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Code!$A$1:$G$107</definedName>
    <definedName name="_xlnm._FilterDatabase" localSheetId="0" hidden="1">'Data chi tiet'!$A$1:$BB$609</definedName>
    <definedName name="_xlnm._FilterDatabase" localSheetId="2" hidden="1">'MTE-NORTH'!$A$1:$G$851</definedName>
    <definedName name="_xlnm._FilterDatabase" localSheetId="1" hidden="1">'MTE-SOUTH'!$A$1:$G$851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28" i="2" l="1"/>
  <c r="AV328" i="2"/>
  <c r="AW327" i="2"/>
  <c r="AV327" i="2"/>
  <c r="AW326" i="2"/>
  <c r="AV326" i="2"/>
  <c r="AW325" i="2"/>
  <c r="AV325" i="2"/>
  <c r="AW324" i="2"/>
  <c r="AV324" i="2"/>
  <c r="AW323" i="2"/>
  <c r="AV323" i="2"/>
  <c r="AW322" i="2"/>
  <c r="AV322" i="2"/>
  <c r="AW321" i="2"/>
  <c r="AV321" i="2"/>
  <c r="AW320" i="2"/>
  <c r="AV320" i="2"/>
  <c r="AW319" i="2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2" i="2" l="1"/>
  <c r="AW2" i="2"/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1" i="2"/>
  <c r="AZ121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/>
  <c r="AZ317" i="2"/>
  <c r="AY318" i="2"/>
  <c r="AZ318" i="2"/>
  <c r="AY319" i="2"/>
  <c r="AZ319" i="2"/>
  <c r="AY320" i="2"/>
  <c r="AZ320" i="2"/>
  <c r="AY321" i="2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AY407" i="2"/>
  <c r="AZ407" i="2"/>
  <c r="AY408" i="2"/>
  <c r="AZ408" i="2"/>
  <c r="AY409" i="2"/>
  <c r="AZ409" i="2"/>
  <c r="AY410" i="2"/>
  <c r="AZ410" i="2"/>
  <c r="AY411" i="2"/>
  <c r="AZ411" i="2"/>
  <c r="AY412" i="2"/>
  <c r="AZ412" i="2"/>
  <c r="AY413" i="2"/>
  <c r="AZ413" i="2"/>
  <c r="AY414" i="2"/>
  <c r="AZ414" i="2"/>
  <c r="AY415" i="2"/>
  <c r="AZ415" i="2"/>
  <c r="AE611" i="2" l="1"/>
  <c r="AZ2" i="2" l="1"/>
  <c r="AY2" i="2"/>
  <c r="D105" i="8"/>
  <c r="D101" i="8"/>
  <c r="D100" i="8"/>
  <c r="D94" i="8"/>
  <c r="D93" i="8"/>
  <c r="F87" i="8"/>
  <c r="D87" i="8"/>
  <c r="D85" i="8"/>
  <c r="D84" i="8"/>
  <c r="D83" i="8"/>
  <c r="F79" i="8"/>
  <c r="D79" i="8"/>
  <c r="J78" i="8"/>
  <c r="E78" i="8"/>
  <c r="D78" i="8"/>
  <c r="D77" i="8"/>
  <c r="E75" i="8"/>
  <c r="D75" i="8"/>
  <c r="F74" i="8"/>
  <c r="D74" i="8"/>
  <c r="E68" i="8"/>
  <c r="E67" i="8"/>
  <c r="D67" i="8"/>
  <c r="E66" i="8"/>
  <c r="D66" i="8"/>
  <c r="F65" i="8"/>
  <c r="E65" i="8"/>
  <c r="D64" i="8"/>
  <c r="J63" i="8"/>
  <c r="F63" i="8"/>
  <c r="D63" i="8"/>
  <c r="F62" i="8"/>
  <c r="E62" i="8"/>
  <c r="D60" i="8"/>
  <c r="F59" i="8"/>
  <c r="H59" i="8" s="1"/>
  <c r="E59" i="8"/>
  <c r="J57" i="8"/>
  <c r="D57" i="8"/>
  <c r="F56" i="8"/>
  <c r="J54" i="8"/>
  <c r="E54" i="8"/>
  <c r="D54" i="8"/>
  <c r="D53" i="8"/>
  <c r="E52" i="8"/>
  <c r="E50" i="8"/>
  <c r="E49" i="8"/>
  <c r="E48" i="8"/>
  <c r="E46" i="8"/>
  <c r="J45" i="8"/>
  <c r="E45" i="8"/>
  <c r="D45" i="8"/>
  <c r="J44" i="8"/>
  <c r="F44" i="8"/>
  <c r="D44" i="8"/>
  <c r="J43" i="8"/>
  <c r="F43" i="8"/>
  <c r="J42" i="8"/>
  <c r="F42" i="8"/>
  <c r="D42" i="8"/>
  <c r="J39" i="8"/>
  <c r="J36" i="8"/>
  <c r="J35" i="8"/>
  <c r="J34" i="8"/>
  <c r="J31" i="8"/>
  <c r="J30" i="8"/>
  <c r="J29" i="8"/>
  <c r="J28" i="8"/>
  <c r="J27" i="8"/>
  <c r="I19" i="8"/>
</calcChain>
</file>

<file path=xl/sharedStrings.xml><?xml version="1.0" encoding="utf-8"?>
<sst xmlns="http://schemas.openxmlformats.org/spreadsheetml/2006/main" count="11422" uniqueCount="2386">
  <si>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</si>
  <si>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</si>
  <si>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</si>
  <si>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</si>
  <si>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</si>
  <si>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</si>
  <si>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</si>
  <si>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</si>
  <si>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</si>
  <si>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</si>
  <si>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</si>
  <si>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</si>
  <si>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</si>
  <si>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</si>
  <si>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</si>
  <si>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</si>
  <si>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</si>
  <si>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</si>
  <si>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</si>
  <si>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</si>
  <si>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</si>
  <si>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</si>
  <si>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</si>
  <si>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</si>
  <si>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</si>
  <si>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</si>
  <si>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</si>
  <si>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</si>
  <si>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</si>
  <si>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</si>
  <si>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</si>
  <si>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</si>
  <si>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</si>
  <si>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</si>
  <si>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</si>
  <si>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</si>
  <si>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</si>
  <si>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</si>
  <si>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</si>
  <si>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</si>
  <si>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</si>
  <si>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</si>
  <si>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</si>
  <si>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</si>
  <si>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</si>
  <si>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</si>
  <si>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</si>
  <si>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</si>
  <si>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</si>
  <si>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</si>
  <si>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</si>
  <si>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</si>
  <si>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</si>
  <si>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</si>
  <si>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</si>
  <si>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</si>
  <si>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</si>
  <si>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</si>
  <si>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</si>
  <si>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</si>
  <si>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</si>
  <si>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</si>
  <si>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</si>
  <si>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</si>
  <si>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</si>
  <si>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</si>
  <si>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</si>
  <si>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</si>
  <si>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</si>
  <si>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</si>
  <si>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</si>
  <si>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</si>
  <si>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</si>
  <si>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</si>
  <si>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</si>
  <si>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</si>
  <si>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</si>
  <si>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</si>
  <si>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</si>
  <si>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</si>
  <si>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</si>
  <si>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</si>
  <si>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</si>
  <si>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</si>
  <si>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</si>
  <si>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</si>
  <si>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</si>
  <si>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</si>
  <si>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</si>
  <si>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</si>
  <si>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</si>
  <si>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</si>
  <si>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</si>
  <si>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</si>
  <si>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</si>
  <si>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</si>
  <si>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</si>
  <si>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</si>
  <si>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</si>
  <si>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</si>
  <si>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</si>
  <si>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</si>
  <si>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</si>
  <si>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</si>
  <si>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</si>
  <si>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</si>
  <si>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</si>
  <si>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</si>
  <si>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</si>
  <si>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</si>
  <si>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</si>
  <si>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</si>
  <si>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</si>
  <si>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</si>
  <si>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</si>
  <si>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</si>
  <si>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</si>
  <si>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</si>
  <si>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</si>
  <si>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</si>
  <si>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</si>
  <si>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</si>
  <si>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</si>
  <si>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</si>
  <si>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</si>
  <si>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</si>
  <si>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</si>
  <si>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</si>
  <si>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</si>
  <si>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</si>
  <si>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</si>
  <si>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</si>
  <si>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</si>
  <si>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</si>
  <si>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</si>
  <si>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</si>
  <si>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</si>
  <si>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</si>
  <si>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</si>
  <si>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</si>
  <si>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</si>
  <si>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</si>
  <si>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</si>
  <si>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</si>
  <si>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</si>
  <si>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</si>
  <si>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</si>
  <si>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</si>
  <si>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</si>
  <si>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</si>
  <si>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</si>
  <si>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</si>
  <si>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</si>
  <si>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</si>
  <si>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</si>
  <si>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</si>
  <si>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</si>
  <si>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</si>
  <si>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</si>
  <si>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</si>
  <si>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</si>
  <si>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</si>
  <si>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</si>
  <si>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</si>
  <si>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</si>
  <si>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</si>
  <si>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</si>
  <si>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</si>
  <si>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</si>
  <si>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</si>
  <si>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</si>
  <si>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</si>
  <si>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</si>
  <si>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</si>
  <si>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</si>
  <si>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</si>
  <si>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</si>
  <si>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</si>
  <si>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</si>
  <si>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</si>
  <si>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</si>
  <si>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</si>
  <si>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</si>
  <si>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</si>
  <si>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</si>
  <si>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</si>
  <si>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</si>
  <si>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</si>
  <si>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</si>
  <si>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</si>
  <si>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</si>
  <si>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</si>
  <si>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</si>
  <si>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</si>
  <si>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</si>
  <si>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</si>
  <si>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</si>
  <si>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</si>
  <si>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</si>
  <si>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</si>
  <si>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</si>
  <si>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</si>
  <si>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</si>
  <si>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</si>
  <si>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</si>
  <si>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</si>
  <si>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</si>
  <si>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</si>
  <si>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</si>
  <si>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</si>
  <si>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</si>
  <si>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</si>
  <si>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</si>
  <si>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</si>
  <si>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</si>
  <si>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</si>
  <si>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</si>
  <si>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</si>
  <si>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</si>
  <si>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</si>
  <si>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</si>
  <si>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</si>
  <si>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</si>
  <si>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</si>
  <si>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</si>
  <si>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</si>
  <si>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</si>
  <si>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</si>
  <si>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</si>
  <si>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</si>
  <si>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</si>
  <si>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</si>
  <si>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</si>
  <si>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</si>
  <si>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</si>
  <si>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</si>
  <si>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</si>
  <si>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</si>
  <si>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</si>
  <si>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</si>
  <si>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</si>
  <si>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</si>
  <si>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</si>
  <si>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</si>
  <si>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</si>
  <si>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</si>
  <si>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</si>
  <si>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</si>
  <si>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</si>
  <si>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</si>
  <si>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</si>
  <si>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</si>
  <si>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</si>
  <si>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</si>
  <si>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</si>
  <si>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</si>
  <si>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</si>
  <si>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</si>
  <si>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</si>
  <si>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</si>
  <si>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</si>
  <si>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</si>
  <si>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</si>
  <si>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</si>
  <si>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</si>
  <si>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</si>
  <si>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</si>
  <si>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</si>
  <si>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</si>
  <si>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</si>
  <si>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</si>
  <si>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</si>
  <si>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</si>
  <si>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</si>
  <si>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</si>
  <si>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</si>
  <si>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</si>
  <si>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</si>
  <si>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</si>
  <si>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</si>
  <si>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</si>
  <si>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</si>
  <si>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</si>
  <si>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</si>
  <si>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</si>
  <si>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</si>
  <si>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</si>
  <si>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</si>
  <si>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</si>
  <si>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</si>
  <si>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</si>
  <si>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</si>
  <si>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</si>
  <si>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</si>
  <si>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</si>
  <si>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</si>
  <si>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</si>
  <si>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</si>
  <si>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</si>
  <si>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</si>
  <si>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</si>
  <si>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</si>
  <si>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</si>
  <si>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</si>
  <si>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</si>
  <si>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</si>
  <si>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</si>
  <si>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</si>
  <si>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</si>
  <si>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</si>
  <si>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</si>
  <si>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</si>
  <si>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</si>
  <si>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</si>
  <si>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</si>
  <si>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</si>
  <si>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</si>
  <si>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</si>
  <si>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</si>
  <si>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</si>
  <si>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</si>
  <si>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</si>
  <si>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</si>
  <si>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</si>
  <si>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</si>
  <si>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</si>
  <si>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</si>
  <si>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</si>
  <si>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</si>
  <si>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</si>
  <si>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</si>
  <si>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</si>
  <si>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</si>
  <si>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</si>
  <si>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</si>
  <si>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</si>
  <si>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</si>
  <si>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</si>
  <si>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</si>
  <si>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</si>
  <si>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</si>
  <si>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</si>
  <si>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</si>
  <si>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</si>
  <si>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</si>
  <si>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</si>
  <si>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</si>
  <si>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</si>
  <si>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</si>
  <si>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</si>
  <si>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</si>
  <si>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</si>
  <si>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</si>
  <si>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</si>
  <si>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</si>
  <si>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</si>
  <si>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</si>
  <si>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</si>
  <si>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</si>
  <si>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</si>
  <si>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</si>
  <si>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</si>
  <si>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</si>
  <si>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</si>
  <si>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</si>
  <si>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</si>
  <si>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</si>
  <si>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</si>
  <si>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</si>
  <si>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</si>
  <si>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</si>
  <si>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</si>
  <si>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</si>
  <si>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</si>
  <si>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</si>
  <si>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</si>
  <si>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</si>
  <si>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</si>
  <si>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</si>
  <si>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</si>
  <si>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</si>
  <si>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</si>
  <si>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</si>
  <si>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</si>
  <si>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</si>
  <si>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</si>
  <si>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</si>
  <si>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</si>
  <si>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</si>
  <si>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</si>
  <si>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</si>
  <si>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</si>
  <si>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</si>
  <si>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</si>
  <si>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</si>
  <si>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</si>
  <si>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</si>
  <si>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</si>
  <si>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</si>
  <si>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</si>
  <si>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</si>
  <si>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</si>
  <si>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</si>
  <si>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</si>
  <si>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</si>
  <si>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</si>
  <si>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</si>
  <si>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</si>
  <si>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</si>
  <si>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</si>
  <si>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</si>
  <si>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</si>
  <si>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</si>
  <si>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</si>
  <si>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</si>
  <si>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</si>
  <si>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</si>
  <si>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</si>
  <si>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</si>
  <si>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</si>
  <si>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</si>
  <si>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</si>
  <si>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</si>
  <si>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</si>
  <si>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</si>
  <si>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</si>
  <si>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</si>
  <si>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</si>
  <si>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</si>
  <si>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</si>
  <si>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</si>
  <si>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</si>
  <si>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</si>
  <si>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</si>
  <si>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</si>
  <si>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</si>
  <si>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</si>
  <si>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</si>
  <si>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</si>
  <si>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</si>
  <si>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</si>
  <si>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</si>
  <si>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</si>
  <si>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</si>
  <si>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</si>
  <si>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</si>
  <si>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</si>
  <si>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</si>
  <si>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</si>
  <si>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</si>
  <si>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</si>
  <si>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</si>
  <si>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</si>
  <si>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</si>
  <si>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</si>
  <si>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</si>
  <si>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</si>
  <si>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</si>
  <si>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</si>
  <si>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</si>
  <si>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</si>
  <si>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</si>
  <si>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</si>
  <si>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</si>
  <si>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</si>
  <si>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</si>
  <si>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</si>
  <si>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</si>
  <si>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</si>
  <si>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</si>
  <si>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</si>
  <si>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</si>
  <si>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</si>
  <si>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</si>
  <si>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</si>
  <si>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</si>
  <si>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</si>
  <si>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</si>
  <si>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</si>
  <si>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</si>
  <si>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</si>
  <si>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</si>
  <si>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</si>
  <si>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</si>
  <si>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</si>
  <si>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</si>
  <si>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</si>
  <si>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</si>
  <si>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</si>
  <si>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</si>
  <si>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</si>
  <si>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</si>
  <si>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</si>
  <si>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</si>
  <si>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</si>
  <si>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</si>
  <si>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</si>
  <si>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</si>
  <si>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</si>
  <si>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</si>
  <si>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</si>
  <si>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</si>
  <si>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</si>
  <si>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</si>
  <si>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</si>
  <si>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</si>
  <si>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</si>
  <si>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</si>
  <si>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</si>
  <si>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</si>
  <si>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</si>
  <si>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</si>
  <si>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</si>
  <si>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</si>
  <si>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</si>
  <si>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</si>
  <si>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</si>
  <si>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</si>
  <si>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</si>
  <si>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</si>
  <si>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</si>
  <si>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</si>
  <si>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</si>
  <si>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</si>
  <si>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</si>
  <si>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</si>
  <si>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</si>
  <si>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</si>
  <si>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</si>
  <si>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</si>
  <si>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</si>
  <si>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</si>
  <si>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</si>
  <si>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</si>
  <si>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</si>
  <si>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</si>
  <si>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</si>
  <si>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</si>
  <si>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</si>
  <si>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</si>
  <si>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</si>
  <si>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</si>
  <si>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</si>
  <si>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</si>
  <si>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</si>
  <si>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</si>
  <si>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</si>
  <si>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</si>
  <si>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</si>
  <si>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</si>
  <si>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</si>
  <si>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</si>
  <si>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</si>
  <si>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</si>
  <si>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</si>
  <si>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</si>
  <si>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</si>
  <si>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</si>
  <si>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</si>
  <si>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</si>
  <si>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</si>
  <si>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</si>
  <si>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</si>
  <si>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</si>
  <si>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</si>
  <si>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</si>
  <si>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</si>
  <si>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</si>
  <si>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</si>
  <si>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</si>
  <si>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</si>
  <si>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</si>
  <si>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</si>
  <si>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</si>
  <si>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</si>
  <si>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</si>
  <si>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</si>
  <si>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</si>
  <si>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</si>
  <si>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</si>
  <si>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</si>
  <si>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</si>
  <si>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</si>
  <si>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</si>
  <si>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</si>
  <si>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</si>
  <si>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</si>
  <si>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</si>
  <si>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</si>
  <si>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</si>
  <si>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</si>
  <si>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</si>
  <si>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</si>
  <si>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</si>
  <si>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</si>
  <si>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</si>
  <si>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</si>
  <si>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</si>
  <si>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</si>
  <si>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</si>
  <si>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</si>
  <si>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</si>
  <si>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</si>
  <si>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</si>
  <si>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</si>
  <si>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</si>
  <si>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</si>
  <si>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</si>
  <si>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</si>
  <si>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</si>
  <si>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</si>
  <si>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</si>
  <si>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</si>
  <si>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</si>
  <si>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</si>
  <si>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</si>
  <si>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</si>
  <si>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</si>
  <si>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</si>
  <si>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</si>
  <si>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</si>
  <si>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</si>
  <si>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</si>
  <si>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</si>
  <si>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</si>
  <si>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</si>
  <si>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</si>
  <si>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</si>
  <si>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</si>
  <si>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</si>
  <si>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</si>
  <si>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</si>
  <si>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</si>
  <si>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</si>
  <si>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</si>
  <si>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</si>
  <si>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</si>
  <si>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</si>
  <si>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</si>
  <si>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</si>
  <si>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</si>
  <si>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</si>
  <si>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</si>
  <si>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</si>
  <si>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</si>
  <si>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</si>
  <si>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</si>
  <si>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</si>
  <si>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</si>
  <si>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</si>
  <si>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</si>
  <si>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</si>
  <si>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</si>
  <si>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</si>
  <si>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</si>
  <si>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</si>
  <si>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</si>
  <si>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</si>
  <si>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</si>
  <si>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</si>
  <si>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</si>
  <si>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</si>
  <si>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</si>
  <si>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</si>
  <si>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</si>
  <si>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</si>
  <si>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</si>
  <si>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</si>
  <si>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</si>
  <si>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</si>
  <si>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</si>
  <si>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</si>
  <si>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</si>
  <si>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</si>
  <si>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</si>
  <si>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</si>
  <si>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</si>
  <si>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</si>
  <si>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</si>
  <si>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</si>
  <si>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</si>
  <si>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</si>
  <si>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</si>
  <si>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</si>
  <si>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</si>
  <si>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</si>
  <si>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</si>
  <si>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</si>
  <si>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</si>
  <si>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</si>
  <si>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</si>
  <si>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</si>
  <si>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</si>
  <si>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</si>
  <si>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</si>
  <si>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</si>
  <si>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</si>
  <si>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</si>
  <si>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</si>
  <si>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</si>
  <si>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</si>
  <si>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</si>
  <si>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</si>
  <si>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</si>
  <si>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</si>
  <si>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</si>
  <si>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</si>
  <si>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</si>
  <si>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</si>
  <si>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</si>
  <si>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</si>
  <si>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</si>
  <si>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</si>
  <si>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</si>
  <si>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</si>
  <si>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</si>
  <si>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</si>
  <si>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</si>
  <si>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</si>
  <si>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</si>
  <si>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</si>
  <si>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</si>
  <si>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</si>
  <si>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</si>
  <si>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</si>
  <si>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</si>
  <si>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</si>
  <si>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</si>
  <si>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</si>
  <si>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</si>
  <si>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</si>
  <si>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</si>
  <si>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</si>
  <si>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</si>
  <si>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</si>
  <si>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</si>
  <si>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</si>
  <si>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</si>
  <si>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</si>
  <si>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</si>
  <si>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</si>
  <si>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</si>
  <si>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</si>
  <si>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</si>
  <si>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</si>
  <si>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</si>
  <si>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</si>
  <si>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</si>
  <si>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</si>
  <si>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</si>
  <si>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</si>
  <si>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</si>
  <si>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</si>
  <si>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</si>
  <si>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</si>
  <si>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</si>
  <si>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</si>
  <si>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</si>
  <si>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</si>
  <si>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</si>
  <si>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</si>
  <si>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</si>
  <si>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</si>
  <si>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</si>
  <si>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</si>
  <si>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</si>
  <si>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</si>
  <si>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</si>
  <si>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</si>
  <si>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</si>
  <si>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</si>
  <si>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</si>
  <si>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</si>
  <si>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</si>
  <si>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</si>
  <si>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</si>
  <si>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</si>
  <si>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</si>
  <si>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</si>
  <si>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</si>
  <si>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</si>
  <si>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</si>
  <si>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</si>
  <si>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</si>
  <si>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</si>
  <si>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</si>
  <si>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</si>
  <si>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</si>
  <si>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</si>
  <si>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</si>
  <si>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</si>
  <si>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</si>
  <si>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</si>
  <si>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</si>
  <si>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</si>
  <si>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</si>
  <si>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</si>
  <si>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</si>
  <si>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</si>
  <si>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</si>
  <si>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</si>
  <si>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</si>
  <si>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</si>
  <si>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</si>
  <si>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</si>
  <si>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</si>
  <si>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</si>
  <si>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</si>
  <si>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</si>
  <si>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</si>
  <si>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</si>
  <si>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</si>
  <si>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</si>
  <si>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</si>
  <si>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</si>
  <si>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</si>
  <si>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</si>
  <si>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</si>
  <si>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</si>
  <si>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</si>
  <si>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</si>
  <si>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</si>
  <si>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</si>
  <si>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</si>
  <si>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</si>
  <si>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</si>
  <si>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</si>
  <si>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</si>
  <si>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</si>
  <si>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</si>
  <si>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</si>
  <si>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</si>
  <si>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</si>
  <si>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</si>
  <si>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</si>
  <si>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</si>
  <si>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</si>
  <si>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</si>
  <si>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</si>
  <si>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</si>
  <si>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</si>
  <si>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</si>
  <si>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</si>
  <si>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</si>
  <si>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</si>
  <si>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</si>
  <si>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</si>
  <si>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</si>
  <si>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</si>
  <si>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</si>
  <si>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</si>
  <si>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</si>
  <si>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</si>
  <si>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</si>
  <si>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</si>
  <si>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</si>
  <si>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</si>
  <si>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</si>
  <si>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</si>
  <si>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</si>
  <si>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</si>
  <si>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</si>
  <si>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</si>
  <si>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</si>
  <si>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</si>
  <si>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</si>
  <si>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</si>
  <si>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</si>
  <si>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</si>
  <si>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</si>
  <si>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</si>
  <si>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</si>
  <si>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</si>
  <si>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</si>
  <si>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</si>
  <si>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</si>
  <si>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</si>
  <si>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</si>
  <si>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</si>
  <si>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</si>
  <si>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</si>
  <si>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</si>
  <si>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</si>
  <si>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</si>
  <si>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</si>
  <si>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</si>
  <si>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</si>
  <si>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</si>
  <si>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</si>
  <si>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</si>
  <si>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</si>
  <si>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</si>
  <si>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</si>
  <si>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</si>
  <si>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</si>
  <si>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</si>
  <si>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</si>
  <si>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</si>
  <si>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</si>
  <si>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</si>
  <si>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</si>
  <si>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</si>
  <si>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</si>
  <si>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</si>
  <si>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</si>
  <si>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</si>
  <si>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</si>
  <si>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</si>
  <si>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</si>
  <si>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</si>
  <si>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</si>
  <si>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</si>
  <si>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</si>
  <si>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</si>
  <si>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</si>
  <si>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</si>
  <si>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</si>
  <si>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</si>
  <si>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</si>
  <si>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</si>
  <si>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</si>
  <si>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</si>
  <si>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</si>
  <si>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</si>
  <si>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</si>
  <si>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</si>
  <si>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</si>
  <si>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</si>
  <si>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</si>
  <si>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</si>
  <si>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</si>
  <si>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</si>
  <si>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</si>
  <si>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</si>
  <si>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</si>
  <si>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</si>
  <si>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</si>
  <si>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</si>
  <si>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</si>
  <si>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</si>
  <si>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</si>
  <si>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</si>
  <si>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</si>
  <si>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</si>
  <si>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</si>
  <si>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</si>
  <si>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</si>
  <si>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</si>
  <si>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</si>
  <si>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</si>
  <si>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</si>
  <si>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</si>
  <si>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</si>
  <si>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</si>
  <si>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</si>
  <si>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</si>
  <si>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</si>
  <si>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</si>
  <si>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</si>
  <si>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</si>
  <si>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</si>
  <si>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</si>
  <si>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</si>
  <si>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</si>
  <si>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</si>
  <si>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</si>
  <si>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</si>
  <si>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</si>
  <si>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</si>
  <si>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</si>
  <si>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</si>
  <si>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</si>
  <si>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</si>
  <si>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</si>
  <si>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</si>
  <si>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</si>
  <si>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</si>
  <si>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</si>
  <si>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</si>
  <si>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</si>
  <si>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</si>
  <si>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</si>
  <si>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</si>
  <si>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</si>
  <si>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</si>
  <si>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</si>
  <si>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</si>
  <si>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</si>
  <si>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</si>
  <si>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</si>
  <si>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</si>
  <si>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</si>
  <si>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</si>
  <si>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</si>
  <si>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</si>
  <si>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</si>
  <si>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</si>
  <si>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</si>
  <si>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</si>
  <si>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</si>
  <si>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</si>
  <si>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</si>
  <si>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</si>
  <si>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</si>
  <si>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</si>
  <si>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</si>
  <si>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</si>
  <si>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</si>
  <si>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</si>
  <si>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</si>
  <si>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</si>
  <si>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</si>
  <si>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</si>
  <si>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</si>
  <si>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</si>
  <si>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</si>
  <si>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</si>
  <si>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</si>
  <si>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</si>
  <si>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</si>
  <si>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</si>
  <si>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</si>
  <si>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</si>
  <si>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</si>
  <si>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</si>
  <si>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</si>
  <si>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</si>
  <si>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</si>
  <si>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</si>
  <si>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</si>
  <si>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</si>
  <si>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</si>
  <si>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</si>
  <si>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</si>
  <si>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</si>
  <si>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</si>
  <si>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</si>
  <si>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</si>
  <si>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</si>
  <si>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</si>
  <si>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</si>
  <si>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</si>
  <si>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</si>
  <si>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</si>
  <si>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</si>
  <si>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</si>
  <si>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</si>
  <si>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</si>
  <si>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</si>
  <si>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</si>
  <si>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</si>
  <si>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</si>
  <si>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</si>
  <si>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</si>
  <si>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</si>
  <si>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</si>
  <si>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</si>
  <si>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</si>
  <si>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</si>
  <si>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</si>
  <si>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</si>
  <si>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</si>
  <si>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</si>
  <si>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</si>
  <si>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</si>
  <si>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</si>
  <si>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</si>
  <si>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</si>
  <si>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</si>
  <si>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</si>
  <si>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</si>
  <si>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</si>
  <si>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</si>
  <si>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</si>
  <si>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</si>
  <si>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</si>
  <si>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</si>
  <si>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</si>
  <si>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</si>
  <si>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</si>
  <si>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</si>
  <si>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</si>
  <si>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</si>
  <si>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</si>
  <si>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</si>
  <si>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</si>
  <si>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</si>
  <si>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</si>
  <si>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</si>
  <si>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</si>
  <si>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</si>
  <si>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</si>
  <si>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</si>
  <si>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</si>
  <si>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</si>
  <si>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</si>
  <si>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</si>
  <si>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</si>
  <si>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</si>
  <si>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</si>
  <si>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</si>
  <si>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</si>
  <si>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</si>
  <si>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</si>
  <si>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</si>
  <si>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</si>
  <si>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</si>
  <si>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</si>
  <si>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</si>
  <si>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</si>
  <si>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</si>
  <si>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</si>
  <si>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</si>
  <si>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</si>
  <si>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</si>
  <si>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</si>
  <si>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</si>
  <si>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</si>
  <si>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</si>
  <si>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</si>
  <si>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</si>
  <si>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</si>
  <si>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</si>
  <si>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</si>
  <si>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</si>
  <si>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</si>
  <si>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</si>
  <si>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</si>
  <si>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</si>
  <si>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</si>
  <si>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</si>
  <si>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</si>
  <si>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</si>
  <si>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</si>
  <si>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</si>
  <si>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</si>
  <si>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</si>
  <si>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</si>
  <si>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</si>
  <si>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</si>
  <si>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</si>
  <si>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</si>
  <si>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</si>
  <si>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</si>
  <si>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</si>
  <si>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</si>
  <si>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</si>
  <si>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</si>
  <si>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</si>
  <si>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</si>
  <si>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</si>
  <si>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</si>
  <si>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</si>
  <si>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</si>
  <si>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</si>
  <si>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</si>
  <si>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</si>
  <si>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</si>
  <si>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</si>
  <si>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</si>
  <si>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</si>
  <si>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</si>
  <si>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</si>
  <si>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</si>
  <si>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</si>
  <si>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</si>
  <si>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</si>
  <si>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</si>
  <si>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</si>
  <si>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</si>
  <si>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</si>
  <si>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</si>
  <si>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</si>
  <si>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</si>
  <si>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</si>
  <si>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</si>
  <si>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</si>
  <si>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</si>
  <si>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</si>
  <si>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</si>
  <si>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</si>
  <si>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</si>
  <si>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</si>
  <si>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</si>
  <si>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</si>
  <si>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</si>
  <si>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</si>
  <si>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</si>
  <si>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</si>
  <si>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</si>
  <si>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</si>
  <si>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</si>
  <si>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</si>
  <si>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</si>
  <si>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</si>
  <si>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</si>
  <si>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</si>
  <si>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</si>
  <si>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</si>
  <si>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</si>
  <si>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</si>
  <si>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</si>
  <si>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</si>
  <si>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</si>
  <si>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</si>
  <si>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</si>
  <si>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</si>
  <si>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</si>
  <si>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</si>
  <si>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</si>
  <si>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</si>
  <si>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</si>
  <si>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</si>
  <si>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</si>
  <si>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</si>
  <si>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</si>
  <si>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</si>
  <si>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</si>
  <si>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</si>
  <si>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</si>
  <si>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</si>
  <si>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</si>
  <si>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</si>
  <si>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</si>
  <si>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</si>
  <si>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</si>
  <si>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</si>
  <si>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</si>
  <si>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</si>
  <si>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</si>
  <si>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</si>
  <si>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</si>
  <si>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</si>
  <si>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</si>
  <si>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</si>
  <si>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</si>
  <si>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</si>
  <si>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</si>
  <si>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</si>
  <si>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</si>
  <si>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</si>
  <si>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</si>
  <si>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</si>
  <si>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</si>
  <si>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</si>
  <si>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</si>
  <si>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</si>
  <si>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</si>
  <si>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</si>
  <si>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</si>
  <si>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</si>
  <si>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</si>
  <si>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</si>
  <si>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</si>
  <si>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</si>
  <si>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</si>
  <si>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</si>
  <si>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</si>
  <si>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</si>
  <si>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</si>
  <si>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</si>
  <si>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</si>
  <si>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</si>
  <si>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</si>
  <si>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</si>
  <si>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</si>
  <si>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</si>
  <si>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</si>
  <si>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</si>
  <si>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</si>
  <si>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</si>
  <si>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</si>
  <si>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</si>
  <si>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</si>
  <si>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</si>
  <si>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</si>
  <si>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</si>
  <si>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</si>
  <si>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</si>
  <si>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</si>
  <si>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</si>
  <si>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</si>
  <si>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</si>
  <si>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</si>
  <si>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</si>
  <si>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</si>
  <si>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</si>
  <si>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</si>
  <si>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HCMC</t>
  </si>
  <si>
    <t>District 7</t>
  </si>
  <si>
    <t>NABATI</t>
  </si>
  <si>
    <t>GÓI</t>
  </si>
  <si>
    <t xml:space="preserve"> </t>
  </si>
  <si>
    <t>MT</t>
  </si>
  <si>
    <t>SieuThi-Lon/Supermarket</t>
  </si>
  <si>
    <t>BACH HOA XANH</t>
  </si>
  <si>
    <t>HT</t>
  </si>
  <si>
    <t>VND</t>
  </si>
  <si>
    <t>District 9</t>
  </si>
  <si>
    <t>CVS</t>
  </si>
  <si>
    <t>Chained CVS</t>
  </si>
  <si>
    <t>Q7</t>
  </si>
  <si>
    <t>LE THI BE HIEN</t>
  </si>
  <si>
    <t>SieuThi-Nho/Minimarket</t>
  </si>
  <si>
    <t>SOUTH EAST</t>
  </si>
  <si>
    <t>Binh Tan</t>
  </si>
  <si>
    <t>VUONG KIM NGAN</t>
  </si>
  <si>
    <t>HỘP</t>
  </si>
  <si>
    <t>20240812-2408670038</t>
  </si>
  <si>
    <t>20240613-2406646955</t>
  </si>
  <si>
    <t>BANH KEM XOP PHO MAI RICHEESE NABATI CHEESE CREAM WAFER 6GR X20</t>
  </si>
  <si>
    <t>20240731-2407666113</t>
  </si>
  <si>
    <t>BINH CHANH</t>
  </si>
  <si>
    <t>P14</t>
  </si>
  <si>
    <t>P6</t>
  </si>
  <si>
    <t>TAN PHU</t>
  </si>
  <si>
    <t>20240816-2408672162</t>
  </si>
  <si>
    <t>P15</t>
  </si>
  <si>
    <t>20240817-2408672450</t>
  </si>
  <si>
    <t>Hoc Mon</t>
  </si>
  <si>
    <t>P7</t>
  </si>
  <si>
    <t>BINH THANH</t>
  </si>
  <si>
    <t>P5</t>
  </si>
  <si>
    <t>P2</t>
  </si>
  <si>
    <t>20240817-2408672475</t>
  </si>
  <si>
    <t>HOANG THI LANH</t>
  </si>
  <si>
    <t>20240607-2406643220</t>
  </si>
  <si>
    <t>LONG BINH</t>
  </si>
  <si>
    <t>P22</t>
  </si>
  <si>
    <t>P13</t>
  </si>
  <si>
    <t>20240822-2408673610</t>
  </si>
  <si>
    <t>20240821-2408673326</t>
  </si>
  <si>
    <t>20240824-2408674613</t>
  </si>
  <si>
    <t>HTCL1</t>
  </si>
  <si>
    <t>BIEN HOA</t>
  </si>
  <si>
    <t>DONG NAI</t>
  </si>
  <si>
    <t>NGUYEN THI NHAN</t>
  </si>
  <si>
    <t>20240824-2408674577</t>
  </si>
  <si>
    <t>VO THI SAU</t>
  </si>
  <si>
    <t>Đỗ Thị ALin</t>
  </si>
  <si>
    <t>Trần Thị Cẩm Tiên</t>
  </si>
  <si>
    <t>NGUYEN VAN LINH</t>
  </si>
  <si>
    <t>LY THUONG KIET</t>
  </si>
  <si>
    <t>DI AN</t>
  </si>
  <si>
    <t>TRAN PHU</t>
  </si>
  <si>
    <t>TRAN THI CAM HANG</t>
  </si>
  <si>
    <t>NGUYEN DUY TRINH</t>
  </si>
  <si>
    <t>Q2</t>
  </si>
  <si>
    <t>20240607-2406643123</t>
  </si>
  <si>
    <t>20240729-2407665105</t>
  </si>
  <si>
    <t>TAN BINH</t>
  </si>
  <si>
    <t>GO VAP</t>
  </si>
  <si>
    <t>NGUYEN NGOC THIEN TRANG</t>
  </si>
  <si>
    <t>HOC MON</t>
  </si>
  <si>
    <t>HIEP BINH CHANH</t>
  </si>
  <si>
    <t>THU DUC</t>
  </si>
  <si>
    <t>HUYNH HONG NHUNG</t>
  </si>
  <si>
    <t>P12</t>
  </si>
  <si>
    <t>CU CHI</t>
  </si>
  <si>
    <t>P10</t>
  </si>
  <si>
    <t>P9</t>
  </si>
  <si>
    <t>PHAN CHU TRINH</t>
  </si>
  <si>
    <t>BINH HUNG</t>
  </si>
  <si>
    <t>20240827-2408675764</t>
  </si>
  <si>
    <t>THONG NHAT</t>
  </si>
  <si>
    <t>KP 3</t>
  </si>
  <si>
    <t>Q9</t>
  </si>
  <si>
    <t>20240615-2406647789</t>
  </si>
  <si>
    <t>KP 6</t>
  </si>
  <si>
    <t>20240531-2405640009</t>
  </si>
  <si>
    <t>HONG HA</t>
  </si>
  <si>
    <t>Vacancy  BR VT</t>
  </si>
  <si>
    <t>KP 1</t>
  </si>
  <si>
    <t>HIEP BINH PHUOC</t>
  </si>
  <si>
    <t>BEN TRE</t>
  </si>
  <si>
    <t>MEKONG DELTA</t>
  </si>
  <si>
    <t>THAO DIEN</t>
  </si>
  <si>
    <t>TRAN THI KIM HONG</t>
  </si>
  <si>
    <t>HUYNH THI HONG NGA</t>
  </si>
  <si>
    <t>20240827-2408675760</t>
  </si>
  <si>
    <t>NGUYEN AN NINH</t>
  </si>
  <si>
    <t>BA RIA-VUNG TAU</t>
  </si>
  <si>
    <t>NGUYEN THI KIEU</t>
  </si>
  <si>
    <t>HIEP THANH</t>
  </si>
  <si>
    <t>Q12</t>
  </si>
  <si>
    <t>TAN SON NHI</t>
  </si>
  <si>
    <t>QUOC LO 1A</t>
  </si>
  <si>
    <t>BINH TRI DONG</t>
  </si>
  <si>
    <t>TRUNG MY TAY</t>
  </si>
  <si>
    <t>KP 2</t>
  </si>
  <si>
    <t>108-112B-114</t>
  </si>
  <si>
    <t>20240828-2408676169</t>
  </si>
  <si>
    <t>TAN PHONG</t>
  </si>
  <si>
    <t>NGUYEN DU</t>
  </si>
  <si>
    <t>XA LO HA NOI</t>
  </si>
  <si>
    <t>DUONG SO 1</t>
  </si>
  <si>
    <t>P26</t>
  </si>
  <si>
    <t>NGUYEN HUU CANH</t>
  </si>
  <si>
    <t>DUONG SO 2</t>
  </si>
  <si>
    <t>20240828-2408675944</t>
  </si>
  <si>
    <t>HA HUY GIAP</t>
  </si>
  <si>
    <t>THUAN AN</t>
  </si>
  <si>
    <t>MY PHUOC</t>
  </si>
  <si>
    <t>Trần Thị Cẩm Tú</t>
  </si>
  <si>
    <t>Nguyễn Thanh Phương Thảo</t>
  </si>
  <si>
    <t>PLH5417463</t>
  </si>
  <si>
    <t>WH103-290824-00093</t>
  </si>
  <si>
    <t>DHB3945167</t>
  </si>
  <si>
    <t xml:space="preserve">C24THT-00490484               </t>
  </si>
  <si>
    <t>NGUYEN THI DINH</t>
  </si>
  <si>
    <t>BINH TRUNG TAY</t>
  </si>
  <si>
    <t>CGH0975514</t>
  </si>
  <si>
    <t>PLH5418748</t>
  </si>
  <si>
    <t>WH104-290824-00111</t>
  </si>
  <si>
    <t>DHB3940694</t>
  </si>
  <si>
    <t xml:space="preserve">C24THT-00490000               </t>
  </si>
  <si>
    <t>3644_WM+LIFE HCM 58 NGUYEN PHUC CHU</t>
  </si>
  <si>
    <t>NGUYEN PHUC CHU</t>
  </si>
  <si>
    <t>CGH0975424</t>
  </si>
  <si>
    <t>PLH5419188</t>
  </si>
  <si>
    <t>WH104-300824-00038</t>
  </si>
  <si>
    <t>DHB3949157</t>
  </si>
  <si>
    <t xml:space="preserve">C24THT-00490854               </t>
  </si>
  <si>
    <t>1/64-SATRAFOODS NGUYỄN VĂN QUÁ</t>
  </si>
  <si>
    <t>KP5</t>
  </si>
  <si>
    <t>NGUYEN VAN QUA</t>
  </si>
  <si>
    <t>DONG HUNG THUAN</t>
  </si>
  <si>
    <t>CGH0975625</t>
  </si>
  <si>
    <t>PLH5417731</t>
  </si>
  <si>
    <t>WH117-290824-00169</t>
  </si>
  <si>
    <t>DHB3944513</t>
  </si>
  <si>
    <t>WINMART DI AN</t>
  </si>
  <si>
    <t>SO 1579</t>
  </si>
  <si>
    <t>TO BD 43, KP THONG NHAT</t>
  </si>
  <si>
    <t>CGH0975551</t>
  </si>
  <si>
    <t>PLH5419177</t>
  </si>
  <si>
    <t>DHB3946490</t>
  </si>
  <si>
    <t xml:space="preserve">C24THT-00490795               </t>
  </si>
  <si>
    <t>LO M</t>
  </si>
  <si>
    <t>VUON LAN</t>
  </si>
  <si>
    <t>CC BAU CAT 2</t>
  </si>
  <si>
    <t>20240828-2408675961</t>
  </si>
  <si>
    <t>PLH5417354</t>
  </si>
  <si>
    <t>WH103-290824-00085</t>
  </si>
  <si>
    <t>DHB3943394</t>
  </si>
  <si>
    <t xml:space="preserve">C24THT-00490023               </t>
  </si>
  <si>
    <t>3425_VM+ VTU CC CHI LINH 8</t>
  </si>
  <si>
    <t>VM+ VTU CC CHI LINH 8</t>
  </si>
  <si>
    <t>CC CHI LINH</t>
  </si>
  <si>
    <t>VUNG TAU</t>
  </si>
  <si>
    <t>CGH0975464</t>
  </si>
  <si>
    <t>PLH5419759</t>
  </si>
  <si>
    <t>WH105-300824-00153</t>
  </si>
  <si>
    <t>DHB3949310</t>
  </si>
  <si>
    <t xml:space="preserve">C24THT-00492111               </t>
  </si>
  <si>
    <t>KHU PHUC HOP CANARY</t>
  </si>
  <si>
    <t>DAI LO BINH DUONG</t>
  </si>
  <si>
    <t>BINH HOA</t>
  </si>
  <si>
    <t>CGH0975944</t>
  </si>
  <si>
    <t>PLH5419107</t>
  </si>
  <si>
    <t>WH104-300824-00015</t>
  </si>
  <si>
    <t>DHB3948784</t>
  </si>
  <si>
    <t xml:space="preserve">C24THT-00490668               </t>
  </si>
  <si>
    <t>46-46A- SATRAFOODS NGUYỄN THỊ KIÊU</t>
  </si>
  <si>
    <t>46-46A</t>
  </si>
  <si>
    <t>THOI AN</t>
  </si>
  <si>
    <t>CGH0975602</t>
  </si>
  <si>
    <t>PLH5418911</t>
  </si>
  <si>
    <t>WH104-290824-00139</t>
  </si>
  <si>
    <t>DHB3940234</t>
  </si>
  <si>
    <t xml:space="preserve">C24THT-00486109               </t>
  </si>
  <si>
    <t>VM+ HCM 685/32 - 685/30/1 XO VIET NGHE TINH</t>
  </si>
  <si>
    <t>XO VIET NGHE TINH</t>
  </si>
  <si>
    <t>CGH0975448</t>
  </si>
  <si>
    <t>PLH5417439</t>
  </si>
  <si>
    <t>WH103-290824-00084</t>
  </si>
  <si>
    <t>DHB3945176</t>
  </si>
  <si>
    <t xml:space="preserve">C24THT-00490777               </t>
  </si>
  <si>
    <t>SONG HANH</t>
  </si>
  <si>
    <t>CGH0975469</t>
  </si>
  <si>
    <t>PLH5417460</t>
  </si>
  <si>
    <t>WH103-290824-00091</t>
  </si>
  <si>
    <t>DHB3945298</t>
  </si>
  <si>
    <t xml:space="preserve">C24THT-00490148               </t>
  </si>
  <si>
    <t>BHX_BRV_PMY_KHO DC PHU MY</t>
  </si>
  <si>
    <t>7161 - BHX_BRV_PMY_KHO DC PHU MY</t>
  </si>
  <si>
    <t>AP 4</t>
  </si>
  <si>
    <t>TOC TIEN</t>
  </si>
  <si>
    <t>PHU MY</t>
  </si>
  <si>
    <t>BA RIA VUNG TAU</t>
  </si>
  <si>
    <t>CGH0975510</t>
  </si>
  <si>
    <t>NGUYEN THI HOAI PHUONG</t>
  </si>
  <si>
    <t>PLH5418721</t>
  </si>
  <si>
    <t>WH104-290824-00112</t>
  </si>
  <si>
    <t>DHB3948429</t>
  </si>
  <si>
    <t xml:space="preserve">C24THT-00489542               </t>
  </si>
  <si>
    <t>PHAN VAN TRI</t>
  </si>
  <si>
    <t>CGH0975423</t>
  </si>
  <si>
    <t>PLH5418793</t>
  </si>
  <si>
    <t>DHB3940959</t>
  </si>
  <si>
    <t xml:space="preserve">C24THT-00489984               </t>
  </si>
  <si>
    <t>VM+ HCM B57 KP3 DONG HUNG THUAN</t>
  </si>
  <si>
    <t>B57</t>
  </si>
  <si>
    <t>PLH5419100</t>
  </si>
  <si>
    <t>WH104-300824-00014</t>
  </si>
  <si>
    <t>DHB3949209</t>
  </si>
  <si>
    <t xml:space="preserve">C24THT-00490843               </t>
  </si>
  <si>
    <t>SATRAFOODS HÀ HUY GIÁP</t>
  </si>
  <si>
    <t>THANH LOC</t>
  </si>
  <si>
    <t>CGH0975600</t>
  </si>
  <si>
    <t>PLH5417400</t>
  </si>
  <si>
    <t>DHB3943444</t>
  </si>
  <si>
    <t xml:space="preserve">C24THT-00490269               </t>
  </si>
  <si>
    <t>5648_VM+ VTU 117 NGUYEN THI MINH KHAI</t>
  </si>
  <si>
    <t>5648 - VM+ VTU 117 NGUYEN THI MINH KHAI</t>
  </si>
  <si>
    <t>NGUYEN THI MINH KHAI</t>
  </si>
  <si>
    <t>P8</t>
  </si>
  <si>
    <t>PLH5419184</t>
  </si>
  <si>
    <t>DHB3948768</t>
  </si>
  <si>
    <t xml:space="preserve">C24THT-00490710               </t>
  </si>
  <si>
    <t>296-SATRAFOODS PHẠM VĂN BẠCH</t>
  </si>
  <si>
    <t>PHAM VAN BACH</t>
  </si>
  <si>
    <t>PLH5418973</t>
  </si>
  <si>
    <t>WH104-290824-00140</t>
  </si>
  <si>
    <t>DHB3940958</t>
  </si>
  <si>
    <t xml:space="preserve">C24THT-00489977               </t>
  </si>
  <si>
    <t>VM+ HCM 596/2 TO KY</t>
  </si>
  <si>
    <t>596/2</t>
  </si>
  <si>
    <t>TO KY</t>
  </si>
  <si>
    <t>TAN CHANH HIEP</t>
  </si>
  <si>
    <t>CGH0975454</t>
  </si>
  <si>
    <t>PLH5417790</t>
  </si>
  <si>
    <t>WH103-300824-00007</t>
  </si>
  <si>
    <t>DHB3941630</t>
  </si>
  <si>
    <t xml:space="preserve">C24THT-00490930               </t>
  </si>
  <si>
    <t>5233_WM+LIFE HCM 25 DUONG SO 17</t>
  </si>
  <si>
    <t>VM+ HCM 25 DUONG SO 17</t>
  </si>
  <si>
    <t>DUONG SO 17</t>
  </si>
  <si>
    <t>PHUONG LINH TRUNG</t>
  </si>
  <si>
    <t>CGH0975624</t>
  </si>
  <si>
    <t>PLH5418837</t>
  </si>
  <si>
    <t>WH104-290824-00120</t>
  </si>
  <si>
    <t>DHB3944324</t>
  </si>
  <si>
    <t xml:space="preserve">C24THT-00482934               </t>
  </si>
  <si>
    <t>NGUYEN XI</t>
  </si>
  <si>
    <t>CGH0975430</t>
  </si>
  <si>
    <t>PLH5419183</t>
  </si>
  <si>
    <t>DHB3948758</t>
  </si>
  <si>
    <t xml:space="preserve">C24THT-00490717               </t>
  </si>
  <si>
    <t>68-SATRAFOODS PHAN HUY ÍCH</t>
  </si>
  <si>
    <t>PHAN HUY ICH</t>
  </si>
  <si>
    <t>PLH5419647</t>
  </si>
  <si>
    <t>WH104-300824-00101</t>
  </si>
  <si>
    <t>DHB3950145</t>
  </si>
  <si>
    <t xml:space="preserve">C24THT-00492059               </t>
  </si>
  <si>
    <t>SATRAFOODS 109/4E TRỊNH THỊ MIẾNG</t>
  </si>
  <si>
    <t>109/4E</t>
  </si>
  <si>
    <t>TRINH THI MIENG</t>
  </si>
  <si>
    <t>THOI TAM THON</t>
  </si>
  <si>
    <t>CGH0975885</t>
  </si>
  <si>
    <t>PLH5417214</t>
  </si>
  <si>
    <t>WH105-290824-00212</t>
  </si>
  <si>
    <t>DHB3946176</t>
  </si>
  <si>
    <t xml:space="preserve">C24THT-00486729               </t>
  </si>
  <si>
    <t>5118_VM+ BTE SO 261K DUONG SO 1</t>
  </si>
  <si>
    <t>VM+ BTE SO 261K DUONG SO 1</t>
  </si>
  <si>
    <t>SO 261K</t>
  </si>
  <si>
    <t>KP3</t>
  </si>
  <si>
    <t>PHU TAN</t>
  </si>
  <si>
    <t>CGH0975541</t>
  </si>
  <si>
    <t>PLH5418893</t>
  </si>
  <si>
    <t>DHB3940203</t>
  </si>
  <si>
    <t xml:space="preserve">C24THT-00490096               </t>
  </si>
  <si>
    <t>3534_WM+LIFE HCM 860/80/22 XVNT</t>
  </si>
  <si>
    <t>860/80/22</t>
  </si>
  <si>
    <t>P25</t>
  </si>
  <si>
    <t>PLH5419138</t>
  </si>
  <si>
    <t>WH104-300824-00026</t>
  </si>
  <si>
    <t>DHB3947568</t>
  </si>
  <si>
    <t xml:space="preserve">C24THT-00490719               </t>
  </si>
  <si>
    <t>195/9</t>
  </si>
  <si>
    <t>P17</t>
  </si>
  <si>
    <t>CGH0975611</t>
  </si>
  <si>
    <t>PLH5417702</t>
  </si>
  <si>
    <t>WH117-290824-00142</t>
  </si>
  <si>
    <t>DHB3944505</t>
  </si>
  <si>
    <t>WINMART 216 PHAM VAN THUAN</t>
  </si>
  <si>
    <t>PHAM VAN THUAN</t>
  </si>
  <si>
    <t>TAN MAI</t>
  </si>
  <si>
    <t>CGH0975494</t>
  </si>
  <si>
    <t>PLH5417930</t>
  </si>
  <si>
    <t>WH120-290824-00089</t>
  </si>
  <si>
    <t>DHB3948080</t>
  </si>
  <si>
    <t xml:space="preserve">C24THT-00490308               </t>
  </si>
  <si>
    <t>WINMART  NAM LONG</t>
  </si>
  <si>
    <t>KDT NAM LONG</t>
  </si>
  <si>
    <t>TRAN TRONG CUNG</t>
  </si>
  <si>
    <t>TAN THUAN DONG</t>
  </si>
  <si>
    <t>CGH0975445</t>
  </si>
  <si>
    <t>PLH5418673</t>
  </si>
  <si>
    <t>DHB3941225</t>
  </si>
  <si>
    <t xml:space="preserve">C24THT-00486914               </t>
  </si>
  <si>
    <t>6844-WM+LIFE HCM 776 - 778 THONG NHAT</t>
  </si>
  <si>
    <t>776- 778</t>
  </si>
  <si>
    <t>PLH5418985</t>
  </si>
  <si>
    <t>DHB3940998</t>
  </si>
  <si>
    <t xml:space="preserve">C24THT-00489884               </t>
  </si>
  <si>
    <t>VM+ HCM 163 NGUYEN THI KIEU</t>
  </si>
  <si>
    <t>PLH5417422</t>
  </si>
  <si>
    <t>DHB3943469</t>
  </si>
  <si>
    <t xml:space="preserve">C24THT-00490287               </t>
  </si>
  <si>
    <t>6593_WM+ VTU 221 TRAN PHU</t>
  </si>
  <si>
    <t>WM+ VTU 221 Trần Phú</t>
  </si>
  <si>
    <t>PLH5418188</t>
  </si>
  <si>
    <t>WH120-300824-00011</t>
  </si>
  <si>
    <t>DHB3940537</t>
  </si>
  <si>
    <t xml:space="preserve">C24THT-00489372               </t>
  </si>
  <si>
    <t>6350_WM+LIFE HCM 48 DUONG SO 53</t>
  </si>
  <si>
    <t>DUONG SO 53</t>
  </si>
  <si>
    <t>CGH0975618</t>
  </si>
  <si>
    <t>NGUYEN THI NGOC HIEP</t>
  </si>
  <si>
    <t>PLH5417078</t>
  </si>
  <si>
    <t>WH105-300824-00016</t>
  </si>
  <si>
    <t>DHB3944661</t>
  </si>
  <si>
    <t xml:space="preserve">C24THT-00485280               </t>
  </si>
  <si>
    <t>VM+ HCM 0.08 Chung cư Melody</t>
  </si>
  <si>
    <t>MELODY</t>
  </si>
  <si>
    <t>AU CO</t>
  </si>
  <si>
    <t>CGH0975597</t>
  </si>
  <si>
    <t>PLH5419414</t>
  </si>
  <si>
    <t>WH120-300824-00018</t>
  </si>
  <si>
    <t>DHB3940608</t>
  </si>
  <si>
    <t xml:space="preserve">C24THT-00489353               </t>
  </si>
  <si>
    <t>C0.01 LO M8 CC MIDTOWN</t>
  </si>
  <si>
    <t>CGH0975645</t>
  </si>
  <si>
    <t>PLH5418778</t>
  </si>
  <si>
    <t>DHB3940803</t>
  </si>
  <si>
    <t xml:space="preserve">C24THT-00489772               </t>
  </si>
  <si>
    <t>6114_WM+LIFE HCM 120-122 CA VAN THINH</t>
  </si>
  <si>
    <t>120-122</t>
  </si>
  <si>
    <t>CA VAN THINH</t>
  </si>
  <si>
    <t>P11</t>
  </si>
  <si>
    <t>PLH5417260</t>
  </si>
  <si>
    <t>WH105-290824-00226</t>
  </si>
  <si>
    <t>DHB3944839</t>
  </si>
  <si>
    <t xml:space="preserve">C24THT-00489582               </t>
  </si>
  <si>
    <t>WM+ HCM C00.01, 35 Hồ Học Lãm</t>
  </si>
  <si>
    <t>C00.01 TANG 1 KHOI C</t>
  </si>
  <si>
    <t>HO HOC LAM</t>
  </si>
  <si>
    <t>AN LAC</t>
  </si>
  <si>
    <t>CGH0975550</t>
  </si>
  <si>
    <t>PLH5418024</t>
  </si>
  <si>
    <t>WH120-290824-00122</t>
  </si>
  <si>
    <t>DHB3940863</t>
  </si>
  <si>
    <t xml:space="preserve">C24THT-00486597               </t>
  </si>
  <si>
    <t>6964-WM+LIFE HCM 05 -06, TANG 1, CC TOPAZ EL</t>
  </si>
  <si>
    <t>PHOENIX II, CC TOPAZ ELIT</t>
  </si>
  <si>
    <t>CAO LO</t>
  </si>
  <si>
    <t>P4</t>
  </si>
  <si>
    <t>Q8</t>
  </si>
  <si>
    <t>CGH0975485</t>
  </si>
  <si>
    <t>PLH5417485</t>
  </si>
  <si>
    <t>WH103-290824-00101</t>
  </si>
  <si>
    <t>DHB3947122</t>
  </si>
  <si>
    <t xml:space="preserve">C24THT-00490583               </t>
  </si>
  <si>
    <t>CHUNG CU FLORA NOVIA</t>
  </si>
  <si>
    <t>PHAM VAN DONG</t>
  </si>
  <si>
    <t>LINH TAY</t>
  </si>
  <si>
    <t>CGH0975533</t>
  </si>
  <si>
    <t>PLH5419381</t>
  </si>
  <si>
    <t>DHB3940446</t>
  </si>
  <si>
    <t xml:space="preserve">C24THT-00489170               </t>
  </si>
  <si>
    <t>4384_WM+LIFE HCM CC JAMONA 2 - B2</t>
  </si>
  <si>
    <t>LO B2, THAP M1</t>
  </si>
  <si>
    <t>THAP BAC, TOA NHA JAMONA CITY</t>
  </si>
  <si>
    <t>DAO TRI</t>
  </si>
  <si>
    <t>PHU THUAN</t>
  </si>
  <si>
    <t>PLH5417415</t>
  </si>
  <si>
    <t>DHB3943461</t>
  </si>
  <si>
    <t xml:space="preserve">C24THT-00490278               </t>
  </si>
  <si>
    <t>6426_WM+ VTU CC 18 TANG LO A, 199</t>
  </si>
  <si>
    <t>WM+ VTU CC 18 TANG LO A, 199 NKKN</t>
  </si>
  <si>
    <t>TR4,CHUNG CU 18 TANG</t>
  </si>
  <si>
    <t>NAM KY KHOI NGHIA</t>
  </si>
  <si>
    <t>PHUONG 3</t>
  </si>
  <si>
    <t>PLH5418935</t>
  </si>
  <si>
    <t>DHB3940277</t>
  </si>
  <si>
    <t xml:space="preserve">C24THT-00486154               </t>
  </si>
  <si>
    <t>6256_WM+LIFE HCM 24-26 TAN CANG</t>
  </si>
  <si>
    <t>24-26</t>
  </si>
  <si>
    <t>TAN CANG</t>
  </si>
  <si>
    <t>PLH5418939</t>
  </si>
  <si>
    <t>DHB3940288</t>
  </si>
  <si>
    <t xml:space="preserve">C24THT-00486175               </t>
  </si>
  <si>
    <t>6279_WM+LIFE HCM 244 DIEN BIEN PHU</t>
  </si>
  <si>
    <t>DIEN BIEN PHU</t>
  </si>
  <si>
    <t>PLH5417576</t>
  </si>
  <si>
    <t>WH117-290824-00093</t>
  </si>
  <si>
    <t>DHB3942599</t>
  </si>
  <si>
    <t xml:space="preserve">C24THT-00488998               </t>
  </si>
  <si>
    <t>6472_WM+LIFE BDG S37 BLOCK D CC BCONS</t>
  </si>
  <si>
    <t>WM+ BDG S37 BLOCK D CC BCONS GARDEN</t>
  </si>
  <si>
    <t>PHAM HUU LAU</t>
  </si>
  <si>
    <t>CGH0975377</t>
  </si>
  <si>
    <t>PLH5418951</t>
  </si>
  <si>
    <t>DHB3940311</t>
  </si>
  <si>
    <t xml:space="preserve">C24THT-00486214               </t>
  </si>
  <si>
    <t>6295_WM+LIFE HCM CC SUNWAH PEAL</t>
  </si>
  <si>
    <t>CC SUNWAH PEAL</t>
  </si>
  <si>
    <t>PLH5418677</t>
  </si>
  <si>
    <t>DHB3941239</t>
  </si>
  <si>
    <t xml:space="preserve">C24THT-00487017               </t>
  </si>
  <si>
    <t>VM+ HCM 28/40 Lê Thị Hồng</t>
  </si>
  <si>
    <t>28/40</t>
  </si>
  <si>
    <t>LE THI HONG</t>
  </si>
  <si>
    <t>PLH5418613</t>
  </si>
  <si>
    <t>DHB3940951</t>
  </si>
  <si>
    <t xml:space="preserve">C24THT-00489973               </t>
  </si>
  <si>
    <t>2AR7-WM+LIFE HCM 1 DUONG N1</t>
  </si>
  <si>
    <t>KHU NHA O GO SAO (PICITY HIGH PARK)</t>
  </si>
  <si>
    <t>DUONG N1</t>
  </si>
  <si>
    <t>THANH XUAN</t>
  </si>
  <si>
    <t>PLH5417075</t>
  </si>
  <si>
    <t>DHB3944657</t>
  </si>
  <si>
    <t xml:space="preserve">C24THT-00485285               </t>
  </si>
  <si>
    <t>VM+ HCM 174A Trịnh Đình Trọng</t>
  </si>
  <si>
    <t>174A</t>
  </si>
  <si>
    <t>TRINH DINH TRONG</t>
  </si>
  <si>
    <t>PHU TRUNG</t>
  </si>
  <si>
    <t>PLH5418847</t>
  </si>
  <si>
    <t>WH104-290824-00122</t>
  </si>
  <si>
    <t>DHB3946498</t>
  </si>
  <si>
    <t xml:space="preserve">C24THT-00487429               </t>
  </si>
  <si>
    <t>SO 772</t>
  </si>
  <si>
    <t>PLH5418891</t>
  </si>
  <si>
    <t>DHB3940201</t>
  </si>
  <si>
    <t xml:space="preserve">C24THT-00486018               </t>
  </si>
  <si>
    <t>VM+ HCM TANG TRET BLOCK B</t>
  </si>
  <si>
    <t>SO 4</t>
  </si>
  <si>
    <t>TANG TRET BLOCK B</t>
  </si>
  <si>
    <t>PLH5419378</t>
  </si>
  <si>
    <t>DHB3940439</t>
  </si>
  <si>
    <t xml:space="preserve">C24THT-00489190               </t>
  </si>
  <si>
    <t>WM+ HCM A01-05 - GOLDEN STAR</t>
  </si>
  <si>
    <t>A01-05 T1 CC GOLDEN STAR</t>
  </si>
  <si>
    <t>NGUYEN THI THAP</t>
  </si>
  <si>
    <t>BINH THUAN</t>
  </si>
  <si>
    <t>PLH5417633</t>
  </si>
  <si>
    <t>WH117-290824-00154</t>
  </si>
  <si>
    <t>DHB3932995</t>
  </si>
  <si>
    <t xml:space="preserve">C24THT-00489032               </t>
  </si>
  <si>
    <t>2AG7-WM+LIFE DNI 119 - 121 VU HONG PHO</t>
  </si>
  <si>
    <t>2AG7-WM+ DNI 119 - 121 VŨ HỒNG PHÔ</t>
  </si>
  <si>
    <t>119 - 121</t>
  </si>
  <si>
    <t>VU HONG PHO</t>
  </si>
  <si>
    <t>BINH DA</t>
  </si>
  <si>
    <t>PLH5419016</t>
  </si>
  <si>
    <t>DHB3947883</t>
  </si>
  <si>
    <t xml:space="preserve">C24THT-00490101               </t>
  </si>
  <si>
    <t>SATRAFOODS SỐ A3 TÔ KÝ</t>
  </si>
  <si>
    <t>NEN SO A3</t>
  </si>
  <si>
    <t>KHU NHA O K82</t>
  </si>
  <si>
    <t>PLH5418981</t>
  </si>
  <si>
    <t>DHB3940991</t>
  </si>
  <si>
    <t xml:space="preserve">C24THT-00489897               </t>
  </si>
  <si>
    <t>WM+ HCM 506/61 NGUYEN ANH THU</t>
  </si>
  <si>
    <t>SO 506/61</t>
  </si>
  <si>
    <t>KP 4</t>
  </si>
  <si>
    <t>NGUYEN ANH THU</t>
  </si>
  <si>
    <t>PLH5419088</t>
  </si>
  <si>
    <t>WH104-300824-00013</t>
  </si>
  <si>
    <t>DHB3948806</t>
  </si>
  <si>
    <t xml:space="preserve">C24THT-00490725               </t>
  </si>
  <si>
    <t>SATRAFOODS VÕ VĂN VÂN</t>
  </si>
  <si>
    <t>C9/3A</t>
  </si>
  <si>
    <t>VO VAN VAN</t>
  </si>
  <si>
    <t>VINH LOC B</t>
  </si>
  <si>
    <t>CGH0975598</t>
  </si>
  <si>
    <t>PLH5418125</t>
  </si>
  <si>
    <t>WH120-290824-00146</t>
  </si>
  <si>
    <t>DHB3947697</t>
  </si>
  <si>
    <t xml:space="preserve">C24THT-00487723               </t>
  </si>
  <si>
    <t>SATRAFOODS LÊ VĂN LƯƠNG 2</t>
  </si>
  <si>
    <t>1131A - 1131B</t>
  </si>
  <si>
    <t>LE VAN LUONG</t>
  </si>
  <si>
    <t>PHUOC KIEN</t>
  </si>
  <si>
    <t>NHA BE</t>
  </si>
  <si>
    <t>CGH0975519</t>
  </si>
  <si>
    <t>PLH5419193</t>
  </si>
  <si>
    <t>DHB3949296</t>
  </si>
  <si>
    <t xml:space="preserve">C24THT-00490942               </t>
  </si>
  <si>
    <t>SATRAFOODS 108/2 TRẦN MAI NINH</t>
  </si>
  <si>
    <t>108/2</t>
  </si>
  <si>
    <t>TRAN MAI NINH</t>
  </si>
  <si>
    <t>PLH5417253</t>
  </si>
  <si>
    <t>DHB3944823</t>
  </si>
  <si>
    <t xml:space="preserve">C24THT-00489714               </t>
  </si>
  <si>
    <t>4376_WM+LIFE HCM CC AN GIA STAR</t>
  </si>
  <si>
    <t>SO 900A</t>
  </si>
  <si>
    <t>TANG TRET, CCU AN GIA STAR</t>
  </si>
  <si>
    <t>BINH TRI DONG A</t>
  </si>
  <si>
    <t>PLH5417645</t>
  </si>
  <si>
    <t>WH117-290824-00146</t>
  </si>
  <si>
    <t>DHB3933125</t>
  </si>
  <si>
    <t xml:space="preserve">C24THT-00488955               </t>
  </si>
  <si>
    <t>4948_VM+ DNI SO 6 NGUYEN BAO DUC</t>
  </si>
  <si>
    <t>VM+ DNI SO 6 NGUYEN BAO DUC</t>
  </si>
  <si>
    <t>SO 6</t>
  </si>
  <si>
    <t>NGUYEN BAO DUC</t>
  </si>
  <si>
    <t>TAM HIEP</t>
  </si>
  <si>
    <t>PLH5418702</t>
  </si>
  <si>
    <t>DHB3946809</t>
  </si>
  <si>
    <t xml:space="preserve">C24THT-00487667               </t>
  </si>
  <si>
    <t>393-SATRAFOODS QUANG TRUNG</t>
  </si>
  <si>
    <t>QUANG TRUNG</t>
  </si>
  <si>
    <t>PLH5417473</t>
  </si>
  <si>
    <t>DHB3947097</t>
  </si>
  <si>
    <t xml:space="preserve">C24THT-00490491               </t>
  </si>
  <si>
    <t>20240828-2408676158</t>
  </si>
  <si>
    <t>PLH5419041</t>
  </si>
  <si>
    <t>WH104-290824-00142</t>
  </si>
  <si>
    <t>DHB3946128</t>
  </si>
  <si>
    <t xml:space="preserve">C24THT-00490496               </t>
  </si>
  <si>
    <t>13628-BHX_TNI_TNI-KHO DC TAY NINH</t>
  </si>
  <si>
    <t>13628-TN_TNI-KHO DC TAY NINH</t>
  </si>
  <si>
    <t>TDS 477-481, TBD 18, AP BAU LUN</t>
  </si>
  <si>
    <t>BINH MINH</t>
  </si>
  <si>
    <t>TAY NINH</t>
  </si>
  <si>
    <t>CGH0975474</t>
  </si>
  <si>
    <t>DANG THI TUYET ANH</t>
  </si>
  <si>
    <t>PLH5417459</t>
  </si>
  <si>
    <t>DHB3945293</t>
  </si>
  <si>
    <t xml:space="preserve">C24THT-00490147               </t>
  </si>
  <si>
    <t>PLH5418350</t>
  </si>
  <si>
    <t>WH103-300824-00033</t>
  </si>
  <si>
    <t>DHB3943730</t>
  </si>
  <si>
    <t xml:space="preserve">C24THT-00491883               </t>
  </si>
  <si>
    <t>VM+ HCM 1033 NGUYEN XIEN</t>
  </si>
  <si>
    <t>NGUYEN XIEN</t>
  </si>
  <si>
    <t>CGH0975746</t>
  </si>
  <si>
    <t>PLH5418769</t>
  </si>
  <si>
    <t>DHB3940757</t>
  </si>
  <si>
    <t xml:space="preserve">C24THT-00489890               </t>
  </si>
  <si>
    <t>5025_WM+LIFE HCM 15 NGUYEN QUANG BICH</t>
  </si>
  <si>
    <t>SO 15</t>
  </si>
  <si>
    <t>NGUYEN QUANG BICH</t>
  </si>
  <si>
    <t>PLH5418982</t>
  </si>
  <si>
    <t>DHB3940993</t>
  </si>
  <si>
    <t xml:space="preserve">C24THT-00489999               </t>
  </si>
  <si>
    <t>VM+ HCM 425 TO KY</t>
  </si>
  <si>
    <t>PLH5419094</t>
  </si>
  <si>
    <t>DHB3947893</t>
  </si>
  <si>
    <t xml:space="preserve">C24THT-00490575               </t>
  </si>
  <si>
    <t>492-SATRAFOODS LÊ VĂN THỌ</t>
  </si>
  <si>
    <t>LE VAN THO</t>
  </si>
  <si>
    <t>P16</t>
  </si>
  <si>
    <t>PLH5417932</t>
  </si>
  <si>
    <t>DHB3948290</t>
  </si>
  <si>
    <t xml:space="preserve">C24THT-00490309               </t>
  </si>
  <si>
    <t>PLH5418203</t>
  </si>
  <si>
    <t>DHB3940881</t>
  </si>
  <si>
    <t xml:space="preserve">C24THT-00490209               </t>
  </si>
  <si>
    <t>2043_WM+LIFE HCM HOANG ANH 2</t>
  </si>
  <si>
    <t>769-783</t>
  </si>
  <si>
    <t>A01-01, CC HOANG ANH 2</t>
  </si>
  <si>
    <t>TAN HUNG</t>
  </si>
  <si>
    <t>PLH5417376</t>
  </si>
  <si>
    <t>DHB3943418</t>
  </si>
  <si>
    <t xml:space="preserve">C24THT-00490059               </t>
  </si>
  <si>
    <t>3947_WM+LIFE VTU 9 NGUYEN HUU CANH</t>
  </si>
  <si>
    <t>3947_VM+ VTU 9 NGUYEN HUU CANH</t>
  </si>
  <si>
    <t>SO 9</t>
  </si>
  <si>
    <t>THANG NHAT</t>
  </si>
  <si>
    <t>PLH5418993</t>
  </si>
  <si>
    <t>DHB3941014</t>
  </si>
  <si>
    <t xml:space="preserve">C24THT-00489854               </t>
  </si>
  <si>
    <t>VM+ HCM 107/4A HUONG LO 80B</t>
  </si>
  <si>
    <t>107/4A</t>
  </si>
  <si>
    <t>HUONG LO 80B</t>
  </si>
  <si>
    <t>PLH5417784</t>
  </si>
  <si>
    <t>DHB3941624</t>
  </si>
  <si>
    <t xml:space="preserve">C24THT-00489320               </t>
  </si>
  <si>
    <t>3678_WM+LIFE HCM 60 LE VAN CHI</t>
  </si>
  <si>
    <t>LE VAN CHI</t>
  </si>
  <si>
    <t>LINH TRUNG</t>
  </si>
  <si>
    <t>PLH5417991</t>
  </si>
  <si>
    <t>DHB3940435</t>
  </si>
  <si>
    <t xml:space="preserve">C24THT-00486549               </t>
  </si>
  <si>
    <t>3422_WM+LIFE HCM 419 BA DINH</t>
  </si>
  <si>
    <t>PLH5417329</t>
  </si>
  <si>
    <t>DHB3943364</t>
  </si>
  <si>
    <t xml:space="preserve">C24THT-00489908               </t>
  </si>
  <si>
    <t>3359_WM+LIFE VTU 72A-72B VO THI SAU</t>
  </si>
  <si>
    <t>3359_VM+ VTU 72A-72B VO THI SAU</t>
  </si>
  <si>
    <t>72A-72B</t>
  </si>
  <si>
    <t>THANG TAM</t>
  </si>
  <si>
    <t>PLH5418171</t>
  </si>
  <si>
    <t>DHB3940436</t>
  </si>
  <si>
    <t xml:space="preserve">C24THT-00489202               </t>
  </si>
  <si>
    <t>4281_WM+LIFE HCM SUNRISE CITY - SOUTH</t>
  </si>
  <si>
    <t>SO 23</t>
  </si>
  <si>
    <t>002 TANG TRET BLOCK V4</t>
  </si>
  <si>
    <t>NGUYEN HUU THO</t>
  </si>
  <si>
    <t>PLH5417989</t>
  </si>
  <si>
    <t>DHB3940416</t>
  </si>
  <si>
    <t xml:space="preserve">C24THT-00486513               </t>
  </si>
  <si>
    <t>4146_WM+LIFE HCM TANG TRET KTM B-C</t>
  </si>
  <si>
    <t>CC PHU LOI D1</t>
  </si>
  <si>
    <t>PHAM THE HIEN</t>
  </si>
  <si>
    <t>PLH5418828</t>
  </si>
  <si>
    <t>DHB3946515</t>
  </si>
  <si>
    <t xml:space="preserve">C24THT-00490077               </t>
  </si>
  <si>
    <t>SATRAFOODS ĐÔNG HƯNG THUẬN 2</t>
  </si>
  <si>
    <t>DONG HUNG THUAN 2</t>
  </si>
  <si>
    <t>PLH5417209</t>
  </si>
  <si>
    <t>DHB3946171</t>
  </si>
  <si>
    <t xml:space="preserve">C24THT-00486735               </t>
  </si>
  <si>
    <t>5107_VM+ BTE 401B NGUYEN DINH CHIEU</t>
  </si>
  <si>
    <t>VM+ BTE SO 401B NGUYEN DINH CHIEU</t>
  </si>
  <si>
    <t>SO 401B</t>
  </si>
  <si>
    <t>NGUYEN DINH CHIEU</t>
  </si>
  <si>
    <t>PLH5418907</t>
  </si>
  <si>
    <t>DHB3940229</t>
  </si>
  <si>
    <t xml:space="preserve">C24THT-00485938               </t>
  </si>
  <si>
    <t>3645_WM+LIFE HCM 1/54 THANH DA</t>
  </si>
  <si>
    <t>THANH DA</t>
  </si>
  <si>
    <t>P27</t>
  </si>
  <si>
    <t>PLH5417560</t>
  </si>
  <si>
    <t>WH117-290824-00104</t>
  </si>
  <si>
    <t>DHB3942494</t>
  </si>
  <si>
    <t xml:space="preserve">C24THT-00489147               </t>
  </si>
  <si>
    <t>4074_WM+LIFE BDG 12-14-14A TAN LAP</t>
  </si>
  <si>
    <t>VM+ BDG 12-14-14A TAN LAP</t>
  </si>
  <si>
    <t>SO 12-14-14A</t>
  </si>
  <si>
    <t>TAN LAP</t>
  </si>
  <si>
    <t>DONG HOA</t>
  </si>
  <si>
    <t>PLH5417791</t>
  </si>
  <si>
    <t>DHB3941631</t>
  </si>
  <si>
    <t xml:space="preserve">C24THT-00489196               </t>
  </si>
  <si>
    <t>3816_WM+LIFE HCM 38C/ 7-9 CAY KEO</t>
  </si>
  <si>
    <t>SO 38C/ 7-9</t>
  </si>
  <si>
    <t>DUONG CAY KEO</t>
  </si>
  <si>
    <t>TAM PHU</t>
  </si>
  <si>
    <t>PLH5417681</t>
  </si>
  <si>
    <t>WH117-290824-00156</t>
  </si>
  <si>
    <t>DHB3942676</t>
  </si>
  <si>
    <t xml:space="preserve">C24THT-00489060               </t>
  </si>
  <si>
    <t>3593_WM+LIFE DNI 27 LY VAN SAM</t>
  </si>
  <si>
    <t>VM+ DNI 27 LY VAN SAM</t>
  </si>
  <si>
    <t>LY VAN SAM</t>
  </si>
  <si>
    <t>PLH5417083</t>
  </si>
  <si>
    <t>DHB3944678</t>
  </si>
  <si>
    <t xml:space="preserve">C24THT-00485262               </t>
  </si>
  <si>
    <t>5005_WM+LIFE HCM 09 PHAM VAN</t>
  </si>
  <si>
    <t>PHAM VAN</t>
  </si>
  <si>
    <t>PHU THO HOA</t>
  </si>
  <si>
    <t>PLH5418649</t>
  </si>
  <si>
    <t>DHB3941163</t>
  </si>
  <si>
    <t xml:space="preserve">C24THT-00486886               </t>
  </si>
  <si>
    <t>3635_WM+LIFE HCM 104 THONG NHAT</t>
  </si>
  <si>
    <t>PLH5419398</t>
  </si>
  <si>
    <t>DHB3940545</t>
  </si>
  <si>
    <t xml:space="preserve">C24THT-00489363               </t>
  </si>
  <si>
    <t>6518_WM+LIFE HCM HR2SH21-22, ECO GREEN</t>
  </si>
  <si>
    <t>HR2SH21 -HR2SH22, CC ECO GREEN</t>
  </si>
  <si>
    <t>TAN THUAN TAY</t>
  </si>
  <si>
    <t>PLH5419003</t>
  </si>
  <si>
    <t>DHB3941039</t>
  </si>
  <si>
    <t xml:space="preserve">C24THT-00489828               </t>
  </si>
  <si>
    <t>WM+ 6229 HCM 249-251 Huỳnh Thị Hai</t>
  </si>
  <si>
    <t>249-251</t>
  </si>
  <si>
    <t>HUYNH DINH HAI</t>
  </si>
  <si>
    <t>PLH5418808</t>
  </si>
  <si>
    <t>DHB3941018</t>
  </si>
  <si>
    <t xml:space="preserve">C24THT-00489830               </t>
  </si>
  <si>
    <t>VM+ HCM 342 Nguyễn Văn Quá</t>
  </si>
  <si>
    <t>PLH5417992</t>
  </si>
  <si>
    <t>DHB3940445</t>
  </si>
  <si>
    <t xml:space="preserve">C24THT-00486759               </t>
  </si>
  <si>
    <t>4388_WM+LIFE HCM CC GIAI VIET, A0106-A0107</t>
  </si>
  <si>
    <t>SO 340</t>
  </si>
  <si>
    <t>CH A0106-A0107, TANG TRET CC QUOC CUONG GIA LAI</t>
  </si>
  <si>
    <t>TA QUANG BUU</t>
  </si>
  <si>
    <t>20240826-2408675057</t>
  </si>
  <si>
    <t>PLH5418621</t>
  </si>
  <si>
    <t>DHB3941031</t>
  </si>
  <si>
    <t xml:space="preserve">C24THT-00489814               </t>
  </si>
  <si>
    <t>WM+ HCM 12/1 đường TL27</t>
  </si>
  <si>
    <t>DUONG TL27, KHU PHO 3</t>
  </si>
  <si>
    <t>PLH5419431</t>
  </si>
  <si>
    <t>DHB3940885</t>
  </si>
  <si>
    <t xml:space="preserve">C24THT-00490182               </t>
  </si>
  <si>
    <t>EA4-01-06, TANG TRET, BLOCK A4, DU AN KHU TAI DINH CU PHU MY-THE ERATOWN</t>
  </si>
  <si>
    <t>D.15B</t>
  </si>
  <si>
    <t>PLH5418176</t>
  </si>
  <si>
    <t>DHB3940477</t>
  </si>
  <si>
    <t xml:space="preserve">C24THT-00489348               </t>
  </si>
  <si>
    <t>4073_WM+LIFE HCM DU AN KNO HIM LAM</t>
  </si>
  <si>
    <t>LO TM BS6-BS7</t>
  </si>
  <si>
    <t>TANG TRET-LUNG TAI DU AN KHU NHA O LO A1 - THUOC DU AN KHU NHA O HIM LAM</t>
  </si>
  <si>
    <t>PLH5418186</t>
  </si>
  <si>
    <t>DHB3940529</t>
  </si>
  <si>
    <t xml:space="preserve">C24THT-00489382               </t>
  </si>
  <si>
    <t>WM+ 6275 HCM 64A Đường số 15</t>
  </si>
  <si>
    <t>64A</t>
  </si>
  <si>
    <t>DUONG SO 15</t>
  </si>
  <si>
    <t>TAN KIENG</t>
  </si>
  <si>
    <t>PLH5417208</t>
  </si>
  <si>
    <t>DHB3946170</t>
  </si>
  <si>
    <t xml:space="preserve">C24THT-00486738               </t>
  </si>
  <si>
    <t>5106_VM+ BTE SO 298F KP 2</t>
  </si>
  <si>
    <t>VM+ BTE SO 298F KP 2</t>
  </si>
  <si>
    <t>SO 298F</t>
  </si>
  <si>
    <t>PHU KHUONG</t>
  </si>
  <si>
    <t>PLH5418191</t>
  </si>
  <si>
    <t>DHB3940555</t>
  </si>
  <si>
    <t xml:space="preserve">C24THT-00489359               </t>
  </si>
  <si>
    <t>WM+ HCM A0101, Khu căn hộ Hoàng Anh</t>
  </si>
  <si>
    <t>KHU CAN HO HOANG ANH</t>
  </si>
  <si>
    <t>TAN QUY</t>
  </si>
  <si>
    <t>PLH5417797</t>
  </si>
  <si>
    <t>DHB3941649</t>
  </si>
  <si>
    <t xml:space="preserve">C24THT-00489176               </t>
  </si>
  <si>
    <t>WM+ 5904 HCM SH-02 BLOCK A, KCH OPAL GARDEN</t>
  </si>
  <si>
    <t>CC OPAL GARDEN</t>
  </si>
  <si>
    <t>DUONG 20</t>
  </si>
  <si>
    <t>PLH5419364</t>
  </si>
  <si>
    <t>DHB3940366</t>
  </si>
  <si>
    <t xml:space="preserve">C24THT-00490193               </t>
  </si>
  <si>
    <t>2503_WM+LIFE HCM CANH VIEN</t>
  </si>
  <si>
    <t>11A(SG-8-1)</t>
  </si>
  <si>
    <t>PHO TIEU NAM, KP CANH VIEN (SS2)</t>
  </si>
  <si>
    <t>PLH5419336</t>
  </si>
  <si>
    <t>WH103-300824-00061</t>
  </si>
  <si>
    <t>DHB3943772</t>
  </si>
  <si>
    <t xml:space="preserve">C24THT-00491982               </t>
  </si>
  <si>
    <t>5334_WM+LIFE HCM 1042 NGUYEN DUY TRINH</t>
  </si>
  <si>
    <t>SO 1042</t>
  </si>
  <si>
    <t>LONG TRUONG</t>
  </si>
  <si>
    <t>CGH0975868</t>
  </si>
  <si>
    <t>PLH5419010</t>
  </si>
  <si>
    <t>DHB3941060</t>
  </si>
  <si>
    <t xml:space="preserve">C24THT-00489956               </t>
  </si>
  <si>
    <t>WM+ HCM TAN CHANH HIEP</t>
  </si>
  <si>
    <t>A1,CC 48A</t>
  </si>
  <si>
    <t>TAN CHANH HIEP 21</t>
  </si>
  <si>
    <t>PLH5419040</t>
  </si>
  <si>
    <t>DHB3946122</t>
  </si>
  <si>
    <t xml:space="preserve">C24THT-00490495               </t>
  </si>
  <si>
    <t>PLH5417293</t>
  </si>
  <si>
    <t>WH105-300824-00042</t>
  </si>
  <si>
    <t>DHB3940056</t>
  </si>
  <si>
    <t xml:space="preserve">C24THT-00482854               </t>
  </si>
  <si>
    <t>VM+ HCM 1/84 Cư Xá Lữ Gia</t>
  </si>
  <si>
    <t>CU XA LU GIA</t>
  </si>
  <si>
    <t>2 BIS DUONG 52</t>
  </si>
  <si>
    <t>Q11</t>
  </si>
  <si>
    <t>CGH0975622</t>
  </si>
  <si>
    <t>PLH5417424</t>
  </si>
  <si>
    <t>DHB3943471</t>
  </si>
  <si>
    <t xml:space="preserve">C24THT-00490593               </t>
  </si>
  <si>
    <t>6771-WM+ VTU 117-119 HOANG VAN THU</t>
  </si>
  <si>
    <t>6771-WM+ VTU 117-119 Hoàng Văn Thụ</t>
  </si>
  <si>
    <t>117-119</t>
  </si>
  <si>
    <t>HOANG VAN THU</t>
  </si>
  <si>
    <t>PLH5417935</t>
  </si>
  <si>
    <t>WH120-290824-00091</t>
  </si>
  <si>
    <t>DHB3948376</t>
  </si>
  <si>
    <t xml:space="preserve">C24THT-00490293               </t>
  </si>
  <si>
    <t>36/25</t>
  </si>
  <si>
    <t>LO R1-2, SKY GARDEN 2</t>
  </si>
  <si>
    <t>PHAM VAN NGHI</t>
  </si>
  <si>
    <t>PLH5418823</t>
  </si>
  <si>
    <t>DHB3941071</t>
  </si>
  <si>
    <t xml:space="preserve">C24THT-00489969               </t>
  </si>
  <si>
    <t>TM.03</t>
  </si>
  <si>
    <t>CC CLT TOWER, KHU CC TAI DINH CU THAM LUONG</t>
  </si>
  <si>
    <t>TAN THOI NHAT</t>
  </si>
  <si>
    <t>PLH5417296</t>
  </si>
  <si>
    <t>DHB3940060</t>
  </si>
  <si>
    <t xml:space="preserve">C24THT-00482852               </t>
  </si>
  <si>
    <t>WM+ HCM 04 Đường số 2</t>
  </si>
  <si>
    <t>PLH5418914</t>
  </si>
  <si>
    <t>DHB3940238</t>
  </si>
  <si>
    <t xml:space="preserve">C24THT-00486129               </t>
  </si>
  <si>
    <t>6158_WM+LIFE HCM KHU 3 TANG TRET CC B2</t>
  </si>
  <si>
    <t>SO 2-10</t>
  </si>
  <si>
    <t>CC TRUONG SA- CU LAO CHA</t>
  </si>
  <si>
    <t>TRUONG SA</t>
  </si>
  <si>
    <t>PLH5417652</t>
  </si>
  <si>
    <t>WH117-290824-00152</t>
  </si>
  <si>
    <t>DHB3933184</t>
  </si>
  <si>
    <t xml:space="preserve">C24THT-00478568               </t>
  </si>
  <si>
    <t>WM+ DNI 420 PHAM VAN THUAN</t>
  </si>
  <si>
    <t>WM+ DNI 420 Phạm Văn Thuận</t>
  </si>
  <si>
    <t>PHAM VAN THUAN,KP 3</t>
  </si>
  <si>
    <t>PLH5417446</t>
  </si>
  <si>
    <t>DHB3947106</t>
  </si>
  <si>
    <t xml:space="preserve">C24THT-00490783               </t>
  </si>
  <si>
    <t>PLH5417461</t>
  </si>
  <si>
    <t>DHB3946292</t>
  </si>
  <si>
    <t xml:space="preserve">C24THT-00490149               </t>
  </si>
  <si>
    <t>PLH5418711</t>
  </si>
  <si>
    <t>DHB3948349</t>
  </si>
  <si>
    <t xml:space="preserve">C24THT-00489553               </t>
  </si>
  <si>
    <t>TTTM QUANG TRUNG:B2-01</t>
  </si>
  <si>
    <t>PLH5417609</t>
  </si>
  <si>
    <t>WH117-290824-00107</t>
  </si>
  <si>
    <t>DHB3945487</t>
  </si>
  <si>
    <t>WINMART MY PHUOC 1 (VINATEX)</t>
  </si>
  <si>
    <t>KCN MY PHUOC</t>
  </si>
  <si>
    <t>CHO MY PHUOC</t>
  </si>
  <si>
    <t>CGH0975399</t>
  </si>
  <si>
    <t>PLH5418085</t>
  </si>
  <si>
    <t>WH120-290824-00134</t>
  </si>
  <si>
    <t>DHB3948271</t>
  </si>
  <si>
    <t xml:space="preserve">C24THT-00490342               </t>
  </si>
  <si>
    <t>7J</t>
  </si>
  <si>
    <t>TANG TRET CAO OC SILAND</t>
  </si>
  <si>
    <t>DUONG 9A</t>
  </si>
  <si>
    <t>CGH0975491</t>
  </si>
  <si>
    <t>20240513-2405632281</t>
  </si>
  <si>
    <t>20240513-2405632262</t>
  </si>
  <si>
    <t>PLH5417792</t>
  </si>
  <si>
    <t>DHB3941638</t>
  </si>
  <si>
    <t xml:space="preserve">C24THT-00489334               </t>
  </si>
  <si>
    <t>3921_WM+LIFE HCM 52A DUONG SO 18</t>
  </si>
  <si>
    <t>52A</t>
  </si>
  <si>
    <t>DUONG SO 18</t>
  </si>
  <si>
    <t>PLH5417249</t>
  </si>
  <si>
    <t>DHB3944776</t>
  </si>
  <si>
    <t xml:space="preserve">C24THT-00489744               </t>
  </si>
  <si>
    <t>3355_WM+LIFE HCM 102 KP 2</t>
  </si>
  <si>
    <t>SO 102</t>
  </si>
  <si>
    <t>DUONG SO 29</t>
  </si>
  <si>
    <t>PLH5417802</t>
  </si>
  <si>
    <t>DHB3941657</t>
  </si>
  <si>
    <t xml:space="preserve">C24THT-00490925               </t>
  </si>
  <si>
    <t>4312_WM+LIFE HCM 8A DUONG SO 12</t>
  </si>
  <si>
    <t>WM+ HCM 8A DUONG SO 12</t>
  </si>
  <si>
    <t>SO 8A</t>
  </si>
  <si>
    <t>DUONG SO 12</t>
  </si>
  <si>
    <t>PLH5417387</t>
  </si>
  <si>
    <t>DHB3943430</t>
  </si>
  <si>
    <t xml:space="preserve">C24THT-00490074               </t>
  </si>
  <si>
    <t>4297_WM+ VTU 40 DO LUONG</t>
  </si>
  <si>
    <t>WM+ VTU 40 DO LUONG</t>
  </si>
  <si>
    <t>SO 40</t>
  </si>
  <si>
    <t>DO LUONG</t>
  </si>
  <si>
    <t>PLH5418008</t>
  </si>
  <si>
    <t>DHB3940535</t>
  </si>
  <si>
    <t xml:space="preserve">C24THT-00486531               </t>
  </si>
  <si>
    <t>4012_WM+LIFE HCM 258/27 BONG SAO</t>
  </si>
  <si>
    <t>SO 258/27</t>
  </si>
  <si>
    <t>BONG SAO</t>
  </si>
  <si>
    <t>PLH5417837</t>
  </si>
  <si>
    <t>WH103-300824-00019</t>
  </si>
  <si>
    <t>DHB3943830</t>
  </si>
  <si>
    <t xml:space="preserve">C24THT-00487253               </t>
  </si>
  <si>
    <t>6606_WM+LIFE  HCM S6.05-01.05 VINHOMES GRAND</t>
  </si>
  <si>
    <t>WM+ HCM S6.05-01.05 Vinhomes Grand</t>
  </si>
  <si>
    <t>01.05 TOA S6.05, VINHOMES GRAND PARK</t>
  </si>
  <si>
    <t>PHUOC THIEN</t>
  </si>
  <si>
    <t>PHUONG LON</t>
  </si>
  <si>
    <t>CGH0975658</t>
  </si>
  <si>
    <t>PLH5417592</t>
  </si>
  <si>
    <t>WH117-290824-00090</t>
  </si>
  <si>
    <t>DHB3944507</t>
  </si>
  <si>
    <t>WINMART DI AN BD (VINATEX)</t>
  </si>
  <si>
    <t>TANG 1</t>
  </si>
  <si>
    <t>CHO DI AN</t>
  </si>
  <si>
    <t>PLH5417997</t>
  </si>
  <si>
    <t>DHB3940463</t>
  </si>
  <si>
    <t xml:space="preserve">C24THT-00486534               </t>
  </si>
  <si>
    <t>3983_WM+LIFE HCM 2672A PHAM THE HIEN</t>
  </si>
  <si>
    <t>SO 2672A</t>
  </si>
  <si>
    <t>PLH5418921</t>
  </si>
  <si>
    <t>DHB3940247</t>
  </si>
  <si>
    <t xml:space="preserve">C24THT-00486033               </t>
  </si>
  <si>
    <t>4395_WM+LIFE HCM 59 NGO TAT TO</t>
  </si>
  <si>
    <t>SO 59</t>
  </si>
  <si>
    <t>NGO TAT TO</t>
  </si>
  <si>
    <t>P21</t>
  </si>
  <si>
    <t>PLH5418676</t>
  </si>
  <si>
    <t>DHB3941238</t>
  </si>
  <si>
    <t xml:space="preserve">C24THT-00487018               </t>
  </si>
  <si>
    <t>5556_WM+LIFE HCM SO 89/57 DUONG SO 59</t>
  </si>
  <si>
    <t>SO 89/57</t>
  </si>
  <si>
    <t>DUONG SO 59</t>
  </si>
  <si>
    <t>PLH5418791</t>
  </si>
  <si>
    <t>DHB3940955</t>
  </si>
  <si>
    <t xml:space="preserve">C24THT-00489963               </t>
  </si>
  <si>
    <t>2892_WM+LIFE HCM CC 12 VIEW</t>
  </si>
  <si>
    <t>TANG TRET- BLOCK A, CC 12 VIEW</t>
  </si>
  <si>
    <t>PLH5417543</t>
  </si>
  <si>
    <t>WH117-290824-00099</t>
  </si>
  <si>
    <t>DHB3942467</t>
  </si>
  <si>
    <t xml:space="preserve">C24THT-00489081               </t>
  </si>
  <si>
    <t>3770_WM+LIFE BDG 86 NGO THI NHAM</t>
  </si>
  <si>
    <t>VM+ BDG 86 NGO THI NHAM</t>
  </si>
  <si>
    <t>NGO THI NHAM</t>
  </si>
  <si>
    <t>PLH5417673</t>
  </si>
  <si>
    <t>DHB3942643</t>
  </si>
  <si>
    <t xml:space="preserve">C24THT-00489036               </t>
  </si>
  <si>
    <t>PLH5417302</t>
  </si>
  <si>
    <t>DHB3940100</t>
  </si>
  <si>
    <t xml:space="preserve">C24THT-00482860               </t>
  </si>
  <si>
    <t>5973_WM+LIFE HCM 74 NGUYEN CHI THANH</t>
  </si>
  <si>
    <t>NGUYEN CHI THANH</t>
  </si>
  <si>
    <t>PLH5417553</t>
  </si>
  <si>
    <t>WH117-290824-00102</t>
  </si>
  <si>
    <t>DHB3942483</t>
  </si>
  <si>
    <t xml:space="preserve">C24THT-00489109               </t>
  </si>
  <si>
    <t>3855_WM+LIFE BDG 453 LY THUONG KIET</t>
  </si>
  <si>
    <t>VM+ BDG 453 LY THUONG KIET</t>
  </si>
  <si>
    <t>KP THONG NHAT 1</t>
  </si>
  <si>
    <t>PLH5418750</t>
  </si>
  <si>
    <t>DHB3940696</t>
  </si>
  <si>
    <t xml:space="preserve">C24THT-00489983               </t>
  </si>
  <si>
    <t>3769_WM+LIFE HCM 66B NGUYEN SY SACH</t>
  </si>
  <si>
    <t>66B</t>
  </si>
  <si>
    <t>NGUYEN SY SACH</t>
  </si>
  <si>
    <t>PLH5418361</t>
  </si>
  <si>
    <t>DHB3943839</t>
  </si>
  <si>
    <t xml:space="preserve">C24THT-00487243               </t>
  </si>
  <si>
    <t>6875-WM+LIFE HCM S7.02-01.04 VINHOMES GRAND</t>
  </si>
  <si>
    <t>01.04 S7.02 VINHOMES GRAND PARK</t>
  </si>
  <si>
    <t>PLH5418681</t>
  </si>
  <si>
    <t>DHB3941251</t>
  </si>
  <si>
    <t xml:space="preserve">C24THT-00487627               </t>
  </si>
  <si>
    <t>6675_WM+LIFE HCM 148 DUONG SO 9</t>
  </si>
  <si>
    <t>DUONG SO 9</t>
  </si>
  <si>
    <t>PLH5417692</t>
  </si>
  <si>
    <t>DHB3942792</t>
  </si>
  <si>
    <t xml:space="preserve">C24THT-00489254               </t>
  </si>
  <si>
    <t>PLH5418634</t>
  </si>
  <si>
    <t>DHB3941135</t>
  </si>
  <si>
    <t xml:space="preserve">C24THT-00486890               </t>
  </si>
  <si>
    <t>3443_WM+LIFE HCM 1191 PHAM VAN BACH</t>
  </si>
  <si>
    <t>1189-1191</t>
  </si>
  <si>
    <t>PLH5417546</t>
  </si>
  <si>
    <t>WH117-290824-00100</t>
  </si>
  <si>
    <t>DHB3942470</t>
  </si>
  <si>
    <t xml:space="preserve">C24THT-00489092               </t>
  </si>
  <si>
    <t>3780_WM+LIFE BDG 27 NGUYEN DU</t>
  </si>
  <si>
    <t>VM+ BDG 27 NGUYEN DU</t>
  </si>
  <si>
    <t>THANG LOI</t>
  </si>
  <si>
    <t>PLH5419365</t>
  </si>
  <si>
    <t>DHB3940380</t>
  </si>
  <si>
    <t xml:space="preserve">C24THT-00490151               </t>
  </si>
  <si>
    <t>3016_WM+LIFE HCM THE ERA TOWN</t>
  </si>
  <si>
    <t>EB4-01-02A, TANG TRET, BLOCK 4</t>
  </si>
  <si>
    <t>PLH5418369</t>
  </si>
  <si>
    <t>WH103-300824-00035</t>
  </si>
  <si>
    <t>DHB3943779</t>
  </si>
  <si>
    <t xml:space="preserve">C24THT-00487271               </t>
  </si>
  <si>
    <t>5238_WM+LIFE HCM SO 81 CAU XAY</t>
  </si>
  <si>
    <t>SO 81</t>
  </si>
  <si>
    <t>CAU XAY</t>
  </si>
  <si>
    <t>CGH0975750</t>
  </si>
  <si>
    <t>PLH5417984</t>
  </si>
  <si>
    <t>DHB3940361</t>
  </si>
  <si>
    <t xml:space="preserve">C24THT-00486571               </t>
  </si>
  <si>
    <t>3086-3088</t>
  </si>
  <si>
    <t>PLH5417583</t>
  </si>
  <si>
    <t>WH117-290824-00096</t>
  </si>
  <si>
    <t>DHB3942616</t>
  </si>
  <si>
    <t xml:space="preserve">C24THT-00489016               </t>
  </si>
  <si>
    <t>6773-WM+LIFE BDG SH R1 BLOCK A CC CHARM RUBY</t>
  </si>
  <si>
    <t>6773-WM+ BDG SH R1 BLOCK A CC CHARM RUBY</t>
  </si>
  <si>
    <t>Số 30</t>
  </si>
  <si>
    <t>SH R1 BLOCK A CC CHARM RUBY</t>
  </si>
  <si>
    <t>DT743B</t>
  </si>
  <si>
    <t>PLH5419645</t>
  </si>
  <si>
    <t>DHB3941134</t>
  </si>
  <si>
    <t xml:space="preserve">C24THT-00487645               </t>
  </si>
  <si>
    <t>4027_WM+LIFE HCM 4/1D AP NAM THOI</t>
  </si>
  <si>
    <t>SO 4/1D</t>
  </si>
  <si>
    <t>AP NAM THOI</t>
  </si>
  <si>
    <t>PLH5418753</t>
  </si>
  <si>
    <t>DHB3940711</t>
  </si>
  <si>
    <t xml:space="preserve">C24THT-00489789               </t>
  </si>
  <si>
    <t>VM+ HCM 254/63 AU CO</t>
  </si>
  <si>
    <t>254/63</t>
  </si>
  <si>
    <t>PLH5418759</t>
  </si>
  <si>
    <t>DHB3940727</t>
  </si>
  <si>
    <t xml:space="preserve">C24THT-00489755               </t>
  </si>
  <si>
    <t>01.05 Lô TM BPA BOTANICA PREMIER</t>
  </si>
  <si>
    <t>PLH5418763</t>
  </si>
  <si>
    <t>DHB3940735</t>
  </si>
  <si>
    <t xml:space="preserve">C24THT-00489760               </t>
  </si>
  <si>
    <t>VM+ HCM 318 Âu Cơ</t>
  </si>
  <si>
    <t>PLH5418623</t>
  </si>
  <si>
    <t>DHB3941101</t>
  </si>
  <si>
    <t xml:space="preserve">C24THT-00487623               </t>
  </si>
  <si>
    <t>VM+ HCM 1206 LE DUC THO</t>
  </si>
  <si>
    <t>LE DUC THO</t>
  </si>
  <si>
    <t>PLH5418736</t>
  </si>
  <si>
    <t>DHB3940661</t>
  </si>
  <si>
    <t xml:space="preserve">C24THT-00489981               </t>
  </si>
  <si>
    <t>VM+ HCM 34/33 TRAN THAI TONG</t>
  </si>
  <si>
    <t>34/31-34/33</t>
  </si>
  <si>
    <t>TRAN THAI TONG</t>
  </si>
  <si>
    <t>PLH5418617</t>
  </si>
  <si>
    <t>DHB3940973</t>
  </si>
  <si>
    <t xml:space="preserve">C24THT-00489924               </t>
  </si>
  <si>
    <t>VM+ HCM 247/34 HA HUY GIAP</t>
  </si>
  <si>
    <t>SO 247/34</t>
  </si>
  <si>
    <t>KP 3A</t>
  </si>
  <si>
    <t>PLH5418740</t>
  </si>
  <si>
    <t>DHB3940668</t>
  </si>
  <si>
    <t xml:space="preserve">C24THT-00489962               </t>
  </si>
  <si>
    <t>4045_WM+LIFE HCM 92 DAT THANH</t>
  </si>
  <si>
    <t>SO 92</t>
  </si>
  <si>
    <t>DUONG DAT THANH</t>
  </si>
  <si>
    <t>PLH5419159</t>
  </si>
  <si>
    <t>WH104-300824-00037</t>
  </si>
  <si>
    <t>DHB3948722</t>
  </si>
  <si>
    <t xml:space="preserve">C24THT-00490716               </t>
  </si>
  <si>
    <t>184-SATRAFOODS UNG VĂN KHIÊM</t>
  </si>
  <si>
    <t>UNG VAN KHIEM</t>
  </si>
  <si>
    <t>CGH0975616</t>
  </si>
  <si>
    <t>PLH5417554</t>
  </si>
  <si>
    <t>WH117-290824-00101</t>
  </si>
  <si>
    <t>DHB3942484</t>
  </si>
  <si>
    <t xml:space="preserve">C24THT-00489102               </t>
  </si>
  <si>
    <t>3892_WM+LIFE BDG 323A BINH THUNG</t>
  </si>
  <si>
    <t>VM+ BDG 323A BINH THUNG</t>
  </si>
  <si>
    <t>SO 323A</t>
  </si>
  <si>
    <t>KP BINH THUNG 2</t>
  </si>
  <si>
    <t>BINH THUNG</t>
  </si>
  <si>
    <t>BINH AN</t>
  </si>
  <si>
    <t>PLH5419120</t>
  </si>
  <si>
    <t>WH104-300824-00024</t>
  </si>
  <si>
    <t>DHB3941017</t>
  </si>
  <si>
    <t xml:space="preserve">C24THT-00487646               </t>
  </si>
  <si>
    <t>VM+ HCM 42B Nguyễn Văn Khạ</t>
  </si>
  <si>
    <t>42B</t>
  </si>
  <si>
    <t>NGUYEN VAN KHA</t>
  </si>
  <si>
    <t>KP1-CU CHI</t>
  </si>
  <si>
    <t>CGH0975610</t>
  </si>
  <si>
    <t>PLH5418854</t>
  </si>
  <si>
    <t>DHB3948084</t>
  </si>
  <si>
    <t xml:space="preserve">C24THT-00489673               </t>
  </si>
  <si>
    <t>PLH5418990</t>
  </si>
  <si>
    <t>DHB3941008</t>
  </si>
  <si>
    <t xml:space="preserve">C24THT-00489918               </t>
  </si>
  <si>
    <t>VM+ HCM L12 KHU NHA O THOI AN</t>
  </si>
  <si>
    <t>SO L12</t>
  </si>
  <si>
    <t>KHU NHA O THOI AN. KP 1</t>
  </si>
  <si>
    <t>PLH5418742</t>
  </si>
  <si>
    <t>DHB3940675</t>
  </si>
  <si>
    <t xml:space="preserve">C24THT-00489950               </t>
  </si>
  <si>
    <t>4145_WM+LIFE HCM 271 BAU CAT</t>
  </si>
  <si>
    <t>SO 271</t>
  </si>
  <si>
    <t>BAU CAT</t>
  </si>
  <si>
    <t>PLH5418694</t>
  </si>
  <si>
    <t>DHB3941283</t>
  </si>
  <si>
    <t xml:space="preserve">C24THT-00487624               </t>
  </si>
  <si>
    <t>2AG4-WM+LIFE HCM 250-252 PHAM VAN CHIEU</t>
  </si>
  <si>
    <t>250-252</t>
  </si>
  <si>
    <t>PHAM VAN CHIEU</t>
  </si>
  <si>
    <t>PLH5418955</t>
  </si>
  <si>
    <t>DHB3940324</t>
  </si>
  <si>
    <t xml:space="preserve">C24THT-00490098               </t>
  </si>
  <si>
    <t>WM+ HCM 54 HUYNH MAN DAT</t>
  </si>
  <si>
    <t>HUYNH MAN DAT</t>
  </si>
  <si>
    <t>PLH5418890</t>
  </si>
  <si>
    <t>DHB3940195</t>
  </si>
  <si>
    <t xml:space="preserve">C24THT-00490095               </t>
  </si>
  <si>
    <t>3880_WM+LIFE HCM 1E THANH DA</t>
  </si>
  <si>
    <t>SO 1E</t>
  </si>
  <si>
    <t>PLH5418731</t>
  </si>
  <si>
    <t>DHB3939811</t>
  </si>
  <si>
    <t xml:space="preserve">C24THT-00487409               </t>
  </si>
  <si>
    <t>WINMART CONG HOA</t>
  </si>
  <si>
    <t>15-17</t>
  </si>
  <si>
    <t>CONG HOA</t>
  </si>
  <si>
    <t>PLH5417571</t>
  </si>
  <si>
    <t>WH117-290824-00089</t>
  </si>
  <si>
    <t>DHB3942548</t>
  </si>
  <si>
    <t xml:space="preserve">C24THT-00488954               </t>
  </si>
  <si>
    <t>5194_VM+ BDG SO 10/9 VO THI SAU</t>
  </si>
  <si>
    <t>VM+ BDG SO 10/9  VO THI SAU</t>
  </si>
  <si>
    <t>SO 10/9</t>
  </si>
  <si>
    <t>TAY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</si>
</sst>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1"/>
  <sheetViews>
    <sheetView showGridLines="0" tabSelected="1" zoomScale="83" zoomScaleNormal="83" workbookViewId="0">
      <pane xSplit="9" ySplit="1" topLeftCell="AG216" activePane="bottomRight" state="frozen"/>
      <selection pane="topRight" activeCell="J1" sqref="J1"/>
      <selection pane="bottomLeft" activeCell="A2" sqref="A2"/>
      <selection pane="bottomRight" activeCell="AH232" sqref="AH232"/>
    </sheetView>
  </sheetViews>
  <sheetFormatPr defaultRowHeight="14.5" x14ac:dyDescent="0.35"/>
  <cols>
    <col min="1" max="1" width="9.1796875" style="4"/>
    <col min="3" max="3" width="16.54296875" style="2" customWidth="1"/>
    <col min="4" max="4" width="9.7265625" style="2" bestFit="1" customWidth="1"/>
    <col min="5" max="5" width="11.453125" bestFit="1" customWidth="1"/>
    <col min="6" max="6" width="19.81640625" bestFit="1" customWidth="1"/>
    <col min="7" max="7" width="13.26953125" bestFit="1" customWidth="1"/>
    <col min="8" max="8" width="23" bestFit="1" customWidth="1"/>
    <col min="9" max="9" width="11.81640625" customWidth="1"/>
    <col min="10" max="10" width="125.1796875" bestFit="1" customWidth="1"/>
    <col min="14" max="14" width="52.54296875" bestFit="1" customWidth="1"/>
    <col min="15" max="19" width="9.1796875" customWidth="1"/>
    <col min="20" max="20" width="17.269531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265625" customWidth="1"/>
    <col min="30" max="32" width="8.7265625" customWidth="1"/>
    <col min="33" max="33" width="10.26953125" customWidth="1"/>
    <col min="34" max="34" width="12.54296875" style="1" customWidth="1"/>
    <col min="35" max="35" width="8.7265625" customWidth="1"/>
    <col min="36" max="36" width="19.1796875" bestFit="1" customWidth="1"/>
    <col min="37" max="43" width="8.7265625" customWidth="1"/>
    <col min="44" max="44" width="13.81640625" style="21" bestFit="1" customWidth="1"/>
    <col min="45" max="45" width="24.81640625" bestFit="1" customWidth="1"/>
    <col min="46" max="46" width="20.81640625" customWidth="1"/>
    <col min="47" max="47" width="27.7265625" customWidth="1"/>
    <col min="48" max="48" width="15.1796875" customWidth="1"/>
    <col min="49" max="49" width="30.26953125" customWidth="1"/>
    <col min="50" max="50" width="9.1796875" customWidth="1"/>
    <col min="51" max="51" width="19" style="1" customWidth="1"/>
    <col min="52" max="52" width="14.26953125" customWidth="1"/>
    <col min="53" max="53" width="23.81640625" bestFit="1" customWidth="1"/>
    <col min="54" max="54" width="23" bestFit="1" customWidth="1"/>
    <col min="56" max="56" width="11.26953125" bestFit="1" customWidth="1"/>
  </cols>
  <sheetData>
    <row r="1" spans="1:56" x14ac:dyDescent="0.3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35">
      <c r="B2" t="s">
        <v>1288</v>
      </c>
      <c r="C2" s="18" t="s">
        <v>1298</v>
      </c>
      <c r="D2" s="2">
        <v>45534</v>
      </c>
      <c r="E2" t="s">
        <v>1405</v>
      </c>
      <c r="F2" t="s">
        <v>1406</v>
      </c>
      <c r="G2" t="s">
        <v>1407</v>
      </c>
      <c r="H2" t="s">
        <v>1408</v>
      </c>
      <c r="I2">
        <v>173076000</v>
      </c>
      <c r="J2" t="s">
        <v>722</v>
      </c>
      <c r="K2" t="s">
        <v>1290</v>
      </c>
      <c r="L2" s="19" t="s">
        <v>1291</v>
      </c>
      <c r="M2">
        <v>5170089</v>
      </c>
      <c r="N2" t="s">
        <v>613</v>
      </c>
      <c r="O2" t="s">
        <v>613</v>
      </c>
      <c r="P2">
        <v>231</v>
      </c>
      <c r="Q2" t="s">
        <v>1292</v>
      </c>
      <c r="R2" t="s">
        <v>1409</v>
      </c>
      <c r="S2" t="s">
        <v>1410</v>
      </c>
      <c r="T2" t="s">
        <v>1347</v>
      </c>
      <c r="U2" t="s">
        <v>723</v>
      </c>
      <c r="W2" t="s">
        <v>723</v>
      </c>
      <c r="X2" t="s">
        <v>117</v>
      </c>
      <c r="Y2" t="s">
        <v>1293</v>
      </c>
      <c r="Z2" t="s">
        <v>1294</v>
      </c>
      <c r="AA2" t="s">
        <v>51</v>
      </c>
      <c r="AB2" t="s">
        <v>1298</v>
      </c>
      <c r="AC2">
        <v>60</v>
      </c>
      <c r="AD2">
        <v>5541</v>
      </c>
      <c r="AE2">
        <v>5541</v>
      </c>
      <c r="AF2">
        <v>332460</v>
      </c>
      <c r="AG2">
        <v>8</v>
      </c>
      <c r="AH2" s="17">
        <v>359057</v>
      </c>
      <c r="AI2" t="s">
        <v>1332</v>
      </c>
      <c r="AJ2">
        <v>20240801</v>
      </c>
      <c r="AK2">
        <v>20250801</v>
      </c>
      <c r="AL2" t="s">
        <v>1411</v>
      </c>
      <c r="AM2">
        <v>102734</v>
      </c>
      <c r="AN2" t="s">
        <v>1356</v>
      </c>
      <c r="AO2" t="s">
        <v>1296</v>
      </c>
      <c r="AP2" t="s">
        <v>1297</v>
      </c>
      <c r="AQ2" s="19">
        <v>60</v>
      </c>
      <c r="AR2" s="22">
        <v>1</v>
      </c>
      <c r="AS2" s="5" t="s">
        <v>51</v>
      </c>
      <c r="AT2" s="5"/>
      <c r="AU2" s="5" t="s">
        <v>58</v>
      </c>
      <c r="AV2">
        <f>+IFERROR(VLOOKUP($I2,Code!$A:$M,12,0),0)</f>
        <v>320015</v>
      </c>
      <c r="AW2" t="str">
        <f>+IFERROR(VLOOKUP($I2,Code!$A:$M,13,0),0)</f>
        <v>Na 50gr</v>
      </c>
      <c r="AY2" s="1">
        <f t="shared" ref="AY2" si="0">+AE2*AQ2/1000</f>
        <v>332.46</v>
      </c>
      <c r="AZ2" s="12">
        <f t="shared" ref="AZ2" si="1">1-(AE2/AD2)</f>
        <v>0</v>
      </c>
      <c r="BB2" s="2"/>
      <c r="BD2" s="13"/>
    </row>
    <row r="3" spans="1:56" x14ac:dyDescent="0.35">
      <c r="B3" t="s">
        <v>1288</v>
      </c>
      <c r="C3" s="18" t="s">
        <v>1319</v>
      </c>
      <c r="D3" s="2">
        <v>45534</v>
      </c>
      <c r="E3" t="s">
        <v>1412</v>
      </c>
      <c r="F3" t="s">
        <v>1413</v>
      </c>
      <c r="G3" t="s">
        <v>1414</v>
      </c>
      <c r="H3" t="s">
        <v>1415</v>
      </c>
      <c r="I3">
        <v>173076000</v>
      </c>
      <c r="J3" t="s">
        <v>722</v>
      </c>
      <c r="K3" t="s">
        <v>1290</v>
      </c>
      <c r="L3" s="19" t="s">
        <v>1291</v>
      </c>
      <c r="M3">
        <v>5335970</v>
      </c>
      <c r="N3" t="s">
        <v>1416</v>
      </c>
      <c r="O3" t="s">
        <v>277</v>
      </c>
      <c r="P3">
        <v>58</v>
      </c>
      <c r="Q3" t="s">
        <v>1292</v>
      </c>
      <c r="R3" t="s">
        <v>1417</v>
      </c>
      <c r="S3" t="s">
        <v>1317</v>
      </c>
      <c r="T3" t="s">
        <v>1350</v>
      </c>
      <c r="U3" t="s">
        <v>723</v>
      </c>
      <c r="W3" t="s">
        <v>723</v>
      </c>
      <c r="X3" t="s">
        <v>136</v>
      </c>
      <c r="Y3" t="s">
        <v>1299</v>
      </c>
      <c r="Z3" t="s">
        <v>1300</v>
      </c>
      <c r="AA3" t="s">
        <v>865</v>
      </c>
      <c r="AB3" t="s">
        <v>1319</v>
      </c>
      <c r="AC3">
        <v>30</v>
      </c>
      <c r="AD3">
        <v>5541</v>
      </c>
      <c r="AE3">
        <v>5541</v>
      </c>
      <c r="AF3">
        <v>166230</v>
      </c>
      <c r="AG3">
        <v>8</v>
      </c>
      <c r="AH3" s="17">
        <v>179528</v>
      </c>
      <c r="AI3" t="s">
        <v>1332</v>
      </c>
      <c r="AJ3">
        <v>20240801</v>
      </c>
      <c r="AK3">
        <v>20250801</v>
      </c>
      <c r="AL3" t="s">
        <v>1418</v>
      </c>
      <c r="AM3">
        <v>97077</v>
      </c>
      <c r="AN3" t="s">
        <v>1325</v>
      </c>
      <c r="AO3" t="s">
        <v>1296</v>
      </c>
      <c r="AP3" t="s">
        <v>1297</v>
      </c>
      <c r="AQ3" s="19">
        <v>60</v>
      </c>
      <c r="AR3" s="22">
        <v>0.5</v>
      </c>
      <c r="AS3" s="5" t="s">
        <v>865</v>
      </c>
      <c r="AT3" s="5"/>
      <c r="AU3" s="5" t="s">
        <v>56</v>
      </c>
      <c r="AV3">
        <f>+IFERROR(VLOOKUP($I3,Code!$A:$M,12,0),0)</f>
        <v>320015</v>
      </c>
      <c r="AW3" t="str">
        <f>+IFERROR(VLOOKUP($I3,Code!$A:$M,13,0),0)</f>
        <v>Na 50gr</v>
      </c>
      <c r="AY3" s="1">
        <f t="shared" ref="AY3:AY60" si="2">+AE3*AQ3/1000</f>
        <v>332.46</v>
      </c>
      <c r="AZ3" s="12">
        <f t="shared" ref="AZ3:AZ60" si="3">1-(AE3/AD3)</f>
        <v>0</v>
      </c>
      <c r="BB3" s="2"/>
      <c r="BD3" s="13"/>
    </row>
    <row r="4" spans="1:56" x14ac:dyDescent="0.35">
      <c r="B4" t="s">
        <v>1288</v>
      </c>
      <c r="C4" s="18" t="s">
        <v>1319</v>
      </c>
      <c r="D4" s="2">
        <v>45534</v>
      </c>
      <c r="E4" t="s">
        <v>1419</v>
      </c>
      <c r="F4" t="s">
        <v>1420</v>
      </c>
      <c r="G4" t="s">
        <v>1421</v>
      </c>
      <c r="H4" t="s">
        <v>1422</v>
      </c>
      <c r="I4">
        <v>173076000</v>
      </c>
      <c r="J4" t="s">
        <v>722</v>
      </c>
      <c r="K4" t="s">
        <v>1290</v>
      </c>
      <c r="L4" s="19" t="s">
        <v>1291</v>
      </c>
      <c r="M4">
        <v>5150632</v>
      </c>
      <c r="N4" t="s">
        <v>785</v>
      </c>
      <c r="O4" t="s">
        <v>1423</v>
      </c>
      <c r="P4">
        <v>23377</v>
      </c>
      <c r="Q4" t="s">
        <v>1424</v>
      </c>
      <c r="R4" t="s">
        <v>1425</v>
      </c>
      <c r="S4" t="s">
        <v>1426</v>
      </c>
      <c r="T4" t="s">
        <v>1384</v>
      </c>
      <c r="U4" t="s">
        <v>723</v>
      </c>
      <c r="W4" t="s">
        <v>723</v>
      </c>
      <c r="X4" t="s">
        <v>122</v>
      </c>
      <c r="Y4" t="s">
        <v>1293</v>
      </c>
      <c r="Z4" t="s">
        <v>1303</v>
      </c>
      <c r="AA4" t="s">
        <v>59</v>
      </c>
      <c r="AB4" t="s">
        <v>1319</v>
      </c>
      <c r="AC4">
        <v>30</v>
      </c>
      <c r="AD4">
        <v>5541</v>
      </c>
      <c r="AE4">
        <v>4389</v>
      </c>
      <c r="AF4">
        <v>131670</v>
      </c>
      <c r="AG4" s="17">
        <v>8</v>
      </c>
      <c r="AH4" s="17">
        <v>142204</v>
      </c>
      <c r="AI4" t="s">
        <v>1332</v>
      </c>
      <c r="AJ4">
        <v>20240801</v>
      </c>
      <c r="AK4">
        <v>20250801</v>
      </c>
      <c r="AL4" t="s">
        <v>1427</v>
      </c>
      <c r="AM4">
        <v>102589</v>
      </c>
      <c r="AN4" t="s">
        <v>1352</v>
      </c>
      <c r="AO4" t="s">
        <v>1296</v>
      </c>
      <c r="AP4" t="s">
        <v>1297</v>
      </c>
      <c r="AQ4" s="19">
        <v>60</v>
      </c>
      <c r="AR4" s="22">
        <v>0.5</v>
      </c>
      <c r="AS4" s="5" t="s">
        <v>59</v>
      </c>
      <c r="AT4" s="5"/>
      <c r="AU4" s="5" t="s">
        <v>54</v>
      </c>
      <c r="AV4">
        <f>+IFERROR(VLOOKUP($I4,Code!$A:$M,12,0),0)</f>
        <v>320015</v>
      </c>
      <c r="AW4" t="str">
        <f>+IFERROR(VLOOKUP($I4,Code!$A:$M,13,0),0)</f>
        <v>Na 50gr</v>
      </c>
      <c r="AY4" s="1">
        <f t="shared" si="2"/>
        <v>263.33999999999997</v>
      </c>
      <c r="AZ4" s="12">
        <f t="shared" si="3"/>
        <v>0.2079047103410937</v>
      </c>
      <c r="BB4" s="2"/>
      <c r="BD4" s="13"/>
    </row>
    <row r="5" spans="1:56" x14ac:dyDescent="0.35">
      <c r="B5" t="s">
        <v>1288</v>
      </c>
      <c r="C5" t="s">
        <v>1333</v>
      </c>
      <c r="D5" s="2">
        <v>45534</v>
      </c>
      <c r="E5" t="s">
        <v>1428</v>
      </c>
      <c r="F5" t="s">
        <v>1429</v>
      </c>
      <c r="G5" t="s">
        <v>1430</v>
      </c>
      <c r="H5">
        <v>0</v>
      </c>
      <c r="I5">
        <v>173076000</v>
      </c>
      <c r="J5" t="s">
        <v>722</v>
      </c>
      <c r="K5" t="s">
        <v>1290</v>
      </c>
      <c r="L5" s="19" t="s">
        <v>1291</v>
      </c>
      <c r="M5">
        <v>5137233</v>
      </c>
      <c r="N5" t="s">
        <v>1431</v>
      </c>
      <c r="O5" t="s">
        <v>1431</v>
      </c>
      <c r="P5" t="s">
        <v>1432</v>
      </c>
      <c r="Q5" t="s">
        <v>1433</v>
      </c>
      <c r="R5" t="s">
        <v>1292</v>
      </c>
      <c r="S5" t="s">
        <v>1343</v>
      </c>
      <c r="T5" t="s">
        <v>1343</v>
      </c>
      <c r="U5" t="s">
        <v>116</v>
      </c>
      <c r="W5" t="s">
        <v>1304</v>
      </c>
      <c r="X5" t="s">
        <v>116</v>
      </c>
      <c r="Y5" t="s">
        <v>1293</v>
      </c>
      <c r="Z5" t="s">
        <v>1294</v>
      </c>
      <c r="AA5" t="s">
        <v>51</v>
      </c>
      <c r="AB5" t="s">
        <v>1333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1332</v>
      </c>
      <c r="AJ5">
        <v>20240801</v>
      </c>
      <c r="AK5">
        <v>20250801</v>
      </c>
      <c r="AL5" t="s">
        <v>1434</v>
      </c>
      <c r="AM5">
        <v>101105</v>
      </c>
      <c r="AN5" t="s">
        <v>1336</v>
      </c>
      <c r="AO5" t="s">
        <v>1296</v>
      </c>
      <c r="AP5" t="s">
        <v>1297</v>
      </c>
      <c r="AQ5" s="19">
        <v>60</v>
      </c>
      <c r="AR5" s="22">
        <v>0.5</v>
      </c>
      <c r="AS5" s="5" t="s">
        <v>51</v>
      </c>
      <c r="AT5" s="5"/>
      <c r="AU5" s="5" t="s">
        <v>1340</v>
      </c>
      <c r="AV5">
        <f>+IFERROR(VLOOKUP($I5,Code!$A:$M,12,0),0)</f>
        <v>320015</v>
      </c>
      <c r="AW5" t="str">
        <f>+IFERROR(VLOOKUP($I5,Code!$A:$M,13,0),0)</f>
        <v>Na 50gr</v>
      </c>
      <c r="AY5" s="1">
        <f t="shared" si="2"/>
        <v>332.46</v>
      </c>
      <c r="AZ5" s="12">
        <f t="shared" si="3"/>
        <v>0</v>
      </c>
      <c r="BB5" s="2"/>
      <c r="BD5" s="13"/>
    </row>
    <row r="6" spans="1:56" x14ac:dyDescent="0.35">
      <c r="B6" t="s">
        <v>1288</v>
      </c>
      <c r="C6" t="s">
        <v>1319</v>
      </c>
      <c r="D6" s="2">
        <v>45534</v>
      </c>
      <c r="E6" t="s">
        <v>1435</v>
      </c>
      <c r="F6" t="s">
        <v>1420</v>
      </c>
      <c r="G6" t="s">
        <v>1436</v>
      </c>
      <c r="H6" t="s">
        <v>1437</v>
      </c>
      <c r="I6">
        <v>173076000</v>
      </c>
      <c r="J6" t="s">
        <v>722</v>
      </c>
      <c r="K6" t="s">
        <v>1290</v>
      </c>
      <c r="L6" s="19" t="s">
        <v>1291</v>
      </c>
      <c r="M6">
        <v>5170034</v>
      </c>
      <c r="N6" t="s">
        <v>584</v>
      </c>
      <c r="O6" t="s">
        <v>584</v>
      </c>
      <c r="P6" t="s">
        <v>1438</v>
      </c>
      <c r="Q6" t="s">
        <v>1292</v>
      </c>
      <c r="R6" t="s">
        <v>1439</v>
      </c>
      <c r="S6" t="s">
        <v>1440</v>
      </c>
      <c r="T6" t="s">
        <v>1350</v>
      </c>
      <c r="U6" t="s">
        <v>723</v>
      </c>
      <c r="W6" t="s">
        <v>723</v>
      </c>
      <c r="X6" t="s">
        <v>136</v>
      </c>
      <c r="Y6" t="s">
        <v>1293</v>
      </c>
      <c r="Z6" t="s">
        <v>1294</v>
      </c>
      <c r="AA6" t="s">
        <v>51</v>
      </c>
      <c r="AB6" t="s">
        <v>1319</v>
      </c>
      <c r="AC6">
        <v>30</v>
      </c>
      <c r="AD6">
        <v>5541</v>
      </c>
      <c r="AE6">
        <v>5541</v>
      </c>
      <c r="AF6">
        <v>166230</v>
      </c>
      <c r="AG6">
        <v>8</v>
      </c>
      <c r="AH6" s="17">
        <v>179528</v>
      </c>
      <c r="AI6" t="s">
        <v>1441</v>
      </c>
      <c r="AJ6">
        <v>20240718</v>
      </c>
      <c r="AK6">
        <v>20250718</v>
      </c>
      <c r="AL6" t="s">
        <v>1427</v>
      </c>
      <c r="AM6">
        <v>97077</v>
      </c>
      <c r="AN6" t="s">
        <v>1325</v>
      </c>
      <c r="AO6" t="s">
        <v>1296</v>
      </c>
      <c r="AP6" t="s">
        <v>1297</v>
      </c>
      <c r="AQ6" s="19">
        <v>60</v>
      </c>
      <c r="AR6" s="22">
        <v>0.5</v>
      </c>
      <c r="AS6" s="5" t="s">
        <v>51</v>
      </c>
      <c r="AT6" s="5"/>
      <c r="AU6" s="5" t="s">
        <v>56</v>
      </c>
      <c r="AV6">
        <f>+IFERROR(VLOOKUP($I6,Code!$A:$M,12,0),0)</f>
        <v>320015</v>
      </c>
      <c r="AW6" t="str">
        <f>+IFERROR(VLOOKUP($I6,Code!$A:$M,13,0),0)</f>
        <v>Na 50gr</v>
      </c>
      <c r="AY6" s="1">
        <f t="shared" si="2"/>
        <v>332.46</v>
      </c>
      <c r="AZ6" s="12">
        <f t="shared" si="3"/>
        <v>0</v>
      </c>
      <c r="BB6" s="2"/>
      <c r="BD6" s="13"/>
    </row>
    <row r="7" spans="1:56" x14ac:dyDescent="0.35">
      <c r="B7" t="s">
        <v>1288</v>
      </c>
      <c r="C7" t="s">
        <v>1319</v>
      </c>
      <c r="D7" s="2">
        <v>45534</v>
      </c>
      <c r="E7" t="s">
        <v>1435</v>
      </c>
      <c r="F7" t="s">
        <v>1420</v>
      </c>
      <c r="G7" t="s">
        <v>1436</v>
      </c>
      <c r="H7" t="s">
        <v>1437</v>
      </c>
      <c r="I7">
        <v>173076000</v>
      </c>
      <c r="J7" t="s">
        <v>722</v>
      </c>
      <c r="K7" t="s">
        <v>1290</v>
      </c>
      <c r="L7" s="19" t="s">
        <v>1291</v>
      </c>
      <c r="M7">
        <v>5170034</v>
      </c>
      <c r="N7" t="s">
        <v>584</v>
      </c>
      <c r="O7" t="s">
        <v>584</v>
      </c>
      <c r="P7" t="s">
        <v>1438</v>
      </c>
      <c r="Q7" t="s">
        <v>1292</v>
      </c>
      <c r="R7" t="s">
        <v>1439</v>
      </c>
      <c r="S7" t="s">
        <v>1440</v>
      </c>
      <c r="T7" t="s">
        <v>1350</v>
      </c>
      <c r="U7" t="s">
        <v>723</v>
      </c>
      <c r="W7" t="s">
        <v>723</v>
      </c>
      <c r="X7" t="s">
        <v>136</v>
      </c>
      <c r="Y7" t="s">
        <v>1293</v>
      </c>
      <c r="Z7" t="s">
        <v>1294</v>
      </c>
      <c r="AA7" t="s">
        <v>51</v>
      </c>
      <c r="AB7" t="s">
        <v>1319</v>
      </c>
      <c r="AC7">
        <v>30</v>
      </c>
      <c r="AD7">
        <v>5541</v>
      </c>
      <c r="AE7">
        <v>5541</v>
      </c>
      <c r="AF7">
        <v>166230</v>
      </c>
      <c r="AG7">
        <v>8</v>
      </c>
      <c r="AH7" s="17">
        <v>179529</v>
      </c>
      <c r="AI7" t="s">
        <v>1332</v>
      </c>
      <c r="AJ7">
        <v>20240801</v>
      </c>
      <c r="AK7">
        <v>20250801</v>
      </c>
      <c r="AL7" t="s">
        <v>1427</v>
      </c>
      <c r="AM7">
        <v>97077</v>
      </c>
      <c r="AN7" t="s">
        <v>1325</v>
      </c>
      <c r="AO7" t="s">
        <v>1296</v>
      </c>
      <c r="AP7" t="s">
        <v>1297</v>
      </c>
      <c r="AQ7" s="19">
        <v>60</v>
      </c>
      <c r="AR7" s="22">
        <v>0.5</v>
      </c>
      <c r="AS7" s="5" t="s">
        <v>51</v>
      </c>
      <c r="AT7" s="5"/>
      <c r="AU7" s="5" t="s">
        <v>56</v>
      </c>
      <c r="AV7">
        <f>+IFERROR(VLOOKUP($I7,Code!$A:$M,12,0),0)</f>
        <v>320015</v>
      </c>
      <c r="AW7" t="str">
        <f>+IFERROR(VLOOKUP($I7,Code!$A:$M,13,0),0)</f>
        <v>Na 50gr</v>
      </c>
      <c r="AY7" s="1">
        <f t="shared" si="2"/>
        <v>332.46</v>
      </c>
      <c r="AZ7" s="12">
        <f t="shared" si="3"/>
        <v>0</v>
      </c>
      <c r="BB7" s="2"/>
      <c r="BD7" s="13"/>
    </row>
    <row r="8" spans="1:56" x14ac:dyDescent="0.35">
      <c r="B8" t="s">
        <v>1288</v>
      </c>
      <c r="C8" t="s">
        <v>1298</v>
      </c>
      <c r="D8" s="2">
        <v>45534</v>
      </c>
      <c r="E8" t="s">
        <v>1442</v>
      </c>
      <c r="F8" t="s">
        <v>1443</v>
      </c>
      <c r="G8" t="s">
        <v>1444</v>
      </c>
      <c r="H8" t="s">
        <v>1445</v>
      </c>
      <c r="I8">
        <v>173076000</v>
      </c>
      <c r="J8" t="s">
        <v>722</v>
      </c>
      <c r="K8" t="s">
        <v>1290</v>
      </c>
      <c r="L8" s="19" t="s">
        <v>1291</v>
      </c>
      <c r="M8">
        <v>5332184</v>
      </c>
      <c r="N8" t="s">
        <v>1446</v>
      </c>
      <c r="O8" t="s">
        <v>1447</v>
      </c>
      <c r="P8">
        <v>8</v>
      </c>
      <c r="Q8" t="s">
        <v>1448</v>
      </c>
      <c r="R8" t="s">
        <v>1292</v>
      </c>
      <c r="S8" t="s">
        <v>1380</v>
      </c>
      <c r="T8" t="s">
        <v>1449</v>
      </c>
      <c r="U8" t="s">
        <v>1381</v>
      </c>
      <c r="W8" t="s">
        <v>1304</v>
      </c>
      <c r="X8" t="s">
        <v>1381</v>
      </c>
      <c r="Y8" t="s">
        <v>1299</v>
      </c>
      <c r="Z8" t="s">
        <v>1300</v>
      </c>
      <c r="AA8" t="s">
        <v>4</v>
      </c>
      <c r="AB8" t="s">
        <v>1298</v>
      </c>
      <c r="AC8">
        <v>30</v>
      </c>
      <c r="AD8">
        <v>5541</v>
      </c>
      <c r="AE8">
        <v>5541</v>
      </c>
      <c r="AF8">
        <v>166230</v>
      </c>
      <c r="AG8">
        <v>8</v>
      </c>
      <c r="AH8" s="17">
        <v>179528</v>
      </c>
      <c r="AI8" t="s">
        <v>1332</v>
      </c>
      <c r="AJ8">
        <v>20240801</v>
      </c>
      <c r="AK8">
        <v>20250801</v>
      </c>
      <c r="AL8" t="s">
        <v>1450</v>
      </c>
      <c r="AM8">
        <v>101164</v>
      </c>
      <c r="AN8" t="s">
        <v>1377</v>
      </c>
      <c r="AO8" t="s">
        <v>1296</v>
      </c>
      <c r="AP8" t="s">
        <v>1297</v>
      </c>
      <c r="AQ8" s="19">
        <v>60</v>
      </c>
      <c r="AR8" s="22">
        <v>0.5</v>
      </c>
      <c r="AS8" s="5" t="s">
        <v>4</v>
      </c>
      <c r="AT8" s="5"/>
      <c r="AU8" s="5" t="s">
        <v>1371</v>
      </c>
      <c r="AV8">
        <f>+IFERROR(VLOOKUP($I8,Code!$A:$M,12,0),0)</f>
        <v>320015</v>
      </c>
      <c r="AW8" t="str">
        <f>+IFERROR(VLOOKUP($I8,Code!$A:$M,13,0),0)</f>
        <v>Na 50gr</v>
      </c>
      <c r="AY8" s="1">
        <f t="shared" si="2"/>
        <v>332.46</v>
      </c>
      <c r="AZ8" s="12">
        <f t="shared" si="3"/>
        <v>0</v>
      </c>
      <c r="BB8" s="2"/>
      <c r="BD8" s="13"/>
    </row>
    <row r="9" spans="1:56" x14ac:dyDescent="0.35">
      <c r="B9" t="s">
        <v>1288</v>
      </c>
      <c r="C9" t="s">
        <v>1305</v>
      </c>
      <c r="D9" s="2">
        <v>45534</v>
      </c>
      <c r="E9" t="s">
        <v>1451</v>
      </c>
      <c r="F9" t="s">
        <v>1452</v>
      </c>
      <c r="G9" t="s">
        <v>1453</v>
      </c>
      <c r="H9" t="s">
        <v>1454</v>
      </c>
      <c r="I9">
        <v>173076000</v>
      </c>
      <c r="J9" t="s">
        <v>722</v>
      </c>
      <c r="K9" t="s">
        <v>1290</v>
      </c>
      <c r="L9" s="19" t="s">
        <v>1291</v>
      </c>
      <c r="M9">
        <v>5010019</v>
      </c>
      <c r="N9" t="s">
        <v>89</v>
      </c>
      <c r="O9" t="s">
        <v>1292</v>
      </c>
      <c r="P9" t="s">
        <v>1292</v>
      </c>
      <c r="Q9" t="s">
        <v>1455</v>
      </c>
      <c r="R9" t="s">
        <v>1456</v>
      </c>
      <c r="S9" t="s">
        <v>1457</v>
      </c>
      <c r="T9" t="s">
        <v>1401</v>
      </c>
      <c r="U9" t="s">
        <v>116</v>
      </c>
      <c r="W9" t="s">
        <v>1304</v>
      </c>
      <c r="X9" t="s">
        <v>116</v>
      </c>
      <c r="Y9" t="s">
        <v>1293</v>
      </c>
      <c r="Z9" t="s">
        <v>1294</v>
      </c>
      <c r="AA9" t="s">
        <v>408</v>
      </c>
      <c r="AB9" t="s">
        <v>1305</v>
      </c>
      <c r="AC9">
        <v>420</v>
      </c>
      <c r="AD9">
        <v>5541</v>
      </c>
      <c r="AE9">
        <v>4433</v>
      </c>
      <c r="AF9">
        <v>1861860</v>
      </c>
      <c r="AG9">
        <v>8</v>
      </c>
      <c r="AH9" s="17">
        <v>2010809</v>
      </c>
      <c r="AI9" t="s">
        <v>1318</v>
      </c>
      <c r="AJ9">
        <v>20240708</v>
      </c>
      <c r="AK9">
        <v>20250708</v>
      </c>
      <c r="AL9" t="s">
        <v>1458</v>
      </c>
      <c r="AM9">
        <v>91276</v>
      </c>
      <c r="AN9" t="s">
        <v>1345</v>
      </c>
      <c r="AO9" t="s">
        <v>1296</v>
      </c>
      <c r="AP9" t="s">
        <v>1297</v>
      </c>
      <c r="AQ9" s="19">
        <v>60</v>
      </c>
      <c r="AR9" s="22">
        <v>7</v>
      </c>
      <c r="AS9" s="5" t="s">
        <v>408</v>
      </c>
      <c r="AT9" s="5"/>
      <c r="AU9" s="5" t="s">
        <v>1340</v>
      </c>
      <c r="AV9">
        <f>+IFERROR(VLOOKUP($I9,Code!$A:$M,12,0),0)</f>
        <v>320015</v>
      </c>
      <c r="AW9" t="str">
        <f>+IFERROR(VLOOKUP($I9,Code!$A:$M,13,0),0)</f>
        <v>Na 50gr</v>
      </c>
      <c r="AY9" s="1">
        <f t="shared" si="2"/>
        <v>265.98</v>
      </c>
      <c r="AZ9" s="12">
        <f t="shared" si="3"/>
        <v>0.19996390543223241</v>
      </c>
      <c r="BB9" s="2"/>
      <c r="BD9" s="13"/>
    </row>
    <row r="10" spans="1:56" x14ac:dyDescent="0.35">
      <c r="B10" t="s">
        <v>1288</v>
      </c>
      <c r="C10" t="s">
        <v>1319</v>
      </c>
      <c r="D10" s="2">
        <v>45534</v>
      </c>
      <c r="E10" t="s">
        <v>1459</v>
      </c>
      <c r="F10" s="17" t="s">
        <v>1460</v>
      </c>
      <c r="G10" t="s">
        <v>1461</v>
      </c>
      <c r="H10" t="s">
        <v>1462</v>
      </c>
      <c r="I10">
        <v>173076000</v>
      </c>
      <c r="J10" t="s">
        <v>722</v>
      </c>
      <c r="K10" t="s">
        <v>1290</v>
      </c>
      <c r="L10" s="19" t="s">
        <v>1291</v>
      </c>
      <c r="M10">
        <v>5151240</v>
      </c>
      <c r="N10" t="s">
        <v>799</v>
      </c>
      <c r="O10" t="s">
        <v>1463</v>
      </c>
      <c r="P10" t="s">
        <v>1464</v>
      </c>
      <c r="Q10" t="s">
        <v>1292</v>
      </c>
      <c r="R10" t="s">
        <v>1382</v>
      </c>
      <c r="S10" t="s">
        <v>1465</v>
      </c>
      <c r="T10" t="s">
        <v>1384</v>
      </c>
      <c r="U10" t="s">
        <v>723</v>
      </c>
      <c r="W10" t="s">
        <v>723</v>
      </c>
      <c r="X10" t="s">
        <v>122</v>
      </c>
      <c r="Y10" t="s">
        <v>1293</v>
      </c>
      <c r="Z10" t="s">
        <v>1303</v>
      </c>
      <c r="AA10" t="s">
        <v>59</v>
      </c>
      <c r="AB10" t="s">
        <v>1319</v>
      </c>
      <c r="AC10">
        <v>60</v>
      </c>
      <c r="AD10">
        <v>5541</v>
      </c>
      <c r="AE10">
        <v>4389</v>
      </c>
      <c r="AF10">
        <v>263340</v>
      </c>
      <c r="AG10">
        <v>8</v>
      </c>
      <c r="AH10" s="17">
        <v>284407</v>
      </c>
      <c r="AI10" t="s">
        <v>1332</v>
      </c>
      <c r="AJ10">
        <v>20240801</v>
      </c>
      <c r="AK10">
        <v>20250801</v>
      </c>
      <c r="AL10" t="s">
        <v>1466</v>
      </c>
      <c r="AM10">
        <v>102589</v>
      </c>
      <c r="AN10" t="s">
        <v>1352</v>
      </c>
      <c r="AO10" t="s">
        <v>1296</v>
      </c>
      <c r="AP10" t="s">
        <v>1297</v>
      </c>
      <c r="AQ10" s="19">
        <v>60</v>
      </c>
      <c r="AR10" s="22">
        <v>1</v>
      </c>
      <c r="AS10" s="5" t="s">
        <v>59</v>
      </c>
      <c r="AT10" s="5"/>
      <c r="AU10" s="5" t="s">
        <v>54</v>
      </c>
      <c r="AV10">
        <f>+IFERROR(VLOOKUP($I10,Code!$A:$M,12,0),0)</f>
        <v>320015</v>
      </c>
      <c r="AW10" t="str">
        <f>+IFERROR(VLOOKUP($I10,Code!$A:$M,13,0),0)</f>
        <v>Na 50gr</v>
      </c>
      <c r="AY10" s="1">
        <f t="shared" si="2"/>
        <v>263.33999999999997</v>
      </c>
      <c r="AZ10" s="12">
        <f t="shared" si="3"/>
        <v>0.2079047103410937</v>
      </c>
      <c r="BB10" s="2"/>
      <c r="BD10" s="13"/>
    </row>
    <row r="11" spans="1:56" x14ac:dyDescent="0.35">
      <c r="B11" t="s">
        <v>1288</v>
      </c>
      <c r="C11" t="s">
        <v>1319</v>
      </c>
      <c r="D11" s="2">
        <v>45534</v>
      </c>
      <c r="E11" t="s">
        <v>1467</v>
      </c>
      <c r="F11" t="s">
        <v>1468</v>
      </c>
      <c r="G11" t="s">
        <v>1469</v>
      </c>
      <c r="H11" t="s">
        <v>1470</v>
      </c>
      <c r="I11">
        <v>173076000</v>
      </c>
      <c r="J11" t="s">
        <v>722</v>
      </c>
      <c r="K11" t="s">
        <v>1290</v>
      </c>
      <c r="L11" s="19" t="s">
        <v>1291</v>
      </c>
      <c r="M11">
        <v>5273760</v>
      </c>
      <c r="N11" t="s">
        <v>707</v>
      </c>
      <c r="O11" t="s">
        <v>1471</v>
      </c>
      <c r="P11" t="s">
        <v>1292</v>
      </c>
      <c r="Q11">
        <v>-2146826265</v>
      </c>
      <c r="R11" t="s">
        <v>1472</v>
      </c>
      <c r="S11" t="s">
        <v>1396</v>
      </c>
      <c r="T11" t="s">
        <v>1321</v>
      </c>
      <c r="U11" t="s">
        <v>723</v>
      </c>
      <c r="W11" t="s">
        <v>723</v>
      </c>
      <c r="X11" t="s">
        <v>118</v>
      </c>
      <c r="Y11" t="s">
        <v>1299</v>
      </c>
      <c r="Z11" t="s">
        <v>1300</v>
      </c>
      <c r="AA11" t="s">
        <v>4</v>
      </c>
      <c r="AB11" t="s">
        <v>1319</v>
      </c>
      <c r="AC11">
        <v>30</v>
      </c>
      <c r="AD11">
        <v>5541</v>
      </c>
      <c r="AE11">
        <v>5541</v>
      </c>
      <c r="AF11">
        <v>166230</v>
      </c>
      <c r="AG11">
        <v>8</v>
      </c>
      <c r="AH11" s="17">
        <v>179528</v>
      </c>
      <c r="AI11" t="s">
        <v>1332</v>
      </c>
      <c r="AJ11">
        <v>20240801</v>
      </c>
      <c r="AK11">
        <v>20250801</v>
      </c>
      <c r="AL11" t="s">
        <v>1473</v>
      </c>
      <c r="AM11">
        <v>97077</v>
      </c>
      <c r="AN11" t="s">
        <v>1325</v>
      </c>
      <c r="AO11" t="s">
        <v>1296</v>
      </c>
      <c r="AP11" t="s">
        <v>1297</v>
      </c>
      <c r="AQ11" s="19">
        <v>60</v>
      </c>
      <c r="AR11" s="22">
        <v>0.5</v>
      </c>
      <c r="AS11" s="5" t="s">
        <v>4</v>
      </c>
      <c r="AT11" s="5"/>
      <c r="AU11" s="5" t="s">
        <v>57</v>
      </c>
      <c r="AV11">
        <f>+IFERROR(VLOOKUP($I11,Code!$A:$M,12,0),0)</f>
        <v>320015</v>
      </c>
      <c r="AW11" t="str">
        <f>+IFERROR(VLOOKUP($I11,Code!$A:$M,13,0),0)</f>
        <v>Na 50gr</v>
      </c>
      <c r="AY11" s="1">
        <f t="shared" si="2"/>
        <v>332.46</v>
      </c>
      <c r="AZ11" s="12">
        <f t="shared" si="3"/>
        <v>0</v>
      </c>
      <c r="BB11" s="2"/>
      <c r="BD11" s="13"/>
    </row>
    <row r="12" spans="1:56" x14ac:dyDescent="0.35">
      <c r="B12" t="s">
        <v>1288</v>
      </c>
      <c r="C12" t="s">
        <v>1298</v>
      </c>
      <c r="D12" s="2">
        <v>45534</v>
      </c>
      <c r="E12" t="s">
        <v>1474</v>
      </c>
      <c r="F12" s="13" t="s">
        <v>1475</v>
      </c>
      <c r="G12" t="s">
        <v>1476</v>
      </c>
      <c r="H12" t="s">
        <v>1477</v>
      </c>
      <c r="I12">
        <v>173076000</v>
      </c>
      <c r="J12" t="s">
        <v>722</v>
      </c>
      <c r="K12" t="s">
        <v>1290</v>
      </c>
      <c r="L12" s="19" t="s">
        <v>1291</v>
      </c>
      <c r="M12">
        <v>5122013</v>
      </c>
      <c r="N12" t="s">
        <v>614</v>
      </c>
      <c r="O12" t="s">
        <v>614</v>
      </c>
      <c r="P12">
        <v>159</v>
      </c>
      <c r="Q12" t="s">
        <v>1394</v>
      </c>
      <c r="R12" t="s">
        <v>1478</v>
      </c>
      <c r="S12" t="s">
        <v>1376</v>
      </c>
      <c r="T12" t="s">
        <v>1347</v>
      </c>
      <c r="U12" t="s">
        <v>723</v>
      </c>
      <c r="W12" t="s">
        <v>723</v>
      </c>
      <c r="X12" t="s">
        <v>117</v>
      </c>
      <c r="Y12" t="s">
        <v>1293</v>
      </c>
      <c r="Z12" t="s">
        <v>1294</v>
      </c>
      <c r="AA12" t="s">
        <v>51</v>
      </c>
      <c r="AB12" t="s">
        <v>1298</v>
      </c>
      <c r="AC12">
        <v>60</v>
      </c>
      <c r="AD12">
        <v>5541</v>
      </c>
      <c r="AE12">
        <v>5541</v>
      </c>
      <c r="AF12">
        <v>332460</v>
      </c>
      <c r="AG12">
        <v>8</v>
      </c>
      <c r="AH12" s="17">
        <v>359057</v>
      </c>
      <c r="AI12" t="s">
        <v>1332</v>
      </c>
      <c r="AJ12">
        <v>20240801</v>
      </c>
      <c r="AK12">
        <v>20250801</v>
      </c>
      <c r="AL12" t="s">
        <v>1479</v>
      </c>
      <c r="AM12">
        <v>102734</v>
      </c>
      <c r="AN12" t="s">
        <v>1356</v>
      </c>
      <c r="AO12" t="s">
        <v>1296</v>
      </c>
      <c r="AP12" t="s">
        <v>1297</v>
      </c>
      <c r="AQ12" s="19">
        <v>60</v>
      </c>
      <c r="AR12" s="22">
        <v>1</v>
      </c>
      <c r="AS12" s="5" t="s">
        <v>51</v>
      </c>
      <c r="AT12" s="5"/>
      <c r="AU12" s="5" t="s">
        <v>58</v>
      </c>
      <c r="AV12">
        <f>+IFERROR(VLOOKUP($I12,Code!$A:$M,12,0),0)</f>
        <v>320015</v>
      </c>
      <c r="AW12" t="str">
        <f>+IFERROR(VLOOKUP($I12,Code!$A:$M,13,0),0)</f>
        <v>Na 50gr</v>
      </c>
      <c r="AY12" s="1">
        <f t="shared" si="2"/>
        <v>332.46</v>
      </c>
      <c r="AZ12" s="12">
        <f t="shared" si="3"/>
        <v>0</v>
      </c>
      <c r="BB12" s="2"/>
      <c r="BD12" s="13"/>
    </row>
    <row r="13" spans="1:56" x14ac:dyDescent="0.35">
      <c r="B13" t="s">
        <v>1288</v>
      </c>
      <c r="C13" t="s">
        <v>1298</v>
      </c>
      <c r="D13" s="2">
        <v>45534</v>
      </c>
      <c r="E13" t="s">
        <v>1480</v>
      </c>
      <c r="F13" t="s">
        <v>1481</v>
      </c>
      <c r="G13" t="s">
        <v>1482</v>
      </c>
      <c r="H13" t="s">
        <v>1483</v>
      </c>
      <c r="I13">
        <v>173076000</v>
      </c>
      <c r="J13" t="s">
        <v>722</v>
      </c>
      <c r="K13" t="s">
        <v>1290</v>
      </c>
      <c r="L13" s="19" t="s">
        <v>1291</v>
      </c>
      <c r="M13">
        <v>5280355</v>
      </c>
      <c r="N13" t="s">
        <v>1484</v>
      </c>
      <c r="O13" t="s">
        <v>1485</v>
      </c>
      <c r="P13" t="s">
        <v>1292</v>
      </c>
      <c r="Q13" t="s">
        <v>1486</v>
      </c>
      <c r="R13" t="s">
        <v>1292</v>
      </c>
      <c r="S13" t="s">
        <v>1487</v>
      </c>
      <c r="T13" t="s">
        <v>1488</v>
      </c>
      <c r="U13" t="s">
        <v>1489</v>
      </c>
      <c r="W13" t="s">
        <v>1304</v>
      </c>
      <c r="X13" t="s">
        <v>1381</v>
      </c>
      <c r="Y13" t="s">
        <v>1293</v>
      </c>
      <c r="Z13" t="s">
        <v>1294</v>
      </c>
      <c r="AA13" t="s">
        <v>1295</v>
      </c>
      <c r="AB13" t="s">
        <v>1298</v>
      </c>
      <c r="AC13">
        <v>300</v>
      </c>
      <c r="AD13">
        <v>5541</v>
      </c>
      <c r="AE13">
        <v>4300</v>
      </c>
      <c r="AF13">
        <v>1290000</v>
      </c>
      <c r="AG13">
        <v>8</v>
      </c>
      <c r="AH13" s="17">
        <v>1393200</v>
      </c>
      <c r="AI13" t="s">
        <v>1332</v>
      </c>
      <c r="AJ13">
        <v>20240801</v>
      </c>
      <c r="AK13">
        <v>20250801</v>
      </c>
      <c r="AL13" t="s">
        <v>1490</v>
      </c>
      <c r="AM13">
        <v>99389</v>
      </c>
      <c r="AN13" t="s">
        <v>1491</v>
      </c>
      <c r="AO13" t="s">
        <v>1296</v>
      </c>
      <c r="AP13" t="s">
        <v>1297</v>
      </c>
      <c r="AQ13" s="19">
        <v>60</v>
      </c>
      <c r="AR13" s="22">
        <v>5</v>
      </c>
      <c r="AS13" s="5" t="s">
        <v>1295</v>
      </c>
      <c r="AT13" s="5"/>
      <c r="AU13" s="5" t="s">
        <v>1371</v>
      </c>
      <c r="AV13">
        <f>+IFERROR(VLOOKUP($I13,Code!$A:$M,12,0),0)</f>
        <v>320015</v>
      </c>
      <c r="AW13" t="str">
        <f>+IFERROR(VLOOKUP($I13,Code!$A:$M,13,0),0)</f>
        <v>Na 50gr</v>
      </c>
      <c r="AY13" s="1">
        <f t="shared" si="2"/>
        <v>258</v>
      </c>
      <c r="AZ13" s="12">
        <f t="shared" si="3"/>
        <v>0.22396679299765387</v>
      </c>
      <c r="BB13" s="2"/>
      <c r="BD13" s="13"/>
    </row>
    <row r="14" spans="1:56" x14ac:dyDescent="0.35">
      <c r="B14" t="s">
        <v>1288</v>
      </c>
      <c r="C14" t="s">
        <v>1319</v>
      </c>
      <c r="D14" s="2">
        <v>45534</v>
      </c>
      <c r="E14" t="s">
        <v>1492</v>
      </c>
      <c r="F14" t="s">
        <v>1493</v>
      </c>
      <c r="G14" t="s">
        <v>1494</v>
      </c>
      <c r="H14" t="s">
        <v>1495</v>
      </c>
      <c r="I14">
        <v>173076000</v>
      </c>
      <c r="J14" t="s">
        <v>722</v>
      </c>
      <c r="K14" t="s">
        <v>1290</v>
      </c>
      <c r="L14" s="19" t="s">
        <v>1291</v>
      </c>
      <c r="M14">
        <v>5122871</v>
      </c>
      <c r="N14" t="s">
        <v>588</v>
      </c>
      <c r="O14" t="s">
        <v>588</v>
      </c>
      <c r="P14">
        <v>12</v>
      </c>
      <c r="Q14" t="s">
        <v>1292</v>
      </c>
      <c r="R14" t="s">
        <v>1496</v>
      </c>
      <c r="S14" t="s">
        <v>1320</v>
      </c>
      <c r="T14" t="s">
        <v>1351</v>
      </c>
      <c r="U14" t="s">
        <v>723</v>
      </c>
      <c r="W14" t="s">
        <v>723</v>
      </c>
      <c r="X14" t="s">
        <v>63</v>
      </c>
      <c r="Y14" t="s">
        <v>1293</v>
      </c>
      <c r="Z14" t="s">
        <v>1294</v>
      </c>
      <c r="AA14" t="s">
        <v>51</v>
      </c>
      <c r="AB14" t="s">
        <v>1319</v>
      </c>
      <c r="AC14">
        <v>30</v>
      </c>
      <c r="AD14">
        <v>5541</v>
      </c>
      <c r="AE14">
        <v>5541</v>
      </c>
      <c r="AF14">
        <v>166230</v>
      </c>
      <c r="AG14">
        <v>8</v>
      </c>
      <c r="AH14" s="17">
        <v>179528</v>
      </c>
      <c r="AI14" t="s">
        <v>1332</v>
      </c>
      <c r="AJ14">
        <v>20240801</v>
      </c>
      <c r="AK14">
        <v>20250801</v>
      </c>
      <c r="AL14" t="s">
        <v>1497</v>
      </c>
      <c r="AM14">
        <v>102589</v>
      </c>
      <c r="AN14" t="s">
        <v>1352</v>
      </c>
      <c r="AO14" t="s">
        <v>1296</v>
      </c>
      <c r="AP14" t="s">
        <v>1297</v>
      </c>
      <c r="AQ14" s="19">
        <v>60</v>
      </c>
      <c r="AR14" s="22">
        <v>0.5</v>
      </c>
      <c r="AS14" s="5" t="s">
        <v>51</v>
      </c>
      <c r="AT14" s="5"/>
      <c r="AU14" s="5" t="s">
        <v>56</v>
      </c>
      <c r="AV14">
        <f>+IFERROR(VLOOKUP($I14,Code!$A:$M,12,0),0)</f>
        <v>320015</v>
      </c>
      <c r="AW14" t="str">
        <f>+IFERROR(VLOOKUP($I14,Code!$A:$M,13,0),0)</f>
        <v>Na 50gr</v>
      </c>
      <c r="AY14" s="1">
        <f t="shared" si="2"/>
        <v>332.46</v>
      </c>
      <c r="AZ14" s="12">
        <f t="shared" si="3"/>
        <v>0</v>
      </c>
      <c r="BB14" s="2"/>
      <c r="BD14" s="13"/>
    </row>
    <row r="15" spans="1:56" x14ac:dyDescent="0.35">
      <c r="B15" t="s">
        <v>1288</v>
      </c>
      <c r="C15" t="s">
        <v>1319</v>
      </c>
      <c r="D15" s="2">
        <v>45534</v>
      </c>
      <c r="E15" t="s">
        <v>1498</v>
      </c>
      <c r="F15" t="s">
        <v>1413</v>
      </c>
      <c r="G15" t="s">
        <v>1499</v>
      </c>
      <c r="H15" t="s">
        <v>1500</v>
      </c>
      <c r="I15">
        <v>173076000</v>
      </c>
      <c r="J15" t="s">
        <v>722</v>
      </c>
      <c r="K15" t="s">
        <v>1290</v>
      </c>
      <c r="L15" s="19" t="s">
        <v>1291</v>
      </c>
      <c r="M15">
        <v>5331839</v>
      </c>
      <c r="N15" t="s">
        <v>389</v>
      </c>
      <c r="O15" t="s">
        <v>1501</v>
      </c>
      <c r="P15" t="s">
        <v>1502</v>
      </c>
      <c r="Q15" t="s">
        <v>1365</v>
      </c>
      <c r="R15" t="s">
        <v>1292</v>
      </c>
      <c r="S15" t="s">
        <v>1426</v>
      </c>
      <c r="T15" t="s">
        <v>1384</v>
      </c>
      <c r="U15" t="s">
        <v>723</v>
      </c>
      <c r="W15" t="s">
        <v>723</v>
      </c>
      <c r="X15" t="s">
        <v>122</v>
      </c>
      <c r="Y15" t="s">
        <v>1299</v>
      </c>
      <c r="Z15" t="s">
        <v>1300</v>
      </c>
      <c r="AA15" t="s">
        <v>4</v>
      </c>
      <c r="AB15" t="s">
        <v>1319</v>
      </c>
      <c r="AC15">
        <v>30</v>
      </c>
      <c r="AD15">
        <v>5541</v>
      </c>
      <c r="AE15">
        <v>5541</v>
      </c>
      <c r="AF15">
        <v>166230</v>
      </c>
      <c r="AG15">
        <v>8</v>
      </c>
      <c r="AH15" s="17">
        <v>179528</v>
      </c>
      <c r="AI15" t="s">
        <v>1332</v>
      </c>
      <c r="AJ15">
        <v>20240801</v>
      </c>
      <c r="AK15">
        <v>20250801</v>
      </c>
      <c r="AL15" t="s">
        <v>1418</v>
      </c>
      <c r="AM15">
        <v>102589</v>
      </c>
      <c r="AN15" t="s">
        <v>1352</v>
      </c>
      <c r="AO15" t="s">
        <v>1296</v>
      </c>
      <c r="AP15" t="s">
        <v>1297</v>
      </c>
      <c r="AQ15" s="19">
        <v>60</v>
      </c>
      <c r="AR15" s="22">
        <v>0.5</v>
      </c>
      <c r="AS15" s="5" t="s">
        <v>4</v>
      </c>
      <c r="AT15" s="5"/>
      <c r="AU15" s="5" t="s">
        <v>54</v>
      </c>
      <c r="AV15">
        <f>+IFERROR(VLOOKUP($I15,Code!$A:$M,12,0),0)</f>
        <v>320015</v>
      </c>
      <c r="AW15" t="str">
        <f>+IFERROR(VLOOKUP($I15,Code!$A:$M,13,0),0)</f>
        <v>Na 50gr</v>
      </c>
      <c r="AY15" s="1">
        <f t="shared" si="2"/>
        <v>332.46</v>
      </c>
      <c r="AZ15" s="12">
        <f t="shared" si="3"/>
        <v>0</v>
      </c>
      <c r="BB15" s="2"/>
      <c r="BD15" s="13"/>
    </row>
    <row r="16" spans="1:56" x14ac:dyDescent="0.35">
      <c r="B16" t="s">
        <v>1288</v>
      </c>
      <c r="C16" t="s">
        <v>1319</v>
      </c>
      <c r="D16" s="2">
        <v>45534</v>
      </c>
      <c r="E16" t="s">
        <v>1503</v>
      </c>
      <c r="F16" t="s">
        <v>1504</v>
      </c>
      <c r="G16" t="s">
        <v>1505</v>
      </c>
      <c r="H16" t="s">
        <v>1506</v>
      </c>
      <c r="I16">
        <v>173076000</v>
      </c>
      <c r="J16" t="s">
        <v>722</v>
      </c>
      <c r="K16" t="s">
        <v>1290</v>
      </c>
      <c r="L16" s="19" t="s">
        <v>1291</v>
      </c>
      <c r="M16">
        <v>5151420</v>
      </c>
      <c r="N16" t="s">
        <v>1210</v>
      </c>
      <c r="O16" t="s">
        <v>1507</v>
      </c>
      <c r="P16">
        <v>32540</v>
      </c>
      <c r="Q16" t="s">
        <v>1372</v>
      </c>
      <c r="R16" t="s">
        <v>1400</v>
      </c>
      <c r="S16" t="s">
        <v>1508</v>
      </c>
      <c r="T16" t="s">
        <v>1384</v>
      </c>
      <c r="U16" t="s">
        <v>723</v>
      </c>
      <c r="W16" t="s">
        <v>723</v>
      </c>
      <c r="X16" t="s">
        <v>122</v>
      </c>
      <c r="Y16" t="s">
        <v>1293</v>
      </c>
      <c r="Z16" t="s">
        <v>1303</v>
      </c>
      <c r="AA16" t="s">
        <v>59</v>
      </c>
      <c r="AB16" t="s">
        <v>1319</v>
      </c>
      <c r="AC16">
        <v>30</v>
      </c>
      <c r="AD16">
        <v>5541</v>
      </c>
      <c r="AE16">
        <v>4389</v>
      </c>
      <c r="AF16">
        <v>131670</v>
      </c>
      <c r="AG16">
        <v>8</v>
      </c>
      <c r="AH16" s="17">
        <v>142204</v>
      </c>
      <c r="AI16" t="s">
        <v>1332</v>
      </c>
      <c r="AJ16">
        <v>20240801</v>
      </c>
      <c r="AK16">
        <v>20250801</v>
      </c>
      <c r="AL16" t="s">
        <v>1509</v>
      </c>
      <c r="AM16">
        <v>102589</v>
      </c>
      <c r="AN16" t="s">
        <v>1352</v>
      </c>
      <c r="AO16" t="s">
        <v>1296</v>
      </c>
      <c r="AP16" t="s">
        <v>1297</v>
      </c>
      <c r="AQ16" s="19">
        <v>60</v>
      </c>
      <c r="AR16" s="22">
        <v>0.5</v>
      </c>
      <c r="AS16" s="5" t="s">
        <v>59</v>
      </c>
      <c r="AT16" s="5"/>
      <c r="AU16" s="5" t="s">
        <v>54</v>
      </c>
      <c r="AV16">
        <f>+IFERROR(VLOOKUP($I16,Code!$A:$M,12,0),0)</f>
        <v>320015</v>
      </c>
      <c r="AW16" t="str">
        <f>+IFERROR(VLOOKUP($I16,Code!$A:$M,13,0),0)</f>
        <v>Na 50gr</v>
      </c>
      <c r="AY16" s="1">
        <f t="shared" si="2"/>
        <v>263.33999999999997</v>
      </c>
      <c r="AZ16" s="12">
        <f t="shared" si="3"/>
        <v>0.2079047103410937</v>
      </c>
      <c r="BB16" s="2"/>
      <c r="BD16" s="13"/>
    </row>
    <row r="17" spans="2:56" x14ac:dyDescent="0.35">
      <c r="B17" t="s">
        <v>1288</v>
      </c>
      <c r="C17" t="s">
        <v>1298</v>
      </c>
      <c r="D17" s="2">
        <v>45534</v>
      </c>
      <c r="E17" t="s">
        <v>1510</v>
      </c>
      <c r="F17" t="s">
        <v>1443</v>
      </c>
      <c r="G17" t="s">
        <v>1511</v>
      </c>
      <c r="H17" t="s">
        <v>1512</v>
      </c>
      <c r="I17">
        <v>173076000</v>
      </c>
      <c r="J17" t="s">
        <v>722</v>
      </c>
      <c r="K17" t="s">
        <v>1290</v>
      </c>
      <c r="L17" s="19" t="s">
        <v>1291</v>
      </c>
      <c r="M17">
        <v>5273902</v>
      </c>
      <c r="N17" t="s">
        <v>1513</v>
      </c>
      <c r="O17" t="s">
        <v>1514</v>
      </c>
      <c r="P17">
        <v>117</v>
      </c>
      <c r="Q17" t="s">
        <v>1292</v>
      </c>
      <c r="R17" t="s">
        <v>1515</v>
      </c>
      <c r="S17" t="s">
        <v>1516</v>
      </c>
      <c r="T17" t="s">
        <v>1449</v>
      </c>
      <c r="U17" t="s">
        <v>1381</v>
      </c>
      <c r="W17" t="s">
        <v>1304</v>
      </c>
      <c r="X17" t="s">
        <v>1381</v>
      </c>
      <c r="Y17" t="s">
        <v>1299</v>
      </c>
      <c r="Z17" t="s">
        <v>1300</v>
      </c>
      <c r="AA17" t="s">
        <v>4</v>
      </c>
      <c r="AB17" t="s">
        <v>1298</v>
      </c>
      <c r="AC17">
        <v>30</v>
      </c>
      <c r="AD17">
        <v>5541</v>
      </c>
      <c r="AE17">
        <v>5541</v>
      </c>
      <c r="AF17">
        <v>166230</v>
      </c>
      <c r="AG17">
        <v>8</v>
      </c>
      <c r="AH17" s="17">
        <v>179528</v>
      </c>
      <c r="AI17" t="s">
        <v>1332</v>
      </c>
      <c r="AJ17">
        <v>20240801</v>
      </c>
      <c r="AK17">
        <v>20250801</v>
      </c>
      <c r="AL17" t="s">
        <v>1450</v>
      </c>
      <c r="AM17">
        <v>101164</v>
      </c>
      <c r="AN17" t="s">
        <v>1377</v>
      </c>
      <c r="AO17" t="s">
        <v>1296</v>
      </c>
      <c r="AP17" t="s">
        <v>1297</v>
      </c>
      <c r="AQ17" s="19">
        <v>60</v>
      </c>
      <c r="AR17" s="22">
        <v>0.5</v>
      </c>
      <c r="AS17" s="5" t="s">
        <v>4</v>
      </c>
      <c r="AT17" s="5"/>
      <c r="AU17" s="5" t="s">
        <v>1371</v>
      </c>
      <c r="AV17">
        <f>+IFERROR(VLOOKUP($I17,Code!$A:$M,12,0),0)</f>
        <v>320015</v>
      </c>
      <c r="AW17" t="str">
        <f>+IFERROR(VLOOKUP($I17,Code!$A:$M,13,0),0)</f>
        <v>Na 50gr</v>
      </c>
      <c r="AY17" s="1">
        <f t="shared" si="2"/>
        <v>332.46</v>
      </c>
      <c r="AZ17" s="12">
        <f t="shared" si="3"/>
        <v>0</v>
      </c>
      <c r="BB17" s="2"/>
      <c r="BD17" s="13"/>
    </row>
    <row r="18" spans="2:56" x14ac:dyDescent="0.35">
      <c r="B18" t="s">
        <v>1288</v>
      </c>
      <c r="C18" t="s">
        <v>1319</v>
      </c>
      <c r="D18" s="2">
        <v>45534</v>
      </c>
      <c r="E18" t="s">
        <v>1517</v>
      </c>
      <c r="F18" t="s">
        <v>1420</v>
      </c>
      <c r="G18" t="s">
        <v>1518</v>
      </c>
      <c r="H18" t="s">
        <v>1519</v>
      </c>
      <c r="I18">
        <v>173076000</v>
      </c>
      <c r="J18" t="s">
        <v>722</v>
      </c>
      <c r="K18" t="s">
        <v>1290</v>
      </c>
      <c r="L18" s="19" t="s">
        <v>1291</v>
      </c>
      <c r="M18">
        <v>5151112</v>
      </c>
      <c r="N18" t="s">
        <v>779</v>
      </c>
      <c r="O18" t="s">
        <v>1520</v>
      </c>
      <c r="P18">
        <v>296</v>
      </c>
      <c r="Q18" t="s">
        <v>1292</v>
      </c>
      <c r="R18" t="s">
        <v>1521</v>
      </c>
      <c r="S18" t="s">
        <v>1317</v>
      </c>
      <c r="T18" t="s">
        <v>1350</v>
      </c>
      <c r="U18" t="s">
        <v>723</v>
      </c>
      <c r="W18" t="s">
        <v>723</v>
      </c>
      <c r="X18" t="s">
        <v>136</v>
      </c>
      <c r="Y18" t="s">
        <v>1293</v>
      </c>
      <c r="Z18" t="s">
        <v>1303</v>
      </c>
      <c r="AA18" t="s">
        <v>59</v>
      </c>
      <c r="AB18" t="s">
        <v>1319</v>
      </c>
      <c r="AC18">
        <v>60</v>
      </c>
      <c r="AD18">
        <v>5541</v>
      </c>
      <c r="AE18">
        <v>4389</v>
      </c>
      <c r="AF18">
        <v>263340</v>
      </c>
      <c r="AG18">
        <v>8</v>
      </c>
      <c r="AH18" s="17">
        <v>284407</v>
      </c>
      <c r="AI18" t="s">
        <v>1332</v>
      </c>
      <c r="AJ18">
        <v>20240801</v>
      </c>
      <c r="AK18">
        <v>20250801</v>
      </c>
      <c r="AL18" t="s">
        <v>1427</v>
      </c>
      <c r="AM18">
        <v>97077</v>
      </c>
      <c r="AN18" t="s">
        <v>1325</v>
      </c>
      <c r="AO18" t="s">
        <v>1296</v>
      </c>
      <c r="AP18" t="s">
        <v>1297</v>
      </c>
      <c r="AQ18" s="19">
        <v>60</v>
      </c>
      <c r="AR18" s="22">
        <v>1</v>
      </c>
      <c r="AS18" s="5" t="s">
        <v>59</v>
      </c>
      <c r="AT18" s="5"/>
      <c r="AU18" s="5" t="s">
        <v>56</v>
      </c>
      <c r="AV18">
        <f>+IFERROR(VLOOKUP($I18,Code!$A:$M,12,0),0)</f>
        <v>320015</v>
      </c>
      <c r="AW18" t="str">
        <f>+IFERROR(VLOOKUP($I18,Code!$A:$M,13,0),0)</f>
        <v>Na 50gr</v>
      </c>
      <c r="AY18" s="1">
        <f t="shared" si="2"/>
        <v>263.33999999999997</v>
      </c>
      <c r="AZ18" s="12">
        <f t="shared" si="3"/>
        <v>0.2079047103410937</v>
      </c>
      <c r="BB18" s="2"/>
      <c r="BD18" s="13"/>
    </row>
    <row r="19" spans="2:56" x14ac:dyDescent="0.35">
      <c r="B19" t="s">
        <v>1288</v>
      </c>
      <c r="C19" t="s">
        <v>1319</v>
      </c>
      <c r="D19" s="2">
        <v>45534</v>
      </c>
      <c r="E19" t="s">
        <v>1522</v>
      </c>
      <c r="F19" t="s">
        <v>1523</v>
      </c>
      <c r="G19" t="s">
        <v>1524</v>
      </c>
      <c r="H19" t="s">
        <v>1525</v>
      </c>
      <c r="I19">
        <v>173076000</v>
      </c>
      <c r="J19" t="s">
        <v>722</v>
      </c>
      <c r="K19" t="s">
        <v>1290</v>
      </c>
      <c r="L19" s="19" t="s">
        <v>1291</v>
      </c>
      <c r="M19">
        <v>5331815</v>
      </c>
      <c r="N19" t="s">
        <v>552</v>
      </c>
      <c r="O19" t="s">
        <v>1526</v>
      </c>
      <c r="P19" t="s">
        <v>1527</v>
      </c>
      <c r="Q19" t="s">
        <v>1292</v>
      </c>
      <c r="R19" t="s">
        <v>1528</v>
      </c>
      <c r="S19" t="s">
        <v>1529</v>
      </c>
      <c r="T19" t="s">
        <v>1384</v>
      </c>
      <c r="U19" t="s">
        <v>723</v>
      </c>
      <c r="W19" t="s">
        <v>723</v>
      </c>
      <c r="X19" t="s">
        <v>122</v>
      </c>
      <c r="Y19" t="s">
        <v>1299</v>
      </c>
      <c r="Z19" t="s">
        <v>1300</v>
      </c>
      <c r="AA19" t="s">
        <v>4</v>
      </c>
      <c r="AB19" t="s">
        <v>1319</v>
      </c>
      <c r="AC19">
        <v>30</v>
      </c>
      <c r="AD19">
        <v>5541</v>
      </c>
      <c r="AE19">
        <v>5541</v>
      </c>
      <c r="AF19">
        <v>166230</v>
      </c>
      <c r="AG19">
        <v>8</v>
      </c>
      <c r="AH19" s="17">
        <v>179528</v>
      </c>
      <c r="AI19" t="s">
        <v>1332</v>
      </c>
      <c r="AJ19">
        <v>20240801</v>
      </c>
      <c r="AK19">
        <v>20250801</v>
      </c>
      <c r="AL19" t="s">
        <v>1530</v>
      </c>
      <c r="AM19">
        <v>102589</v>
      </c>
      <c r="AN19" t="s">
        <v>1352</v>
      </c>
      <c r="AO19" t="s">
        <v>1296</v>
      </c>
      <c r="AP19" t="s">
        <v>1297</v>
      </c>
      <c r="AQ19" s="19">
        <v>60</v>
      </c>
      <c r="AR19" s="22">
        <v>0.5</v>
      </c>
      <c r="AS19" s="5" t="s">
        <v>4</v>
      </c>
      <c r="AT19" s="5"/>
      <c r="AU19" s="5" t="s">
        <v>54</v>
      </c>
      <c r="AV19">
        <f>+IFERROR(VLOOKUP($I19,Code!$A:$M,12,0),0)</f>
        <v>320015</v>
      </c>
      <c r="AW19" t="str">
        <f>+IFERROR(VLOOKUP($I19,Code!$A:$M,13,0),0)</f>
        <v>Na 50gr</v>
      </c>
      <c r="AY19" s="1">
        <f t="shared" si="2"/>
        <v>332.46</v>
      </c>
      <c r="AZ19" s="12">
        <f t="shared" si="3"/>
        <v>0</v>
      </c>
      <c r="BB19" s="2"/>
      <c r="BD19" s="13"/>
    </row>
    <row r="20" spans="2:56" x14ac:dyDescent="0.35">
      <c r="B20" t="s">
        <v>1288</v>
      </c>
      <c r="C20" t="s">
        <v>1298</v>
      </c>
      <c r="D20" s="2">
        <v>45534</v>
      </c>
      <c r="E20" t="s">
        <v>1531</v>
      </c>
      <c r="F20" t="s">
        <v>1532</v>
      </c>
      <c r="G20" t="s">
        <v>1533</v>
      </c>
      <c r="H20" t="s">
        <v>1534</v>
      </c>
      <c r="I20">
        <v>173076000</v>
      </c>
      <c r="J20" t="s">
        <v>722</v>
      </c>
      <c r="K20" t="s">
        <v>1290</v>
      </c>
      <c r="L20" s="19" t="s">
        <v>1291</v>
      </c>
      <c r="M20">
        <v>5272851</v>
      </c>
      <c r="N20" t="s">
        <v>1535</v>
      </c>
      <c r="O20" t="s">
        <v>1536</v>
      </c>
      <c r="P20">
        <v>25</v>
      </c>
      <c r="Q20" t="s">
        <v>1424</v>
      </c>
      <c r="R20" t="s">
        <v>1537</v>
      </c>
      <c r="S20" t="s">
        <v>1538</v>
      </c>
      <c r="T20" t="s">
        <v>1355</v>
      </c>
      <c r="U20" t="s">
        <v>723</v>
      </c>
      <c r="W20" t="s">
        <v>723</v>
      </c>
      <c r="X20" t="s">
        <v>62</v>
      </c>
      <c r="Y20" t="s">
        <v>1299</v>
      </c>
      <c r="Z20" t="s">
        <v>1300</v>
      </c>
      <c r="AA20" t="s">
        <v>4</v>
      </c>
      <c r="AB20" t="s">
        <v>1298</v>
      </c>
      <c r="AC20">
        <v>30</v>
      </c>
      <c r="AD20">
        <v>5541</v>
      </c>
      <c r="AE20">
        <v>5541</v>
      </c>
      <c r="AF20">
        <v>166230</v>
      </c>
      <c r="AG20">
        <v>8</v>
      </c>
      <c r="AH20" s="17">
        <v>179528</v>
      </c>
      <c r="AI20" t="s">
        <v>1332</v>
      </c>
      <c r="AJ20">
        <v>20240801</v>
      </c>
      <c r="AK20">
        <v>20250801</v>
      </c>
      <c r="AL20" t="s">
        <v>1539</v>
      </c>
      <c r="AM20">
        <v>102734</v>
      </c>
      <c r="AN20" t="s">
        <v>1356</v>
      </c>
      <c r="AO20" t="s">
        <v>1296</v>
      </c>
      <c r="AP20" t="s">
        <v>1297</v>
      </c>
      <c r="AQ20" s="19">
        <v>60</v>
      </c>
      <c r="AR20" s="22">
        <v>0.5</v>
      </c>
      <c r="AS20" s="5" t="s">
        <v>4</v>
      </c>
      <c r="AT20" s="5"/>
      <c r="AU20" s="5" t="s">
        <v>76</v>
      </c>
      <c r="AV20">
        <f>+IFERROR(VLOOKUP($I20,Code!$A:$M,12,0),0)</f>
        <v>320015</v>
      </c>
      <c r="AW20" t="str">
        <f>+IFERROR(VLOOKUP($I20,Code!$A:$M,13,0),0)</f>
        <v>Na 50gr</v>
      </c>
      <c r="AY20" s="1">
        <f t="shared" si="2"/>
        <v>332.46</v>
      </c>
      <c r="AZ20" s="12">
        <f t="shared" si="3"/>
        <v>0</v>
      </c>
      <c r="BB20" s="2"/>
      <c r="BD20" s="13"/>
    </row>
    <row r="21" spans="2:56" x14ac:dyDescent="0.35">
      <c r="B21" t="s">
        <v>1288</v>
      </c>
      <c r="C21" t="s">
        <v>1319</v>
      </c>
      <c r="D21" s="2">
        <v>45534</v>
      </c>
      <c r="E21" t="s">
        <v>1540</v>
      </c>
      <c r="F21" t="s">
        <v>1541</v>
      </c>
      <c r="G21" t="s">
        <v>1542</v>
      </c>
      <c r="H21" t="s">
        <v>1543</v>
      </c>
      <c r="I21">
        <v>173076000</v>
      </c>
      <c r="J21" t="s">
        <v>722</v>
      </c>
      <c r="K21" t="s">
        <v>1290</v>
      </c>
      <c r="L21" s="19" t="s">
        <v>1291</v>
      </c>
      <c r="M21">
        <v>5129535</v>
      </c>
      <c r="N21" t="s">
        <v>594</v>
      </c>
      <c r="O21" t="s">
        <v>594</v>
      </c>
      <c r="P21">
        <v>188</v>
      </c>
      <c r="Q21" t="s">
        <v>1292</v>
      </c>
      <c r="R21" t="s">
        <v>1544</v>
      </c>
      <c r="S21" t="s">
        <v>1396</v>
      </c>
      <c r="T21" t="s">
        <v>1321</v>
      </c>
      <c r="U21" t="s">
        <v>723</v>
      </c>
      <c r="W21" t="s">
        <v>723</v>
      </c>
      <c r="X21" t="s">
        <v>118</v>
      </c>
      <c r="Y21" t="s">
        <v>1293</v>
      </c>
      <c r="Z21" t="s">
        <v>1294</v>
      </c>
      <c r="AA21" t="s">
        <v>51</v>
      </c>
      <c r="AB21" t="s">
        <v>1319</v>
      </c>
      <c r="AC21">
        <v>30</v>
      </c>
      <c r="AD21">
        <v>5541</v>
      </c>
      <c r="AE21">
        <v>5541</v>
      </c>
      <c r="AF21">
        <v>166230</v>
      </c>
      <c r="AG21">
        <v>8</v>
      </c>
      <c r="AH21" s="17">
        <v>179528</v>
      </c>
      <c r="AI21" t="s">
        <v>1332</v>
      </c>
      <c r="AJ21">
        <v>20240801</v>
      </c>
      <c r="AK21">
        <v>20250801</v>
      </c>
      <c r="AL21" t="s">
        <v>1545</v>
      </c>
      <c r="AM21">
        <v>97077</v>
      </c>
      <c r="AN21" t="s">
        <v>1325</v>
      </c>
      <c r="AO21" t="s">
        <v>1296</v>
      </c>
      <c r="AP21" t="s">
        <v>1297</v>
      </c>
      <c r="AQ21" s="19">
        <v>60</v>
      </c>
      <c r="AR21" s="22">
        <v>0.5</v>
      </c>
      <c r="AS21" s="5" t="s">
        <v>51</v>
      </c>
      <c r="AT21" s="5"/>
      <c r="AU21" s="5" t="s">
        <v>57</v>
      </c>
      <c r="AV21">
        <f>+IFERROR(VLOOKUP($I21,Code!$A:$M,12,0),0)</f>
        <v>320015</v>
      </c>
      <c r="AW21" t="str">
        <f>+IFERROR(VLOOKUP($I21,Code!$A:$M,13,0),0)</f>
        <v>Na 50gr</v>
      </c>
      <c r="AY21" s="1">
        <f t="shared" si="2"/>
        <v>332.46</v>
      </c>
      <c r="AZ21" s="12">
        <f t="shared" si="3"/>
        <v>0</v>
      </c>
      <c r="BB21" s="2"/>
      <c r="BD21" s="13"/>
    </row>
    <row r="22" spans="2:56" x14ac:dyDescent="0.35">
      <c r="B22" t="s">
        <v>1288</v>
      </c>
      <c r="C22" t="s">
        <v>1319</v>
      </c>
      <c r="D22" s="2">
        <v>45534</v>
      </c>
      <c r="E22" t="s">
        <v>1546</v>
      </c>
      <c r="F22" t="s">
        <v>1420</v>
      </c>
      <c r="G22" t="s">
        <v>1547</v>
      </c>
      <c r="H22" t="s">
        <v>1548</v>
      </c>
      <c r="I22">
        <v>173076000</v>
      </c>
      <c r="J22" t="s">
        <v>722</v>
      </c>
      <c r="K22" t="s">
        <v>1290</v>
      </c>
      <c r="L22" t="s">
        <v>1291</v>
      </c>
      <c r="M22">
        <v>5150490</v>
      </c>
      <c r="N22" t="s">
        <v>587</v>
      </c>
      <c r="O22" t="s">
        <v>1549</v>
      </c>
      <c r="P22">
        <v>68</v>
      </c>
      <c r="Q22" t="s">
        <v>1292</v>
      </c>
      <c r="R22" t="s">
        <v>1550</v>
      </c>
      <c r="S22" t="s">
        <v>1317</v>
      </c>
      <c r="T22" t="s">
        <v>1350</v>
      </c>
      <c r="U22" t="s">
        <v>723</v>
      </c>
      <c r="W22" t="s">
        <v>723</v>
      </c>
      <c r="X22" t="s">
        <v>136</v>
      </c>
      <c r="Y22" t="s">
        <v>1293</v>
      </c>
      <c r="Z22" t="s">
        <v>1303</v>
      </c>
      <c r="AA22" t="s">
        <v>59</v>
      </c>
      <c r="AB22" t="s">
        <v>1319</v>
      </c>
      <c r="AC22">
        <v>60</v>
      </c>
      <c r="AD22">
        <v>5541</v>
      </c>
      <c r="AE22">
        <v>4389</v>
      </c>
      <c r="AF22">
        <v>263340</v>
      </c>
      <c r="AG22">
        <v>8</v>
      </c>
      <c r="AH22" s="17">
        <v>284407</v>
      </c>
      <c r="AI22" t="s">
        <v>1332</v>
      </c>
      <c r="AJ22">
        <v>20240801</v>
      </c>
      <c r="AK22">
        <v>20250801</v>
      </c>
      <c r="AL22" t="s">
        <v>1427</v>
      </c>
      <c r="AM22">
        <v>97077</v>
      </c>
      <c r="AN22" t="s">
        <v>1325</v>
      </c>
      <c r="AO22" t="s">
        <v>1296</v>
      </c>
      <c r="AP22" t="s">
        <v>1297</v>
      </c>
      <c r="AQ22" s="19">
        <v>60</v>
      </c>
      <c r="AR22" s="22">
        <v>1</v>
      </c>
      <c r="AS22" s="5" t="s">
        <v>59</v>
      </c>
      <c r="AT22" s="5"/>
      <c r="AU22" s="5" t="s">
        <v>56</v>
      </c>
      <c r="AV22">
        <f>+IFERROR(VLOOKUP($I22,Code!$A:$M,12,0),0)</f>
        <v>320015</v>
      </c>
      <c r="AW22" t="str">
        <f>+IFERROR(VLOOKUP($I22,Code!$A:$M,13,0),0)</f>
        <v>Na 50gr</v>
      </c>
      <c r="AY22" s="1">
        <f t="shared" si="2"/>
        <v>263.33999999999997</v>
      </c>
      <c r="AZ22" s="12">
        <f t="shared" si="3"/>
        <v>0.2079047103410937</v>
      </c>
      <c r="BB22" s="2"/>
      <c r="BD22" s="13"/>
    </row>
    <row r="23" spans="2:56" x14ac:dyDescent="0.35">
      <c r="B23" t="s">
        <v>1288</v>
      </c>
      <c r="C23" t="s">
        <v>1319</v>
      </c>
      <c r="D23" s="2">
        <v>45534</v>
      </c>
      <c r="E23" t="s">
        <v>1551</v>
      </c>
      <c r="F23" t="s">
        <v>1552</v>
      </c>
      <c r="G23" t="s">
        <v>1553</v>
      </c>
      <c r="H23" t="s">
        <v>1554</v>
      </c>
      <c r="I23">
        <v>173076000</v>
      </c>
      <c r="J23" t="s">
        <v>722</v>
      </c>
      <c r="K23" t="s">
        <v>1290</v>
      </c>
      <c r="L23" s="19" t="s">
        <v>1291</v>
      </c>
      <c r="M23">
        <v>5152308</v>
      </c>
      <c r="N23" t="s">
        <v>214</v>
      </c>
      <c r="O23" t="s">
        <v>1555</v>
      </c>
      <c r="P23" t="s">
        <v>1556</v>
      </c>
      <c r="Q23" t="s">
        <v>1292</v>
      </c>
      <c r="R23" t="s">
        <v>1557</v>
      </c>
      <c r="S23" t="s">
        <v>1558</v>
      </c>
      <c r="T23" t="s">
        <v>1353</v>
      </c>
      <c r="U23" t="s">
        <v>723</v>
      </c>
      <c r="W23" t="s">
        <v>723</v>
      </c>
      <c r="X23" t="s">
        <v>173</v>
      </c>
      <c r="Y23" t="s">
        <v>1293</v>
      </c>
      <c r="Z23" t="s">
        <v>1303</v>
      </c>
      <c r="AA23" t="s">
        <v>59</v>
      </c>
      <c r="AB23" t="s">
        <v>1319</v>
      </c>
      <c r="AC23">
        <v>30</v>
      </c>
      <c r="AD23">
        <v>5541</v>
      </c>
      <c r="AE23">
        <v>4389</v>
      </c>
      <c r="AF23">
        <v>131670</v>
      </c>
      <c r="AG23">
        <v>8</v>
      </c>
      <c r="AH23" s="17">
        <v>142204</v>
      </c>
      <c r="AI23" t="s">
        <v>1332</v>
      </c>
      <c r="AJ23">
        <v>20240801</v>
      </c>
      <c r="AK23">
        <v>20250801</v>
      </c>
      <c r="AL23" t="s">
        <v>1559</v>
      </c>
      <c r="AM23">
        <v>102589</v>
      </c>
      <c r="AN23" t="s">
        <v>1352</v>
      </c>
      <c r="AO23" t="s">
        <v>1296</v>
      </c>
      <c r="AP23" t="s">
        <v>1297</v>
      </c>
      <c r="AQ23" s="19">
        <v>60</v>
      </c>
      <c r="AR23" s="22">
        <v>0.5</v>
      </c>
      <c r="AS23" s="5" t="s">
        <v>59</v>
      </c>
      <c r="AT23" s="5"/>
      <c r="AU23" s="5" t="s">
        <v>54</v>
      </c>
      <c r="AV23">
        <f>+IFERROR(VLOOKUP($I23,Code!$A:$M,12,0),0)</f>
        <v>320015</v>
      </c>
      <c r="AW23" t="str">
        <f>+IFERROR(VLOOKUP($I23,Code!$A:$M,13,0),0)</f>
        <v>Na 50gr</v>
      </c>
      <c r="AY23" s="1">
        <f t="shared" si="2"/>
        <v>263.33999999999997</v>
      </c>
      <c r="AZ23" s="12">
        <f t="shared" si="3"/>
        <v>0.2079047103410937</v>
      </c>
      <c r="BB23" s="2"/>
      <c r="BD23" s="13"/>
    </row>
    <row r="24" spans="2:56" x14ac:dyDescent="0.35">
      <c r="B24" t="s">
        <v>1288</v>
      </c>
      <c r="C24" t="s">
        <v>1305</v>
      </c>
      <c r="D24" s="2">
        <v>45534</v>
      </c>
      <c r="E24" t="s">
        <v>1560</v>
      </c>
      <c r="F24" t="s">
        <v>1561</v>
      </c>
      <c r="G24" t="s">
        <v>1562</v>
      </c>
      <c r="H24" t="s">
        <v>1563</v>
      </c>
      <c r="I24">
        <v>173076000</v>
      </c>
      <c r="J24" t="s">
        <v>722</v>
      </c>
      <c r="K24" t="s">
        <v>1290</v>
      </c>
      <c r="L24" s="19" t="s">
        <v>1291</v>
      </c>
      <c r="M24">
        <v>5138685</v>
      </c>
      <c r="N24" t="s">
        <v>1564</v>
      </c>
      <c r="O24" t="s">
        <v>1565</v>
      </c>
      <c r="P24" t="s">
        <v>1566</v>
      </c>
      <c r="Q24" t="s">
        <v>1567</v>
      </c>
      <c r="R24" t="s">
        <v>1395</v>
      </c>
      <c r="S24" t="s">
        <v>1568</v>
      </c>
      <c r="T24" t="s">
        <v>1374</v>
      </c>
      <c r="U24" t="s">
        <v>1374</v>
      </c>
      <c r="W24" t="s">
        <v>1375</v>
      </c>
      <c r="X24" t="s">
        <v>1374</v>
      </c>
      <c r="Y24" t="s">
        <v>1299</v>
      </c>
      <c r="Z24" t="s">
        <v>1300</v>
      </c>
      <c r="AA24" t="s">
        <v>4</v>
      </c>
      <c r="AB24" t="s">
        <v>1305</v>
      </c>
      <c r="AC24">
        <v>30</v>
      </c>
      <c r="AD24">
        <v>5541</v>
      </c>
      <c r="AE24">
        <v>5541</v>
      </c>
      <c r="AF24">
        <v>166230</v>
      </c>
      <c r="AG24">
        <v>8</v>
      </c>
      <c r="AH24" s="17">
        <v>179528</v>
      </c>
      <c r="AI24" t="s">
        <v>1332</v>
      </c>
      <c r="AJ24">
        <v>20240801</v>
      </c>
      <c r="AK24">
        <v>20250801</v>
      </c>
      <c r="AL24" t="s">
        <v>1569</v>
      </c>
      <c r="AM24">
        <v>99833</v>
      </c>
      <c r="AN24" t="s">
        <v>1306</v>
      </c>
      <c r="AO24" t="s">
        <v>1296</v>
      </c>
      <c r="AP24" t="s">
        <v>1297</v>
      </c>
      <c r="AQ24" s="19">
        <v>60</v>
      </c>
      <c r="AR24" s="22">
        <v>0.5</v>
      </c>
      <c r="AS24" s="5" t="s">
        <v>4</v>
      </c>
      <c r="AT24" s="5"/>
      <c r="AU24" s="5" t="s">
        <v>1404</v>
      </c>
      <c r="AV24">
        <f>+IFERROR(VLOOKUP($I24,Code!$A:$M,12,0),0)</f>
        <v>320015</v>
      </c>
      <c r="AW24" t="str">
        <f>+IFERROR(VLOOKUP($I24,Code!$A:$M,13,0),0)</f>
        <v>Na 50gr</v>
      </c>
      <c r="AY24" s="1">
        <f t="shared" si="2"/>
        <v>332.46</v>
      </c>
      <c r="AZ24" s="12">
        <f t="shared" si="3"/>
        <v>0</v>
      </c>
      <c r="BB24" s="2"/>
      <c r="BD24" s="13"/>
    </row>
    <row r="25" spans="2:56" x14ac:dyDescent="0.35">
      <c r="B25" t="s">
        <v>1288</v>
      </c>
      <c r="C25" t="s">
        <v>1319</v>
      </c>
      <c r="D25" s="2">
        <v>45534</v>
      </c>
      <c r="E25" t="s">
        <v>1570</v>
      </c>
      <c r="F25" t="s">
        <v>1468</v>
      </c>
      <c r="G25" t="s">
        <v>1571</v>
      </c>
      <c r="H25" t="s">
        <v>1572</v>
      </c>
      <c r="I25">
        <v>173076000</v>
      </c>
      <c r="J25" t="s">
        <v>722</v>
      </c>
      <c r="K25" t="s">
        <v>1290</v>
      </c>
      <c r="L25" s="19" t="s">
        <v>1291</v>
      </c>
      <c r="M25">
        <v>5334054</v>
      </c>
      <c r="N25" t="s">
        <v>1573</v>
      </c>
      <c r="O25" t="s">
        <v>615</v>
      </c>
      <c r="P25" t="s">
        <v>1574</v>
      </c>
      <c r="Q25" t="s">
        <v>1292</v>
      </c>
      <c r="R25" t="s">
        <v>1472</v>
      </c>
      <c r="S25" t="s">
        <v>1575</v>
      </c>
      <c r="T25" t="s">
        <v>1321</v>
      </c>
      <c r="U25" t="s">
        <v>723</v>
      </c>
      <c r="W25" t="s">
        <v>723</v>
      </c>
      <c r="X25" t="s">
        <v>118</v>
      </c>
      <c r="Y25" t="s">
        <v>1299</v>
      </c>
      <c r="Z25" t="s">
        <v>1300</v>
      </c>
      <c r="AA25" t="s">
        <v>865</v>
      </c>
      <c r="AB25" t="s">
        <v>1319</v>
      </c>
      <c r="AC25">
        <v>30</v>
      </c>
      <c r="AD25">
        <v>5541</v>
      </c>
      <c r="AE25">
        <v>5541</v>
      </c>
      <c r="AF25">
        <v>166230</v>
      </c>
      <c r="AG25">
        <v>8</v>
      </c>
      <c r="AH25" s="17">
        <v>179528</v>
      </c>
      <c r="AI25" t="s">
        <v>1332</v>
      </c>
      <c r="AJ25">
        <v>20240801</v>
      </c>
      <c r="AK25">
        <v>20250801</v>
      </c>
      <c r="AL25" t="s">
        <v>1473</v>
      </c>
      <c r="AM25">
        <v>97077</v>
      </c>
      <c r="AN25" t="s">
        <v>1325</v>
      </c>
      <c r="AO25" t="s">
        <v>1296</v>
      </c>
      <c r="AP25" t="s">
        <v>1297</v>
      </c>
      <c r="AQ25" s="19">
        <v>60</v>
      </c>
      <c r="AR25" s="22">
        <v>0.5</v>
      </c>
      <c r="AS25" s="5" t="s">
        <v>865</v>
      </c>
      <c r="AT25" s="5"/>
      <c r="AU25" s="5" t="s">
        <v>57</v>
      </c>
      <c r="AV25">
        <f>+IFERROR(VLOOKUP($I25,Code!$A:$M,12,0),0)</f>
        <v>320015</v>
      </c>
      <c r="AW25" t="str">
        <f>+IFERROR(VLOOKUP($I25,Code!$A:$M,13,0),0)</f>
        <v>Na 50gr</v>
      </c>
      <c r="AY25" s="1">
        <f t="shared" si="2"/>
        <v>332.46</v>
      </c>
      <c r="AZ25" s="12">
        <f t="shared" si="3"/>
        <v>0</v>
      </c>
      <c r="BB25" s="2"/>
      <c r="BD25" s="13"/>
    </row>
    <row r="26" spans="2:56" x14ac:dyDescent="0.35">
      <c r="B26" t="s">
        <v>1288</v>
      </c>
      <c r="C26" t="s">
        <v>1319</v>
      </c>
      <c r="D26" s="2">
        <v>45534</v>
      </c>
      <c r="E26" t="s">
        <v>1576</v>
      </c>
      <c r="F26" t="s">
        <v>1577</v>
      </c>
      <c r="G26" t="s">
        <v>1578</v>
      </c>
      <c r="H26" t="s">
        <v>1579</v>
      </c>
      <c r="I26">
        <v>173076000</v>
      </c>
      <c r="J26" t="s">
        <v>722</v>
      </c>
      <c r="K26" t="s">
        <v>1290</v>
      </c>
      <c r="L26" s="19" t="s">
        <v>1291</v>
      </c>
      <c r="M26">
        <v>5152436</v>
      </c>
      <c r="N26" t="s">
        <v>318</v>
      </c>
      <c r="O26" t="s">
        <v>318</v>
      </c>
      <c r="P26" t="s">
        <v>1580</v>
      </c>
      <c r="Q26" t="s">
        <v>1292</v>
      </c>
      <c r="R26" t="s">
        <v>1472</v>
      </c>
      <c r="S26" t="s">
        <v>1581</v>
      </c>
      <c r="T26" t="s">
        <v>1321</v>
      </c>
      <c r="U26" t="s">
        <v>723</v>
      </c>
      <c r="W26" t="s">
        <v>723</v>
      </c>
      <c r="X26" t="s">
        <v>118</v>
      </c>
      <c r="Y26" t="s">
        <v>1293</v>
      </c>
      <c r="Z26" t="s">
        <v>1303</v>
      </c>
      <c r="AA26" t="s">
        <v>59</v>
      </c>
      <c r="AB26" t="s">
        <v>1319</v>
      </c>
      <c r="AC26">
        <v>30</v>
      </c>
      <c r="AD26">
        <v>5541</v>
      </c>
      <c r="AE26">
        <v>4389</v>
      </c>
      <c r="AF26">
        <v>131670</v>
      </c>
      <c r="AG26">
        <v>8</v>
      </c>
      <c r="AH26" s="17">
        <v>142204</v>
      </c>
      <c r="AI26" t="s">
        <v>1332</v>
      </c>
      <c r="AJ26">
        <v>20240801</v>
      </c>
      <c r="AK26">
        <v>20250801</v>
      </c>
      <c r="AL26" t="s">
        <v>1582</v>
      </c>
      <c r="AM26">
        <v>97077</v>
      </c>
      <c r="AN26" t="s">
        <v>1325</v>
      </c>
      <c r="AO26" t="s">
        <v>1296</v>
      </c>
      <c r="AP26" t="s">
        <v>1297</v>
      </c>
      <c r="AQ26" s="19">
        <v>60</v>
      </c>
      <c r="AR26" s="22">
        <v>0.5</v>
      </c>
      <c r="AS26" s="5" t="s">
        <v>59</v>
      </c>
      <c r="AT26" s="5"/>
      <c r="AU26" s="5" t="s">
        <v>57</v>
      </c>
      <c r="AV26">
        <f>+IFERROR(VLOOKUP($I26,Code!$A:$M,12,0),0)</f>
        <v>320015</v>
      </c>
      <c r="AW26" t="str">
        <f>+IFERROR(VLOOKUP($I26,Code!$A:$M,13,0),0)</f>
        <v>Na 50gr</v>
      </c>
      <c r="AY26" s="1">
        <f t="shared" si="2"/>
        <v>263.33999999999997</v>
      </c>
      <c r="AZ26" s="12">
        <f t="shared" si="3"/>
        <v>0.2079047103410937</v>
      </c>
      <c r="BB26" s="2"/>
      <c r="BD26" s="13"/>
    </row>
    <row r="27" spans="2:56" x14ac:dyDescent="0.35">
      <c r="B27" t="s">
        <v>1288</v>
      </c>
      <c r="C27" t="s">
        <v>1333</v>
      </c>
      <c r="D27" s="2">
        <v>45534</v>
      </c>
      <c r="E27" t="s">
        <v>1583</v>
      </c>
      <c r="F27" t="s">
        <v>1584</v>
      </c>
      <c r="G27" t="s">
        <v>1585</v>
      </c>
      <c r="H27">
        <v>0</v>
      </c>
      <c r="I27">
        <v>173076000</v>
      </c>
      <c r="J27" t="s">
        <v>722</v>
      </c>
      <c r="K27" t="s">
        <v>1290</v>
      </c>
      <c r="L27" s="19" t="s">
        <v>1291</v>
      </c>
      <c r="M27">
        <v>5120745</v>
      </c>
      <c r="N27" t="s">
        <v>1586</v>
      </c>
      <c r="O27" t="s">
        <v>1586</v>
      </c>
      <c r="P27">
        <v>216</v>
      </c>
      <c r="Q27" t="s">
        <v>1292</v>
      </c>
      <c r="R27" t="s">
        <v>1587</v>
      </c>
      <c r="S27" t="s">
        <v>1588</v>
      </c>
      <c r="T27" t="s">
        <v>1334</v>
      </c>
      <c r="U27" t="s">
        <v>1335</v>
      </c>
      <c r="W27" t="s">
        <v>1304</v>
      </c>
      <c r="X27" t="s">
        <v>1335</v>
      </c>
      <c r="Y27" t="s">
        <v>1293</v>
      </c>
      <c r="Z27" t="s">
        <v>1294</v>
      </c>
      <c r="AA27" t="s">
        <v>51</v>
      </c>
      <c r="AB27" t="s">
        <v>1333</v>
      </c>
      <c r="AC27">
        <v>60</v>
      </c>
      <c r="AD27">
        <v>5541</v>
      </c>
      <c r="AE27">
        <v>5541</v>
      </c>
      <c r="AF27">
        <v>332460</v>
      </c>
      <c r="AG27">
        <v>8</v>
      </c>
      <c r="AH27" s="17">
        <v>359057</v>
      </c>
      <c r="AI27" t="s">
        <v>1332</v>
      </c>
      <c r="AJ27">
        <v>20240801</v>
      </c>
      <c r="AK27">
        <v>20250801</v>
      </c>
      <c r="AL27" t="s">
        <v>1589</v>
      </c>
      <c r="AM27">
        <v>101105</v>
      </c>
      <c r="AN27" t="s">
        <v>1336</v>
      </c>
      <c r="AO27" t="s">
        <v>1296</v>
      </c>
      <c r="AP27" t="s">
        <v>1297</v>
      </c>
      <c r="AQ27" s="19">
        <v>60</v>
      </c>
      <c r="AR27" s="22">
        <v>1</v>
      </c>
      <c r="AS27" s="5" t="s">
        <v>51</v>
      </c>
      <c r="AT27" s="5"/>
      <c r="AU27" s="5" t="s">
        <v>1339</v>
      </c>
      <c r="AV27">
        <f>+IFERROR(VLOOKUP($I27,Code!$A:$M,12,0),0)</f>
        <v>320015</v>
      </c>
      <c r="AW27" t="str">
        <f>+IFERROR(VLOOKUP($I27,Code!$A:$M,13,0),0)</f>
        <v>Na 50gr</v>
      </c>
      <c r="AY27" s="1">
        <f t="shared" si="2"/>
        <v>332.46</v>
      </c>
      <c r="AZ27" s="12">
        <f t="shared" si="3"/>
        <v>0</v>
      </c>
      <c r="BB27" s="2"/>
      <c r="BD27" s="13"/>
    </row>
    <row r="28" spans="2:56" x14ac:dyDescent="0.35">
      <c r="B28" t="s">
        <v>1288</v>
      </c>
      <c r="C28" t="s">
        <v>1289</v>
      </c>
      <c r="D28" s="2">
        <v>45534</v>
      </c>
      <c r="E28" t="s">
        <v>1590</v>
      </c>
      <c r="F28" t="s">
        <v>1591</v>
      </c>
      <c r="G28" t="s">
        <v>1592</v>
      </c>
      <c r="H28" t="s">
        <v>1593</v>
      </c>
      <c r="I28">
        <v>173076000</v>
      </c>
      <c r="J28" t="s">
        <v>722</v>
      </c>
      <c r="K28" t="s">
        <v>1290</v>
      </c>
      <c r="L28" s="19" t="s">
        <v>1291</v>
      </c>
      <c r="M28">
        <v>5129708</v>
      </c>
      <c r="N28" t="s">
        <v>259</v>
      </c>
      <c r="O28" t="s">
        <v>1594</v>
      </c>
      <c r="P28">
        <v>71</v>
      </c>
      <c r="Q28" t="s">
        <v>1595</v>
      </c>
      <c r="R28" t="s">
        <v>1596</v>
      </c>
      <c r="S28" t="s">
        <v>1597</v>
      </c>
      <c r="T28" t="s">
        <v>1301</v>
      </c>
      <c r="U28" t="s">
        <v>723</v>
      </c>
      <c r="W28" t="s">
        <v>723</v>
      </c>
      <c r="X28" t="s">
        <v>67</v>
      </c>
      <c r="Y28" t="s">
        <v>1293</v>
      </c>
      <c r="Z28" t="s">
        <v>1294</v>
      </c>
      <c r="AA28" t="s">
        <v>51</v>
      </c>
      <c r="AB28" t="s">
        <v>1289</v>
      </c>
      <c r="AC28">
        <v>30</v>
      </c>
      <c r="AD28">
        <v>5541</v>
      </c>
      <c r="AE28">
        <v>5541</v>
      </c>
      <c r="AF28">
        <v>166230</v>
      </c>
      <c r="AG28">
        <v>8</v>
      </c>
      <c r="AH28" s="17">
        <v>179528</v>
      </c>
      <c r="AI28" t="s">
        <v>1379</v>
      </c>
      <c r="AJ28">
        <v>20240718</v>
      </c>
      <c r="AK28">
        <v>20250718</v>
      </c>
      <c r="AL28" t="s">
        <v>1598</v>
      </c>
      <c r="AM28">
        <v>102675</v>
      </c>
      <c r="AN28" t="s">
        <v>1302</v>
      </c>
      <c r="AO28" t="s">
        <v>1296</v>
      </c>
      <c r="AP28" t="s">
        <v>1297</v>
      </c>
      <c r="AQ28" s="19">
        <v>60</v>
      </c>
      <c r="AR28" s="22">
        <v>0.5</v>
      </c>
      <c r="AS28" s="5" t="s">
        <v>51</v>
      </c>
      <c r="AT28" s="5"/>
      <c r="AU28" s="5" t="s">
        <v>58</v>
      </c>
      <c r="AV28">
        <f>+IFERROR(VLOOKUP($I28,Code!$A:$M,12,0),0)</f>
        <v>320015</v>
      </c>
      <c r="AW28" t="str">
        <f>+IFERROR(VLOOKUP($I28,Code!$A:$M,13,0),0)</f>
        <v>Na 50gr</v>
      </c>
      <c r="AY28" s="1">
        <f t="shared" si="2"/>
        <v>332.46</v>
      </c>
      <c r="AZ28" s="12">
        <f t="shared" si="3"/>
        <v>0</v>
      </c>
      <c r="BB28" s="2"/>
      <c r="BD28" s="13"/>
    </row>
    <row r="29" spans="2:56" x14ac:dyDescent="0.35">
      <c r="B29" t="s">
        <v>1288</v>
      </c>
      <c r="C29" t="s">
        <v>1319</v>
      </c>
      <c r="D29" s="2">
        <v>45534</v>
      </c>
      <c r="E29" t="s">
        <v>1599</v>
      </c>
      <c r="F29" t="s">
        <v>1493</v>
      </c>
      <c r="G29" t="s">
        <v>1600</v>
      </c>
      <c r="H29" t="s">
        <v>1601</v>
      </c>
      <c r="I29">
        <v>173076000</v>
      </c>
      <c r="J29" t="s">
        <v>722</v>
      </c>
      <c r="K29" t="s">
        <v>1290</v>
      </c>
      <c r="L29" s="19" t="s">
        <v>1291</v>
      </c>
      <c r="M29">
        <v>5297708</v>
      </c>
      <c r="N29" t="s">
        <v>1602</v>
      </c>
      <c r="O29" t="s">
        <v>302</v>
      </c>
      <c r="P29" t="s">
        <v>1603</v>
      </c>
      <c r="Q29" t="s">
        <v>1292</v>
      </c>
      <c r="R29" t="s">
        <v>1364</v>
      </c>
      <c r="S29" t="s">
        <v>1317</v>
      </c>
      <c r="T29" t="s">
        <v>1351</v>
      </c>
      <c r="U29" t="s">
        <v>723</v>
      </c>
      <c r="W29" t="s">
        <v>723</v>
      </c>
      <c r="X29" t="s">
        <v>63</v>
      </c>
      <c r="Y29" t="s">
        <v>1299</v>
      </c>
      <c r="Z29" t="s">
        <v>1300</v>
      </c>
      <c r="AA29" t="s">
        <v>865</v>
      </c>
      <c r="AB29" t="s">
        <v>1319</v>
      </c>
      <c r="AC29">
        <v>30</v>
      </c>
      <c r="AD29">
        <v>5541</v>
      </c>
      <c r="AE29">
        <v>5541</v>
      </c>
      <c r="AF29">
        <v>166230</v>
      </c>
      <c r="AG29">
        <v>8</v>
      </c>
      <c r="AH29" s="17">
        <v>179528</v>
      </c>
      <c r="AI29" t="s">
        <v>1332</v>
      </c>
      <c r="AJ29">
        <v>20240801</v>
      </c>
      <c r="AK29">
        <v>20250801</v>
      </c>
      <c r="AL29" t="s">
        <v>1497</v>
      </c>
      <c r="AM29">
        <v>102589</v>
      </c>
      <c r="AN29" t="s">
        <v>1352</v>
      </c>
      <c r="AO29" t="s">
        <v>1296</v>
      </c>
      <c r="AP29" t="s">
        <v>1297</v>
      </c>
      <c r="AQ29" s="19">
        <v>60</v>
      </c>
      <c r="AR29" s="22">
        <v>0.5</v>
      </c>
      <c r="AS29" s="5" t="s">
        <v>865</v>
      </c>
      <c r="AT29" s="5"/>
      <c r="AU29" s="5" t="s">
        <v>56</v>
      </c>
      <c r="AV29">
        <f>+IFERROR(VLOOKUP($I29,Code!$A:$M,12,0),0)</f>
        <v>320015</v>
      </c>
      <c r="AW29" t="str">
        <f>+IFERROR(VLOOKUP($I29,Code!$A:$M,13,0),0)</f>
        <v>Na 50gr</v>
      </c>
      <c r="AY29" s="1">
        <f t="shared" si="2"/>
        <v>332.46</v>
      </c>
      <c r="AZ29" s="12">
        <f t="shared" si="3"/>
        <v>0</v>
      </c>
      <c r="BB29" s="2"/>
      <c r="BD29" s="13"/>
    </row>
    <row r="30" spans="2:56" x14ac:dyDescent="0.35">
      <c r="B30" t="s">
        <v>1288</v>
      </c>
      <c r="C30" t="s">
        <v>1319</v>
      </c>
      <c r="D30" s="2">
        <v>45534</v>
      </c>
      <c r="E30" t="s">
        <v>1604</v>
      </c>
      <c r="F30" t="s">
        <v>1523</v>
      </c>
      <c r="G30" t="s">
        <v>1605</v>
      </c>
      <c r="H30" t="s">
        <v>1606</v>
      </c>
      <c r="I30">
        <v>173076000</v>
      </c>
      <c r="J30" t="s">
        <v>722</v>
      </c>
      <c r="K30" t="s">
        <v>1290</v>
      </c>
      <c r="L30" s="19" t="s">
        <v>1291</v>
      </c>
      <c r="M30">
        <v>5271506</v>
      </c>
      <c r="N30" t="s">
        <v>229</v>
      </c>
      <c r="O30" t="s">
        <v>1607</v>
      </c>
      <c r="P30">
        <v>163</v>
      </c>
      <c r="Q30" t="s">
        <v>1389</v>
      </c>
      <c r="R30" t="s">
        <v>1382</v>
      </c>
      <c r="S30" t="s">
        <v>1465</v>
      </c>
      <c r="T30" t="s">
        <v>1384</v>
      </c>
      <c r="U30" t="s">
        <v>723</v>
      </c>
      <c r="W30" t="s">
        <v>723</v>
      </c>
      <c r="X30" t="s">
        <v>122</v>
      </c>
      <c r="Y30" t="s">
        <v>1299</v>
      </c>
      <c r="Z30" t="s">
        <v>1300</v>
      </c>
      <c r="AA30" t="s">
        <v>4</v>
      </c>
      <c r="AB30" t="s">
        <v>1319</v>
      </c>
      <c r="AC30">
        <v>30</v>
      </c>
      <c r="AD30">
        <v>5541</v>
      </c>
      <c r="AE30">
        <v>5541</v>
      </c>
      <c r="AF30">
        <v>166230</v>
      </c>
      <c r="AG30">
        <v>8</v>
      </c>
      <c r="AH30" s="17">
        <v>179528</v>
      </c>
      <c r="AI30" t="s">
        <v>1332</v>
      </c>
      <c r="AJ30">
        <v>20240801</v>
      </c>
      <c r="AK30">
        <v>20250801</v>
      </c>
      <c r="AL30" t="s">
        <v>1530</v>
      </c>
      <c r="AM30">
        <v>102589</v>
      </c>
      <c r="AN30" t="s">
        <v>1352</v>
      </c>
      <c r="AO30" t="s">
        <v>1296</v>
      </c>
      <c r="AP30" t="s">
        <v>1297</v>
      </c>
      <c r="AQ30" s="19">
        <v>60</v>
      </c>
      <c r="AR30" s="22">
        <v>0.5</v>
      </c>
      <c r="AS30" s="5" t="s">
        <v>4</v>
      </c>
      <c r="AT30" s="5"/>
      <c r="AU30" s="5" t="s">
        <v>54</v>
      </c>
      <c r="AV30">
        <f>+IFERROR(VLOOKUP($I30,Code!$A:$M,12,0),0)</f>
        <v>320015</v>
      </c>
      <c r="AW30" t="str">
        <f>+IFERROR(VLOOKUP($I30,Code!$A:$M,13,0),0)</f>
        <v>Na 50gr</v>
      </c>
      <c r="AY30" s="1">
        <f t="shared" si="2"/>
        <v>332.46</v>
      </c>
      <c r="AZ30" s="12">
        <f t="shared" si="3"/>
        <v>0</v>
      </c>
      <c r="BB30" s="2"/>
      <c r="BD30" s="13"/>
    </row>
    <row r="31" spans="2:56" x14ac:dyDescent="0.35">
      <c r="B31" t="s">
        <v>1288</v>
      </c>
      <c r="C31" t="s">
        <v>1298</v>
      </c>
      <c r="D31" s="2">
        <v>45534</v>
      </c>
      <c r="E31" t="s">
        <v>1608</v>
      </c>
      <c r="F31" t="s">
        <v>1443</v>
      </c>
      <c r="G31" t="s">
        <v>1609</v>
      </c>
      <c r="H31" t="s">
        <v>1610</v>
      </c>
      <c r="I31">
        <v>173076000</v>
      </c>
      <c r="J31" t="s">
        <v>722</v>
      </c>
      <c r="K31" t="s">
        <v>1290</v>
      </c>
      <c r="L31" s="19" t="s">
        <v>1291</v>
      </c>
      <c r="M31">
        <v>5294161</v>
      </c>
      <c r="N31" t="s">
        <v>1611</v>
      </c>
      <c r="O31" t="s">
        <v>1612</v>
      </c>
      <c r="P31">
        <v>221</v>
      </c>
      <c r="Q31" t="s">
        <v>1292</v>
      </c>
      <c r="R31" t="s">
        <v>1344</v>
      </c>
      <c r="S31" t="s">
        <v>1322</v>
      </c>
      <c r="T31" t="s">
        <v>1449</v>
      </c>
      <c r="U31" t="s">
        <v>1381</v>
      </c>
      <c r="W31" t="s">
        <v>1304</v>
      </c>
      <c r="X31" t="s">
        <v>1381</v>
      </c>
      <c r="Y31" t="s">
        <v>1299</v>
      </c>
      <c r="Z31" t="s">
        <v>1300</v>
      </c>
      <c r="AA31" t="s">
        <v>4</v>
      </c>
      <c r="AB31" t="s">
        <v>1298</v>
      </c>
      <c r="AC31">
        <v>30</v>
      </c>
      <c r="AD31">
        <v>5541</v>
      </c>
      <c r="AE31">
        <v>5541</v>
      </c>
      <c r="AF31">
        <v>166230</v>
      </c>
      <c r="AG31">
        <v>8</v>
      </c>
      <c r="AH31" s="17">
        <v>179528</v>
      </c>
      <c r="AI31" t="s">
        <v>1332</v>
      </c>
      <c r="AJ31">
        <v>20240801</v>
      </c>
      <c r="AK31">
        <v>20250801</v>
      </c>
      <c r="AL31" t="s">
        <v>1450</v>
      </c>
      <c r="AM31">
        <v>101164</v>
      </c>
      <c r="AN31" t="s">
        <v>1377</v>
      </c>
      <c r="AO31" t="s">
        <v>1296</v>
      </c>
      <c r="AP31" t="s">
        <v>1297</v>
      </c>
      <c r="AQ31" s="19">
        <v>60</v>
      </c>
      <c r="AR31" s="22">
        <v>0.5</v>
      </c>
      <c r="AS31" s="5" t="s">
        <v>4</v>
      </c>
      <c r="AT31" s="5"/>
      <c r="AU31" s="5" t="s">
        <v>1371</v>
      </c>
      <c r="AV31">
        <f>+IFERROR(VLOOKUP($I31,Code!$A:$M,12,0),0)</f>
        <v>320015</v>
      </c>
      <c r="AW31" t="str">
        <f>+IFERROR(VLOOKUP($I31,Code!$A:$M,13,0),0)</f>
        <v>Na 50gr</v>
      </c>
      <c r="AY31" s="1">
        <f t="shared" si="2"/>
        <v>332.46</v>
      </c>
      <c r="AZ31" s="12">
        <f t="shared" si="3"/>
        <v>0</v>
      </c>
      <c r="BB31" s="2"/>
      <c r="BD31" s="13"/>
    </row>
    <row r="32" spans="2:56" x14ac:dyDescent="0.35">
      <c r="B32" t="s">
        <v>1288</v>
      </c>
      <c r="C32" t="s">
        <v>1289</v>
      </c>
      <c r="D32" s="2">
        <v>45534</v>
      </c>
      <c r="E32" t="s">
        <v>1613</v>
      </c>
      <c r="F32" t="s">
        <v>1614</v>
      </c>
      <c r="G32" t="s">
        <v>1615</v>
      </c>
      <c r="H32" t="s">
        <v>1616</v>
      </c>
      <c r="I32">
        <v>173076000</v>
      </c>
      <c r="J32" t="s">
        <v>722</v>
      </c>
      <c r="K32" t="s">
        <v>1290</v>
      </c>
      <c r="L32" s="19" t="s">
        <v>1291</v>
      </c>
      <c r="M32">
        <v>5291894</v>
      </c>
      <c r="N32" t="s">
        <v>1617</v>
      </c>
      <c r="O32" t="s">
        <v>611</v>
      </c>
      <c r="P32">
        <v>48</v>
      </c>
      <c r="Q32" t="s">
        <v>1292</v>
      </c>
      <c r="R32" t="s">
        <v>1618</v>
      </c>
      <c r="S32" t="s">
        <v>1392</v>
      </c>
      <c r="T32" t="s">
        <v>1301</v>
      </c>
      <c r="U32" t="s">
        <v>723</v>
      </c>
      <c r="W32" t="s">
        <v>723</v>
      </c>
      <c r="X32" t="s">
        <v>67</v>
      </c>
      <c r="Y32" t="s">
        <v>1299</v>
      </c>
      <c r="Z32" t="s">
        <v>1300</v>
      </c>
      <c r="AA32" t="s">
        <v>865</v>
      </c>
      <c r="AB32" t="s">
        <v>1289</v>
      </c>
      <c r="AC32">
        <v>30</v>
      </c>
      <c r="AD32">
        <v>5541</v>
      </c>
      <c r="AE32">
        <v>5541</v>
      </c>
      <c r="AF32">
        <v>166230</v>
      </c>
      <c r="AG32">
        <v>8</v>
      </c>
      <c r="AH32" s="17">
        <v>179528</v>
      </c>
      <c r="AI32" t="s">
        <v>1318</v>
      </c>
      <c r="AJ32">
        <v>20240708</v>
      </c>
      <c r="AK32">
        <v>20250708</v>
      </c>
      <c r="AL32" t="s">
        <v>1619</v>
      </c>
      <c r="AM32">
        <v>96418</v>
      </c>
      <c r="AN32" t="s">
        <v>1620</v>
      </c>
      <c r="AO32" t="s">
        <v>1296</v>
      </c>
      <c r="AP32" t="s">
        <v>1297</v>
      </c>
      <c r="AQ32" s="19">
        <v>60</v>
      </c>
      <c r="AR32" s="22">
        <v>0.5</v>
      </c>
      <c r="AS32" s="5" t="s">
        <v>865</v>
      </c>
      <c r="AT32" s="5"/>
      <c r="AU32" s="5" t="s">
        <v>58</v>
      </c>
      <c r="AV32">
        <f>+IFERROR(VLOOKUP($I32,Code!$A:$M,12,0),0)</f>
        <v>320015</v>
      </c>
      <c r="AW32" t="str">
        <f>+IFERROR(VLOOKUP($I32,Code!$A:$M,13,0),0)</f>
        <v>Na 50gr</v>
      </c>
      <c r="AY32" s="1">
        <f t="shared" si="2"/>
        <v>332.46</v>
      </c>
      <c r="AZ32" s="12">
        <f t="shared" si="3"/>
        <v>0</v>
      </c>
      <c r="BB32" s="2"/>
      <c r="BD32" s="13"/>
    </row>
    <row r="33" spans="2:56" x14ac:dyDescent="0.35">
      <c r="B33" t="s">
        <v>1288</v>
      </c>
      <c r="C33" t="s">
        <v>1305</v>
      </c>
      <c r="D33" s="2">
        <v>45534</v>
      </c>
      <c r="E33" t="s">
        <v>1621</v>
      </c>
      <c r="F33" t="s">
        <v>1622</v>
      </c>
      <c r="G33" t="s">
        <v>1623</v>
      </c>
      <c r="H33" t="s">
        <v>1624</v>
      </c>
      <c r="I33">
        <v>173076000</v>
      </c>
      <c r="J33" t="s">
        <v>722</v>
      </c>
      <c r="K33" t="s">
        <v>1290</v>
      </c>
      <c r="L33" s="19" t="s">
        <v>1291</v>
      </c>
      <c r="M33">
        <v>5278011</v>
      </c>
      <c r="N33" t="s">
        <v>801</v>
      </c>
      <c r="O33" t="s">
        <v>1625</v>
      </c>
      <c r="P33">
        <v>869</v>
      </c>
      <c r="Q33" t="s">
        <v>1626</v>
      </c>
      <c r="R33" t="s">
        <v>1627</v>
      </c>
      <c r="S33" t="s">
        <v>1385</v>
      </c>
      <c r="T33" t="s">
        <v>1315</v>
      </c>
      <c r="U33" t="s">
        <v>723</v>
      </c>
      <c r="W33" t="s">
        <v>723</v>
      </c>
      <c r="X33" t="s">
        <v>60</v>
      </c>
      <c r="Y33" t="s">
        <v>1299</v>
      </c>
      <c r="Z33" t="s">
        <v>1300</v>
      </c>
      <c r="AA33" t="s">
        <v>4</v>
      </c>
      <c r="AB33" t="s">
        <v>1305</v>
      </c>
      <c r="AC33">
        <v>30</v>
      </c>
      <c r="AD33">
        <v>5541</v>
      </c>
      <c r="AE33">
        <v>5541</v>
      </c>
      <c r="AF33">
        <v>166230</v>
      </c>
      <c r="AG33">
        <v>8</v>
      </c>
      <c r="AH33" s="17">
        <v>179528</v>
      </c>
      <c r="AI33" t="s">
        <v>1332</v>
      </c>
      <c r="AJ33">
        <v>20240801</v>
      </c>
      <c r="AK33">
        <v>20250801</v>
      </c>
      <c r="AL33" t="s">
        <v>1628</v>
      </c>
      <c r="AM33">
        <v>99833</v>
      </c>
      <c r="AN33" t="s">
        <v>1306</v>
      </c>
      <c r="AO33" t="s">
        <v>1296</v>
      </c>
      <c r="AP33" t="s">
        <v>1297</v>
      </c>
      <c r="AQ33" s="19">
        <v>60</v>
      </c>
      <c r="AR33" s="22">
        <v>0.5</v>
      </c>
      <c r="AS33" s="5" t="s">
        <v>4</v>
      </c>
      <c r="AT33" s="5"/>
      <c r="AU33" s="5" t="s">
        <v>56</v>
      </c>
      <c r="AV33">
        <f>+IFERROR(VLOOKUP($I33,Code!$A:$M,12,0),0)</f>
        <v>320015</v>
      </c>
      <c r="AW33" t="str">
        <f>+IFERROR(VLOOKUP($I33,Code!$A:$M,13,0),0)</f>
        <v>Na 50gr</v>
      </c>
      <c r="AY33" s="1">
        <f t="shared" si="2"/>
        <v>332.46</v>
      </c>
      <c r="AZ33" s="12">
        <f t="shared" si="3"/>
        <v>0</v>
      </c>
      <c r="BB33" s="2"/>
      <c r="BD33" s="13"/>
    </row>
    <row r="34" spans="2:56" x14ac:dyDescent="0.35">
      <c r="B34" t="s">
        <v>1288</v>
      </c>
      <c r="C34" t="s">
        <v>1289</v>
      </c>
      <c r="D34" s="2">
        <v>45534</v>
      </c>
      <c r="E34" t="s">
        <v>1629</v>
      </c>
      <c r="F34" t="s">
        <v>1630</v>
      </c>
      <c r="G34" t="s">
        <v>1631</v>
      </c>
      <c r="H34" t="s">
        <v>1632</v>
      </c>
      <c r="I34">
        <v>173076000</v>
      </c>
      <c r="J34" t="s">
        <v>722</v>
      </c>
      <c r="K34" t="s">
        <v>1290</v>
      </c>
      <c r="L34" s="19" t="s">
        <v>1291</v>
      </c>
      <c r="M34">
        <v>5297919</v>
      </c>
      <c r="N34" t="s">
        <v>1173</v>
      </c>
      <c r="O34" t="s">
        <v>1173</v>
      </c>
      <c r="P34">
        <v>45402</v>
      </c>
      <c r="Q34" t="s">
        <v>1633</v>
      </c>
      <c r="R34" t="s">
        <v>1315</v>
      </c>
      <c r="S34" t="s">
        <v>1315</v>
      </c>
      <c r="T34" t="s">
        <v>1301</v>
      </c>
      <c r="U34" t="s">
        <v>723</v>
      </c>
      <c r="W34" t="s">
        <v>723</v>
      </c>
      <c r="X34" t="s">
        <v>67</v>
      </c>
      <c r="Y34" t="s">
        <v>1299</v>
      </c>
      <c r="Z34" t="s">
        <v>1300</v>
      </c>
      <c r="AA34" t="s">
        <v>4</v>
      </c>
      <c r="AB34" t="s">
        <v>1289</v>
      </c>
      <c r="AC34">
        <v>20</v>
      </c>
      <c r="AD34">
        <v>5541</v>
      </c>
      <c r="AE34">
        <v>5541</v>
      </c>
      <c r="AF34">
        <v>110820</v>
      </c>
      <c r="AG34">
        <v>8</v>
      </c>
      <c r="AH34" s="17">
        <v>119686</v>
      </c>
      <c r="AI34" t="s">
        <v>1379</v>
      </c>
      <c r="AJ34">
        <v>20240718</v>
      </c>
      <c r="AK34">
        <v>20250718</v>
      </c>
      <c r="AL34" t="s">
        <v>1634</v>
      </c>
      <c r="AM34">
        <v>96418</v>
      </c>
      <c r="AN34" t="s">
        <v>1620</v>
      </c>
      <c r="AO34" t="s">
        <v>1296</v>
      </c>
      <c r="AP34" t="s">
        <v>1297</v>
      </c>
      <c r="AQ34" s="19">
        <v>60</v>
      </c>
      <c r="AR34" s="22">
        <v>0.33333333333333331</v>
      </c>
      <c r="AS34" s="5" t="s">
        <v>4</v>
      </c>
      <c r="AT34" s="5"/>
      <c r="AU34" s="5" t="s">
        <v>58</v>
      </c>
      <c r="AV34">
        <f>+IFERROR(VLOOKUP($I34,Code!$A:$M,12,0),0)</f>
        <v>320015</v>
      </c>
      <c r="AW34" t="str">
        <f>+IFERROR(VLOOKUP($I34,Code!$A:$M,13,0),0)</f>
        <v>Na 50gr</v>
      </c>
      <c r="AY34" s="1">
        <f t="shared" si="2"/>
        <v>332.46</v>
      </c>
      <c r="AZ34" s="12">
        <f t="shared" si="3"/>
        <v>0</v>
      </c>
      <c r="BB34" s="2"/>
      <c r="BD34" s="13"/>
    </row>
    <row r="35" spans="2:56" x14ac:dyDescent="0.35">
      <c r="B35" t="s">
        <v>1288</v>
      </c>
      <c r="C35" t="s">
        <v>1319</v>
      </c>
      <c r="D35" s="2">
        <v>45534</v>
      </c>
      <c r="E35" t="s">
        <v>1635</v>
      </c>
      <c r="F35" t="s">
        <v>1413</v>
      </c>
      <c r="G35" t="s">
        <v>1636</v>
      </c>
      <c r="H35" t="s">
        <v>1637</v>
      </c>
      <c r="I35">
        <v>173076000</v>
      </c>
      <c r="J35" t="s">
        <v>722</v>
      </c>
      <c r="K35" t="s">
        <v>1290</v>
      </c>
      <c r="L35" s="19" t="s">
        <v>1291</v>
      </c>
      <c r="M35">
        <v>5279162</v>
      </c>
      <c r="N35" t="s">
        <v>1638</v>
      </c>
      <c r="O35" t="s">
        <v>432</v>
      </c>
      <c r="P35" t="s">
        <v>1639</v>
      </c>
      <c r="Q35" t="s">
        <v>1292</v>
      </c>
      <c r="R35" t="s">
        <v>1640</v>
      </c>
      <c r="S35" t="s">
        <v>1641</v>
      </c>
      <c r="T35" t="s">
        <v>1350</v>
      </c>
      <c r="U35" t="s">
        <v>723</v>
      </c>
      <c r="W35" t="s">
        <v>723</v>
      </c>
      <c r="X35" t="s">
        <v>136</v>
      </c>
      <c r="Y35" t="s">
        <v>1299</v>
      </c>
      <c r="Z35" t="s">
        <v>1300</v>
      </c>
      <c r="AA35" t="s">
        <v>865</v>
      </c>
      <c r="AB35" t="s">
        <v>1319</v>
      </c>
      <c r="AC35">
        <v>30</v>
      </c>
      <c r="AD35">
        <v>5541</v>
      </c>
      <c r="AE35">
        <v>5541</v>
      </c>
      <c r="AF35">
        <v>166230</v>
      </c>
      <c r="AG35">
        <v>8</v>
      </c>
      <c r="AH35" s="17">
        <v>179528</v>
      </c>
      <c r="AI35" t="s">
        <v>1332</v>
      </c>
      <c r="AJ35">
        <v>20240801</v>
      </c>
      <c r="AK35">
        <v>20250801</v>
      </c>
      <c r="AL35" t="s">
        <v>1418</v>
      </c>
      <c r="AM35">
        <v>97077</v>
      </c>
      <c r="AN35" t="s">
        <v>1325</v>
      </c>
      <c r="AO35" t="s">
        <v>1296</v>
      </c>
      <c r="AP35" t="s">
        <v>1297</v>
      </c>
      <c r="AQ35" s="19">
        <v>60</v>
      </c>
      <c r="AR35" s="22">
        <v>0.5</v>
      </c>
      <c r="AS35" s="5" t="s">
        <v>865</v>
      </c>
      <c r="AT35" s="5"/>
      <c r="AU35" s="5" t="s">
        <v>56</v>
      </c>
      <c r="AV35">
        <f>+IFERROR(VLOOKUP($I35,Code!$A:$M,12,0),0)</f>
        <v>320015</v>
      </c>
      <c r="AW35" t="str">
        <f>+IFERROR(VLOOKUP($I35,Code!$A:$M,13,0),0)</f>
        <v>Na 50gr</v>
      </c>
      <c r="AY35" s="1">
        <f t="shared" si="2"/>
        <v>332.46</v>
      </c>
      <c r="AZ35" s="12">
        <f t="shared" si="3"/>
        <v>0</v>
      </c>
      <c r="BB35" s="2"/>
      <c r="BD35" s="13"/>
    </row>
    <row r="36" spans="2:56" x14ac:dyDescent="0.35">
      <c r="B36" t="s">
        <v>1288</v>
      </c>
      <c r="C36" t="s">
        <v>1305</v>
      </c>
      <c r="D36" s="2">
        <v>45534</v>
      </c>
      <c r="E36" t="s">
        <v>1642</v>
      </c>
      <c r="F36" t="s">
        <v>1643</v>
      </c>
      <c r="G36" t="s">
        <v>1644</v>
      </c>
      <c r="H36" t="s">
        <v>1645</v>
      </c>
      <c r="I36">
        <v>173076000</v>
      </c>
      <c r="J36" t="s">
        <v>722</v>
      </c>
      <c r="K36" t="s">
        <v>1290</v>
      </c>
      <c r="L36" s="19" t="s">
        <v>1291</v>
      </c>
      <c r="M36">
        <v>5292343</v>
      </c>
      <c r="N36" t="s">
        <v>275</v>
      </c>
      <c r="O36" t="s">
        <v>1646</v>
      </c>
      <c r="P36">
        <v>35</v>
      </c>
      <c r="Q36" t="s">
        <v>1647</v>
      </c>
      <c r="R36" t="s">
        <v>1648</v>
      </c>
      <c r="S36" t="s">
        <v>1649</v>
      </c>
      <c r="T36" t="s">
        <v>1216</v>
      </c>
      <c r="U36" t="s">
        <v>723</v>
      </c>
      <c r="W36" t="s">
        <v>723</v>
      </c>
      <c r="X36" t="s">
        <v>125</v>
      </c>
      <c r="Y36" t="s">
        <v>1293</v>
      </c>
      <c r="Z36" t="s">
        <v>1300</v>
      </c>
      <c r="AA36" t="s">
        <v>4</v>
      </c>
      <c r="AB36" t="s">
        <v>1305</v>
      </c>
      <c r="AC36">
        <v>30</v>
      </c>
      <c r="AD36">
        <v>5541</v>
      </c>
      <c r="AE36">
        <v>5541</v>
      </c>
      <c r="AF36">
        <v>166230</v>
      </c>
      <c r="AG36">
        <v>8</v>
      </c>
      <c r="AH36" s="17">
        <v>179528</v>
      </c>
      <c r="AI36" t="s">
        <v>1332</v>
      </c>
      <c r="AJ36">
        <v>20240801</v>
      </c>
      <c r="AK36">
        <v>20250801</v>
      </c>
      <c r="AL36" t="s">
        <v>1650</v>
      </c>
      <c r="AM36">
        <v>99833</v>
      </c>
      <c r="AN36" t="s">
        <v>1306</v>
      </c>
      <c r="AO36" t="s">
        <v>1296</v>
      </c>
      <c r="AP36" t="s">
        <v>1297</v>
      </c>
      <c r="AQ36" s="19">
        <v>60</v>
      </c>
      <c r="AR36" s="22">
        <v>0.5</v>
      </c>
      <c r="AS36" s="5" t="s">
        <v>4</v>
      </c>
      <c r="AT36" s="5"/>
      <c r="AU36" s="5" t="s">
        <v>55</v>
      </c>
      <c r="AV36">
        <f>+IFERROR(VLOOKUP($I36,Code!$A:$M,12,0),0)</f>
        <v>320015</v>
      </c>
      <c r="AW36" t="str">
        <f>+IFERROR(VLOOKUP($I36,Code!$A:$M,13,0),0)</f>
        <v>Na 50gr</v>
      </c>
      <c r="AY36" s="1">
        <f t="shared" si="2"/>
        <v>332.46</v>
      </c>
      <c r="AZ36" s="12">
        <f t="shared" si="3"/>
        <v>0</v>
      </c>
      <c r="BB36" s="2"/>
      <c r="BD36" s="13"/>
    </row>
    <row r="37" spans="2:56" x14ac:dyDescent="0.35">
      <c r="B37" t="s">
        <v>1288</v>
      </c>
      <c r="C37" t="s">
        <v>1289</v>
      </c>
      <c r="D37" s="2">
        <v>45534</v>
      </c>
      <c r="E37" t="s">
        <v>1629</v>
      </c>
      <c r="F37" t="s">
        <v>1630</v>
      </c>
      <c r="G37" t="s">
        <v>1631</v>
      </c>
      <c r="H37" t="s">
        <v>1632</v>
      </c>
      <c r="I37">
        <v>173076000</v>
      </c>
      <c r="J37" t="s">
        <v>722</v>
      </c>
      <c r="K37" t="s">
        <v>1290</v>
      </c>
      <c r="L37" s="19" t="s">
        <v>1291</v>
      </c>
      <c r="M37">
        <v>5297919</v>
      </c>
      <c r="N37" t="s">
        <v>1173</v>
      </c>
      <c r="O37" t="s">
        <v>1173</v>
      </c>
      <c r="P37">
        <v>45402</v>
      </c>
      <c r="Q37" t="s">
        <v>1633</v>
      </c>
      <c r="R37" t="s">
        <v>1315</v>
      </c>
      <c r="S37" t="s">
        <v>1315</v>
      </c>
      <c r="T37" t="s">
        <v>1301</v>
      </c>
      <c r="U37" t="s">
        <v>723</v>
      </c>
      <c r="W37" t="s">
        <v>723</v>
      </c>
      <c r="X37" t="s">
        <v>67</v>
      </c>
      <c r="Y37" t="s">
        <v>1299</v>
      </c>
      <c r="Z37" t="s">
        <v>1300</v>
      </c>
      <c r="AA37" t="s">
        <v>4</v>
      </c>
      <c r="AB37" t="s">
        <v>1289</v>
      </c>
      <c r="AC37">
        <v>10</v>
      </c>
      <c r="AD37">
        <v>5541</v>
      </c>
      <c r="AE37">
        <v>5541</v>
      </c>
      <c r="AF37">
        <v>55410</v>
      </c>
      <c r="AG37">
        <v>8</v>
      </c>
      <c r="AH37" s="17">
        <v>59842</v>
      </c>
      <c r="AI37" t="s">
        <v>1349</v>
      </c>
      <c r="AJ37">
        <v>20240613</v>
      </c>
      <c r="AK37">
        <v>20250613</v>
      </c>
      <c r="AL37" t="s">
        <v>1634</v>
      </c>
      <c r="AM37">
        <v>96418</v>
      </c>
      <c r="AN37" t="s">
        <v>1620</v>
      </c>
      <c r="AO37" t="s">
        <v>1296</v>
      </c>
      <c r="AP37" t="s">
        <v>1297</v>
      </c>
      <c r="AQ37" s="19">
        <v>60</v>
      </c>
      <c r="AR37" s="22">
        <v>0.16666666666666666</v>
      </c>
      <c r="AS37" s="5" t="s">
        <v>4</v>
      </c>
      <c r="AT37" s="5"/>
      <c r="AU37" s="5" t="s">
        <v>58</v>
      </c>
      <c r="AV37">
        <f>+IFERROR(VLOOKUP($I37,Code!$A:$M,12,0),0)</f>
        <v>320015</v>
      </c>
      <c r="AW37" t="str">
        <f>+IFERROR(VLOOKUP($I37,Code!$A:$M,13,0),0)</f>
        <v>Na 50gr</v>
      </c>
      <c r="AY37" s="1">
        <f t="shared" si="2"/>
        <v>332.46</v>
      </c>
      <c r="AZ37" s="12">
        <f t="shared" si="3"/>
        <v>0</v>
      </c>
      <c r="BB37" s="2"/>
      <c r="BD37" s="13"/>
    </row>
    <row r="38" spans="2:56" x14ac:dyDescent="0.35">
      <c r="B38" t="s">
        <v>1288</v>
      </c>
      <c r="C38" t="s">
        <v>1289</v>
      </c>
      <c r="D38" s="2">
        <v>45534</v>
      </c>
      <c r="E38" t="s">
        <v>1651</v>
      </c>
      <c r="F38" t="s">
        <v>1652</v>
      </c>
      <c r="G38" t="s">
        <v>1653</v>
      </c>
      <c r="H38" t="s">
        <v>1654</v>
      </c>
      <c r="I38">
        <v>173076000</v>
      </c>
      <c r="J38" t="s">
        <v>722</v>
      </c>
      <c r="K38" t="s">
        <v>1290</v>
      </c>
      <c r="L38" s="19" t="s">
        <v>1291</v>
      </c>
      <c r="M38">
        <v>5298008</v>
      </c>
      <c r="N38" t="s">
        <v>1655</v>
      </c>
      <c r="O38" t="s">
        <v>281</v>
      </c>
      <c r="P38">
        <v>37</v>
      </c>
      <c r="Q38" t="s">
        <v>1656</v>
      </c>
      <c r="R38" t="s">
        <v>1657</v>
      </c>
      <c r="S38" t="s">
        <v>1658</v>
      </c>
      <c r="T38" t="s">
        <v>1659</v>
      </c>
      <c r="U38" t="s">
        <v>723</v>
      </c>
      <c r="W38" t="s">
        <v>723</v>
      </c>
      <c r="X38" t="s">
        <v>61</v>
      </c>
      <c r="Y38" t="s">
        <v>1299</v>
      </c>
      <c r="Z38" t="s">
        <v>1300</v>
      </c>
      <c r="AA38" t="s">
        <v>865</v>
      </c>
      <c r="AB38" t="s">
        <v>1289</v>
      </c>
      <c r="AC38">
        <v>30</v>
      </c>
      <c r="AD38">
        <v>5541</v>
      </c>
      <c r="AE38">
        <v>5541</v>
      </c>
      <c r="AF38">
        <v>166230</v>
      </c>
      <c r="AG38">
        <v>8</v>
      </c>
      <c r="AH38" s="17">
        <v>179528</v>
      </c>
      <c r="AI38" t="s">
        <v>1379</v>
      </c>
      <c r="AJ38">
        <v>20240718</v>
      </c>
      <c r="AK38">
        <v>20250718</v>
      </c>
      <c r="AL38" t="s">
        <v>1660</v>
      </c>
      <c r="AM38">
        <v>102675</v>
      </c>
      <c r="AN38" t="s">
        <v>1302</v>
      </c>
      <c r="AO38" t="s">
        <v>1296</v>
      </c>
      <c r="AP38" t="s">
        <v>1297</v>
      </c>
      <c r="AQ38" s="19">
        <v>60</v>
      </c>
      <c r="AR38" s="22">
        <v>0.5</v>
      </c>
      <c r="AS38" s="5" t="s">
        <v>865</v>
      </c>
      <c r="AT38" s="5"/>
      <c r="AU38" s="5" t="s">
        <v>53</v>
      </c>
      <c r="AV38">
        <f>+IFERROR(VLOOKUP($I38,Code!$A:$M,12,0),0)</f>
        <v>320015</v>
      </c>
      <c r="AW38" t="str">
        <f>+IFERROR(VLOOKUP($I38,Code!$A:$M,13,0),0)</f>
        <v>Na 50gr</v>
      </c>
      <c r="AY38" s="1">
        <f t="shared" si="2"/>
        <v>332.46</v>
      </c>
      <c r="AZ38" s="12">
        <f t="shared" si="3"/>
        <v>0</v>
      </c>
      <c r="BB38" s="2"/>
      <c r="BD38" s="13"/>
    </row>
    <row r="39" spans="2:56" x14ac:dyDescent="0.35">
      <c r="B39" t="s">
        <v>1288</v>
      </c>
      <c r="C39" t="s">
        <v>1298</v>
      </c>
      <c r="D39" s="2">
        <v>45534</v>
      </c>
      <c r="E39" t="s">
        <v>1661</v>
      </c>
      <c r="F39" t="s">
        <v>1662</v>
      </c>
      <c r="G39" t="s">
        <v>1663</v>
      </c>
      <c r="H39" t="s">
        <v>1664</v>
      </c>
      <c r="I39">
        <v>173076000</v>
      </c>
      <c r="J39" t="s">
        <v>722</v>
      </c>
      <c r="K39" t="s">
        <v>1290</v>
      </c>
      <c r="L39" s="19" t="s">
        <v>1291</v>
      </c>
      <c r="M39">
        <v>5298499</v>
      </c>
      <c r="N39" t="s">
        <v>593</v>
      </c>
      <c r="O39" t="s">
        <v>593</v>
      </c>
      <c r="P39">
        <v>1061</v>
      </c>
      <c r="Q39" t="s">
        <v>1665</v>
      </c>
      <c r="R39" t="s">
        <v>1666</v>
      </c>
      <c r="S39" t="s">
        <v>1667</v>
      </c>
      <c r="T39" t="s">
        <v>1355</v>
      </c>
      <c r="U39" t="s">
        <v>723</v>
      </c>
      <c r="W39" t="s">
        <v>723</v>
      </c>
      <c r="X39" t="s">
        <v>62</v>
      </c>
      <c r="Y39" t="s">
        <v>1293</v>
      </c>
      <c r="Z39" t="s">
        <v>1294</v>
      </c>
      <c r="AA39" t="s">
        <v>51</v>
      </c>
      <c r="AB39" t="s">
        <v>1298</v>
      </c>
      <c r="AC39">
        <v>30</v>
      </c>
      <c r="AD39">
        <v>5541</v>
      </c>
      <c r="AE39">
        <v>5541</v>
      </c>
      <c r="AF39">
        <v>166230</v>
      </c>
      <c r="AG39">
        <v>8</v>
      </c>
      <c r="AH39" s="17">
        <v>179528</v>
      </c>
      <c r="AI39" t="s">
        <v>1332</v>
      </c>
      <c r="AJ39">
        <v>20240801</v>
      </c>
      <c r="AK39">
        <v>20250801</v>
      </c>
      <c r="AL39" t="s">
        <v>1668</v>
      </c>
      <c r="AM39">
        <v>102734</v>
      </c>
      <c r="AN39" t="s">
        <v>1356</v>
      </c>
      <c r="AO39" t="s">
        <v>1296</v>
      </c>
      <c r="AP39" t="s">
        <v>1297</v>
      </c>
      <c r="AQ39" s="19">
        <v>60</v>
      </c>
      <c r="AR39" s="22">
        <v>0.5</v>
      </c>
      <c r="AS39" s="5" t="s">
        <v>51</v>
      </c>
      <c r="AT39" s="5"/>
      <c r="AU39" s="5" t="s">
        <v>76</v>
      </c>
      <c r="AV39">
        <f>+IFERROR(VLOOKUP($I39,Code!$A:$M,12,0),0)</f>
        <v>320015</v>
      </c>
      <c r="AW39" t="str">
        <f>+IFERROR(VLOOKUP($I39,Code!$A:$M,13,0),0)</f>
        <v>Na 50gr</v>
      </c>
      <c r="AY39" s="1">
        <f t="shared" si="2"/>
        <v>332.46</v>
      </c>
      <c r="AZ39" s="12">
        <f t="shared" si="3"/>
        <v>0</v>
      </c>
      <c r="BB39" s="2"/>
      <c r="BD39" s="13"/>
    </row>
    <row r="40" spans="2:56" x14ac:dyDescent="0.35">
      <c r="B40" t="s">
        <v>1288</v>
      </c>
      <c r="C40" t="s">
        <v>1289</v>
      </c>
      <c r="D40" s="2">
        <v>45534</v>
      </c>
      <c r="E40" t="s">
        <v>1669</v>
      </c>
      <c r="F40" t="s">
        <v>1630</v>
      </c>
      <c r="G40" t="s">
        <v>1670</v>
      </c>
      <c r="H40" t="s">
        <v>1671</v>
      </c>
      <c r="I40">
        <v>173076000</v>
      </c>
      <c r="J40" t="s">
        <v>722</v>
      </c>
      <c r="K40" t="s">
        <v>1290</v>
      </c>
      <c r="L40" s="19" t="s">
        <v>1291</v>
      </c>
      <c r="M40">
        <v>5132553</v>
      </c>
      <c r="N40" t="s">
        <v>1672</v>
      </c>
      <c r="O40" t="s">
        <v>543</v>
      </c>
      <c r="P40" t="s">
        <v>1673</v>
      </c>
      <c r="Q40" t="s">
        <v>1674</v>
      </c>
      <c r="R40" t="s">
        <v>1675</v>
      </c>
      <c r="S40" t="s">
        <v>1676</v>
      </c>
      <c r="T40" t="s">
        <v>1301</v>
      </c>
      <c r="U40" t="s">
        <v>723</v>
      </c>
      <c r="W40" t="s">
        <v>723</v>
      </c>
      <c r="X40" t="s">
        <v>67</v>
      </c>
      <c r="Y40" t="s">
        <v>1299</v>
      </c>
      <c r="Z40" t="s">
        <v>1300</v>
      </c>
      <c r="AA40" t="s">
        <v>865</v>
      </c>
      <c r="AB40" t="s">
        <v>1289</v>
      </c>
      <c r="AC40">
        <v>30</v>
      </c>
      <c r="AD40">
        <v>5541</v>
      </c>
      <c r="AE40">
        <v>5541</v>
      </c>
      <c r="AF40">
        <v>166230</v>
      </c>
      <c r="AG40">
        <v>8</v>
      </c>
      <c r="AH40" s="17">
        <v>179528</v>
      </c>
      <c r="AI40" t="s">
        <v>1318</v>
      </c>
      <c r="AJ40">
        <v>20240708</v>
      </c>
      <c r="AK40">
        <v>20250708</v>
      </c>
      <c r="AL40" t="s">
        <v>1634</v>
      </c>
      <c r="AM40">
        <v>96418</v>
      </c>
      <c r="AN40" t="s">
        <v>1620</v>
      </c>
      <c r="AO40" t="s">
        <v>1296</v>
      </c>
      <c r="AP40" t="s">
        <v>1297</v>
      </c>
      <c r="AQ40" s="19">
        <v>60</v>
      </c>
      <c r="AR40" s="22">
        <v>0.5</v>
      </c>
      <c r="AS40" s="5" t="s">
        <v>865</v>
      </c>
      <c r="AT40" s="5"/>
      <c r="AU40" s="5" t="s">
        <v>58</v>
      </c>
      <c r="AV40">
        <f>+IFERROR(VLOOKUP($I40,Code!$A:$M,12,0),0)</f>
        <v>320015</v>
      </c>
      <c r="AW40" t="str">
        <f>+IFERROR(VLOOKUP($I40,Code!$A:$M,13,0),0)</f>
        <v>Na 50gr</v>
      </c>
      <c r="AY40" s="1">
        <f t="shared" si="2"/>
        <v>332.46</v>
      </c>
      <c r="AZ40" s="12">
        <f t="shared" si="3"/>
        <v>0</v>
      </c>
      <c r="BB40" s="2"/>
      <c r="BD40" s="13"/>
    </row>
    <row r="41" spans="2:56" x14ac:dyDescent="0.35">
      <c r="B41" t="s">
        <v>1288</v>
      </c>
      <c r="C41" t="s">
        <v>1298</v>
      </c>
      <c r="D41" s="2">
        <v>45534</v>
      </c>
      <c r="E41" t="s">
        <v>1677</v>
      </c>
      <c r="F41" t="s">
        <v>1443</v>
      </c>
      <c r="G41" t="s">
        <v>1678</v>
      </c>
      <c r="H41" t="s">
        <v>1679</v>
      </c>
      <c r="I41">
        <v>173076000</v>
      </c>
      <c r="J41" t="s">
        <v>722</v>
      </c>
      <c r="K41" t="s">
        <v>1290</v>
      </c>
      <c r="L41" s="19" t="s">
        <v>1291</v>
      </c>
      <c r="M41">
        <v>5292855</v>
      </c>
      <c r="N41" t="s">
        <v>1680</v>
      </c>
      <c r="O41" t="s">
        <v>1681</v>
      </c>
      <c r="P41">
        <v>199</v>
      </c>
      <c r="Q41" t="s">
        <v>1682</v>
      </c>
      <c r="R41" t="s">
        <v>1683</v>
      </c>
      <c r="S41" t="s">
        <v>1684</v>
      </c>
      <c r="T41" t="s">
        <v>1449</v>
      </c>
      <c r="U41" t="s">
        <v>1381</v>
      </c>
      <c r="W41" t="s">
        <v>1304</v>
      </c>
      <c r="X41" t="s">
        <v>1381</v>
      </c>
      <c r="Y41" t="s">
        <v>1299</v>
      </c>
      <c r="Z41" t="s">
        <v>1300</v>
      </c>
      <c r="AA41" t="s">
        <v>4</v>
      </c>
      <c r="AB41" t="s">
        <v>1298</v>
      </c>
      <c r="AC41">
        <v>30</v>
      </c>
      <c r="AD41">
        <v>5541</v>
      </c>
      <c r="AE41">
        <v>5541</v>
      </c>
      <c r="AF41">
        <v>166230</v>
      </c>
      <c r="AG41">
        <v>8</v>
      </c>
      <c r="AH41" s="17">
        <v>179528</v>
      </c>
      <c r="AI41" t="s">
        <v>1332</v>
      </c>
      <c r="AJ41">
        <v>20240801</v>
      </c>
      <c r="AK41">
        <v>20250801</v>
      </c>
      <c r="AL41" t="s">
        <v>1450</v>
      </c>
      <c r="AM41">
        <v>101164</v>
      </c>
      <c r="AN41" t="s">
        <v>1377</v>
      </c>
      <c r="AO41" t="s">
        <v>1296</v>
      </c>
      <c r="AP41" t="s">
        <v>1297</v>
      </c>
      <c r="AQ41" s="19">
        <v>60</v>
      </c>
      <c r="AR41" s="22">
        <v>0.5</v>
      </c>
      <c r="AS41" s="5" t="s">
        <v>4</v>
      </c>
      <c r="AT41" s="5"/>
      <c r="AU41" s="5" t="s">
        <v>1371</v>
      </c>
      <c r="AV41">
        <f>+IFERROR(VLOOKUP($I41,Code!$A:$M,12,0),0)</f>
        <v>320015</v>
      </c>
      <c r="AW41" t="str">
        <f>+IFERROR(VLOOKUP($I41,Code!$A:$M,13,0),0)</f>
        <v>Na 50gr</v>
      </c>
      <c r="AY41" s="1">
        <f t="shared" si="2"/>
        <v>332.46</v>
      </c>
      <c r="AZ41" s="12">
        <f t="shared" si="3"/>
        <v>0</v>
      </c>
      <c r="BB41" s="2"/>
      <c r="BD41" s="13"/>
    </row>
    <row r="42" spans="2:56" x14ac:dyDescent="0.35">
      <c r="B42" t="s">
        <v>1288</v>
      </c>
      <c r="C42" t="s">
        <v>1319</v>
      </c>
      <c r="D42" s="2">
        <v>45534</v>
      </c>
      <c r="E42" t="s">
        <v>1685</v>
      </c>
      <c r="F42" t="s">
        <v>1468</v>
      </c>
      <c r="G42" t="s">
        <v>1686</v>
      </c>
      <c r="H42" t="s">
        <v>1687</v>
      </c>
      <c r="I42">
        <v>173076000</v>
      </c>
      <c r="J42" t="s">
        <v>722</v>
      </c>
      <c r="K42" t="s">
        <v>1290</v>
      </c>
      <c r="L42" s="19" t="s">
        <v>1291</v>
      </c>
      <c r="M42">
        <v>5291171</v>
      </c>
      <c r="N42" t="s">
        <v>1688</v>
      </c>
      <c r="O42" t="s">
        <v>545</v>
      </c>
      <c r="P42" t="s">
        <v>1689</v>
      </c>
      <c r="Q42" t="s">
        <v>1292</v>
      </c>
      <c r="R42" t="s">
        <v>1690</v>
      </c>
      <c r="S42" t="s">
        <v>1575</v>
      </c>
      <c r="T42" t="s">
        <v>1321</v>
      </c>
      <c r="U42" t="s">
        <v>723</v>
      </c>
      <c r="W42" t="s">
        <v>723</v>
      </c>
      <c r="X42" t="s">
        <v>118</v>
      </c>
      <c r="Y42" t="s">
        <v>1299</v>
      </c>
      <c r="Z42" t="s">
        <v>1300</v>
      </c>
      <c r="AA42" t="s">
        <v>865</v>
      </c>
      <c r="AB42" t="s">
        <v>1319</v>
      </c>
      <c r="AC42">
        <v>30</v>
      </c>
      <c r="AD42">
        <v>5541</v>
      </c>
      <c r="AE42">
        <v>5541</v>
      </c>
      <c r="AF42">
        <v>166230</v>
      </c>
      <c r="AG42">
        <v>8</v>
      </c>
      <c r="AH42" s="17">
        <v>179528</v>
      </c>
      <c r="AI42" t="s">
        <v>1332</v>
      </c>
      <c r="AJ42">
        <v>20240801</v>
      </c>
      <c r="AK42">
        <v>20250801</v>
      </c>
      <c r="AL42" t="s">
        <v>1473</v>
      </c>
      <c r="AM42">
        <v>97077</v>
      </c>
      <c r="AN42" t="s">
        <v>1325</v>
      </c>
      <c r="AO42" t="s">
        <v>1296</v>
      </c>
      <c r="AP42" t="s">
        <v>1297</v>
      </c>
      <c r="AQ42" s="19">
        <v>60</v>
      </c>
      <c r="AR42" s="22">
        <v>0.5</v>
      </c>
      <c r="AS42" s="5" t="s">
        <v>865</v>
      </c>
      <c r="AT42" s="5"/>
      <c r="AU42" s="5" t="s">
        <v>57</v>
      </c>
      <c r="AV42">
        <f>+IFERROR(VLOOKUP($I42,Code!$A:$M,12,0),0)</f>
        <v>320015</v>
      </c>
      <c r="AW42" t="str">
        <f>+IFERROR(VLOOKUP($I42,Code!$A:$M,13,0),0)</f>
        <v>Na 50gr</v>
      </c>
      <c r="AY42" s="1">
        <f t="shared" si="2"/>
        <v>332.46</v>
      </c>
      <c r="AZ42" s="12">
        <f t="shared" si="3"/>
        <v>0</v>
      </c>
      <c r="BB42" s="2"/>
      <c r="BD42" s="13"/>
    </row>
    <row r="43" spans="2:56" x14ac:dyDescent="0.35">
      <c r="B43" t="s">
        <v>1288</v>
      </c>
      <c r="C43" s="2" t="s">
        <v>1319</v>
      </c>
      <c r="D43" s="2">
        <v>45534</v>
      </c>
      <c r="E43" t="s">
        <v>1691</v>
      </c>
      <c r="F43" t="s">
        <v>1468</v>
      </c>
      <c r="G43" t="s">
        <v>1692</v>
      </c>
      <c r="H43" t="s">
        <v>1693</v>
      </c>
      <c r="I43">
        <v>173076000</v>
      </c>
      <c r="J43" t="s">
        <v>722</v>
      </c>
      <c r="K43" t="s">
        <v>1290</v>
      </c>
      <c r="L43" t="s">
        <v>1291</v>
      </c>
      <c r="M43">
        <v>5291195</v>
      </c>
      <c r="N43" t="s">
        <v>1694</v>
      </c>
      <c r="O43" t="s">
        <v>559</v>
      </c>
      <c r="P43">
        <v>244</v>
      </c>
      <c r="Q43" t="s">
        <v>1292</v>
      </c>
      <c r="R43" t="s">
        <v>1695</v>
      </c>
      <c r="S43" t="s">
        <v>1581</v>
      </c>
      <c r="T43" t="s">
        <v>1321</v>
      </c>
      <c r="U43" t="s">
        <v>723</v>
      </c>
      <c r="W43" t="s">
        <v>723</v>
      </c>
      <c r="X43" t="s">
        <v>118</v>
      </c>
      <c r="Y43" t="s">
        <v>1299</v>
      </c>
      <c r="Z43" t="s">
        <v>1300</v>
      </c>
      <c r="AA43" s="4" t="s">
        <v>865</v>
      </c>
      <c r="AB43" t="s">
        <v>1319</v>
      </c>
      <c r="AC43">
        <v>30</v>
      </c>
      <c r="AD43">
        <v>5541</v>
      </c>
      <c r="AE43" s="20">
        <v>5541</v>
      </c>
      <c r="AF43">
        <v>166230</v>
      </c>
      <c r="AG43">
        <v>8</v>
      </c>
      <c r="AH43" s="17">
        <v>179528</v>
      </c>
      <c r="AI43" t="s">
        <v>1332</v>
      </c>
      <c r="AJ43">
        <v>20240801</v>
      </c>
      <c r="AK43">
        <v>20250801</v>
      </c>
      <c r="AL43" t="s">
        <v>1473</v>
      </c>
      <c r="AM43">
        <v>97077</v>
      </c>
      <c r="AN43" t="s">
        <v>1325</v>
      </c>
      <c r="AO43" t="s">
        <v>1296</v>
      </c>
      <c r="AP43" t="s">
        <v>1297</v>
      </c>
      <c r="AQ43" s="19">
        <v>60</v>
      </c>
      <c r="AR43" s="22">
        <v>0.5</v>
      </c>
      <c r="AS43" s="5" t="s">
        <v>865</v>
      </c>
      <c r="AT43" s="5"/>
      <c r="AU43" s="5" t="s">
        <v>57</v>
      </c>
      <c r="AV43">
        <f>+IFERROR(VLOOKUP($I43,Code!$A:$M,12,0),0)</f>
        <v>320015</v>
      </c>
      <c r="AW43" t="str">
        <f>+IFERROR(VLOOKUP($I43,Code!$A:$M,13,0),0)</f>
        <v>Na 50gr</v>
      </c>
      <c r="AY43" s="1">
        <f t="shared" si="2"/>
        <v>332.46</v>
      </c>
      <c r="AZ43" s="12">
        <f t="shared" si="3"/>
        <v>0</v>
      </c>
      <c r="BD43" s="13"/>
    </row>
    <row r="44" spans="2:56" x14ac:dyDescent="0.35">
      <c r="B44" t="s">
        <v>1288</v>
      </c>
      <c r="C44" s="2" t="s">
        <v>1333</v>
      </c>
      <c r="D44" s="2">
        <v>45534</v>
      </c>
      <c r="E44" t="s">
        <v>1696</v>
      </c>
      <c r="F44" t="s">
        <v>1697</v>
      </c>
      <c r="G44" t="s">
        <v>1698</v>
      </c>
      <c r="H44" t="s">
        <v>1699</v>
      </c>
      <c r="I44">
        <v>173076000</v>
      </c>
      <c r="J44" t="s">
        <v>722</v>
      </c>
      <c r="K44" t="s">
        <v>1290</v>
      </c>
      <c r="L44" t="s">
        <v>1291</v>
      </c>
      <c r="M44">
        <v>5292848</v>
      </c>
      <c r="N44" t="s">
        <v>1700</v>
      </c>
      <c r="O44" t="s">
        <v>1701</v>
      </c>
      <c r="P44">
        <v>65</v>
      </c>
      <c r="Q44" t="s">
        <v>1292</v>
      </c>
      <c r="R44" t="s">
        <v>1702</v>
      </c>
      <c r="S44" t="s">
        <v>1343</v>
      </c>
      <c r="T44" t="s">
        <v>1343</v>
      </c>
      <c r="U44" t="s">
        <v>116</v>
      </c>
      <c r="W44" t="s">
        <v>1304</v>
      </c>
      <c r="X44" t="s">
        <v>116</v>
      </c>
      <c r="Y44" t="s">
        <v>1299</v>
      </c>
      <c r="Z44" t="s">
        <v>1300</v>
      </c>
      <c r="AA44" s="4" t="s">
        <v>865</v>
      </c>
      <c r="AB44" t="s">
        <v>1333</v>
      </c>
      <c r="AC44">
        <v>30</v>
      </c>
      <c r="AD44">
        <v>5541</v>
      </c>
      <c r="AE44" s="20">
        <v>5541</v>
      </c>
      <c r="AF44">
        <v>166230</v>
      </c>
      <c r="AG44">
        <v>8</v>
      </c>
      <c r="AH44" s="17">
        <v>179528</v>
      </c>
      <c r="AI44" t="s">
        <v>1332</v>
      </c>
      <c r="AJ44">
        <v>20240801</v>
      </c>
      <c r="AK44">
        <v>20250801</v>
      </c>
      <c r="AL44" t="s">
        <v>1703</v>
      </c>
      <c r="AM44">
        <v>101105</v>
      </c>
      <c r="AN44" t="s">
        <v>1336</v>
      </c>
      <c r="AO44" t="s">
        <v>1296</v>
      </c>
      <c r="AP44" t="s">
        <v>1297</v>
      </c>
      <c r="AQ44" s="19">
        <v>60</v>
      </c>
      <c r="AR44" s="22">
        <v>0.5</v>
      </c>
      <c r="AS44" s="5" t="s">
        <v>865</v>
      </c>
      <c r="AT44" s="5"/>
      <c r="AU44" s="5" t="s">
        <v>1340</v>
      </c>
      <c r="AV44">
        <f>+IFERROR(VLOOKUP($I44,Code!$A:$M,12,0),0)</f>
        <v>320015</v>
      </c>
      <c r="AW44" t="str">
        <f>+IFERROR(VLOOKUP($I44,Code!$A:$M,13,0),0)</f>
        <v>Na 50gr</v>
      </c>
      <c r="AY44" s="1">
        <f t="shared" si="2"/>
        <v>332.46</v>
      </c>
      <c r="AZ44" s="12">
        <f t="shared" si="3"/>
        <v>0</v>
      </c>
      <c r="BD44" s="13"/>
    </row>
    <row r="45" spans="2:56" x14ac:dyDescent="0.35">
      <c r="B45" t="s">
        <v>1288</v>
      </c>
      <c r="C45" s="2" t="s">
        <v>1319</v>
      </c>
      <c r="D45" s="2">
        <v>45534</v>
      </c>
      <c r="E45" t="s">
        <v>1704</v>
      </c>
      <c r="F45" t="s">
        <v>1468</v>
      </c>
      <c r="G45" t="s">
        <v>1705</v>
      </c>
      <c r="H45" t="s">
        <v>1706</v>
      </c>
      <c r="I45">
        <v>173076000</v>
      </c>
      <c r="J45" t="s">
        <v>722</v>
      </c>
      <c r="K45" t="s">
        <v>1290</v>
      </c>
      <c r="L45" t="s">
        <v>1291</v>
      </c>
      <c r="M45">
        <v>5292464</v>
      </c>
      <c r="N45" t="s">
        <v>1707</v>
      </c>
      <c r="O45" t="s">
        <v>694</v>
      </c>
      <c r="P45">
        <v>90</v>
      </c>
      <c r="Q45" t="s">
        <v>1708</v>
      </c>
      <c r="R45" t="s">
        <v>1397</v>
      </c>
      <c r="S45" t="s">
        <v>1328</v>
      </c>
      <c r="T45" t="s">
        <v>1321</v>
      </c>
      <c r="U45" t="s">
        <v>723</v>
      </c>
      <c r="W45" t="s">
        <v>723</v>
      </c>
      <c r="X45" t="s">
        <v>118</v>
      </c>
      <c r="Y45" t="s">
        <v>1299</v>
      </c>
      <c r="Z45" t="s">
        <v>1300</v>
      </c>
      <c r="AA45" s="4" t="s">
        <v>865</v>
      </c>
      <c r="AB45" t="s">
        <v>1319</v>
      </c>
      <c r="AC45">
        <v>30</v>
      </c>
      <c r="AD45">
        <v>5541</v>
      </c>
      <c r="AE45" s="20">
        <v>5541</v>
      </c>
      <c r="AF45">
        <v>166230</v>
      </c>
      <c r="AG45">
        <v>8</v>
      </c>
      <c r="AH45" s="17">
        <v>179528</v>
      </c>
      <c r="AI45" t="s">
        <v>1332</v>
      </c>
      <c r="AJ45">
        <v>20240801</v>
      </c>
      <c r="AK45">
        <v>20250801</v>
      </c>
      <c r="AL45" t="s">
        <v>1473</v>
      </c>
      <c r="AM45">
        <v>97077</v>
      </c>
      <c r="AN45" t="s">
        <v>1325</v>
      </c>
      <c r="AO45" t="s">
        <v>1296</v>
      </c>
      <c r="AP45" t="s">
        <v>1297</v>
      </c>
      <c r="AQ45" s="19">
        <v>60</v>
      </c>
      <c r="AR45" s="22">
        <v>0.5</v>
      </c>
      <c r="AS45" s="5" t="s">
        <v>865</v>
      </c>
      <c r="AT45" s="5"/>
      <c r="AU45" s="5" t="s">
        <v>57</v>
      </c>
      <c r="AV45">
        <f>+IFERROR(VLOOKUP($I45,Code!$A:$M,12,0),0)</f>
        <v>320015</v>
      </c>
      <c r="AW45" t="str">
        <f>+IFERROR(VLOOKUP($I45,Code!$A:$M,13,0),0)</f>
        <v>Na 50gr</v>
      </c>
      <c r="AY45" s="1">
        <f t="shared" si="2"/>
        <v>332.46</v>
      </c>
      <c r="AZ45" s="12">
        <f t="shared" si="3"/>
        <v>0</v>
      </c>
      <c r="BD45" s="13"/>
    </row>
    <row r="46" spans="2:56" x14ac:dyDescent="0.35">
      <c r="B46" t="s">
        <v>1288</v>
      </c>
      <c r="C46" s="2" t="s">
        <v>1319</v>
      </c>
      <c r="D46" s="2">
        <v>45534</v>
      </c>
      <c r="E46" t="s">
        <v>1709</v>
      </c>
      <c r="F46" t="s">
        <v>1493</v>
      </c>
      <c r="G46" t="s">
        <v>1710</v>
      </c>
      <c r="H46" t="s">
        <v>1711</v>
      </c>
      <c r="I46">
        <v>173076000</v>
      </c>
      <c r="J46" t="s">
        <v>722</v>
      </c>
      <c r="K46" t="s">
        <v>1290</v>
      </c>
      <c r="L46" t="s">
        <v>1291</v>
      </c>
      <c r="M46">
        <v>5278042</v>
      </c>
      <c r="N46" t="s">
        <v>656</v>
      </c>
      <c r="O46" t="s">
        <v>1712</v>
      </c>
      <c r="P46" t="s">
        <v>1713</v>
      </c>
      <c r="Q46" t="s">
        <v>1292</v>
      </c>
      <c r="R46" t="s">
        <v>1714</v>
      </c>
      <c r="S46" t="s">
        <v>1581</v>
      </c>
      <c r="T46" t="s">
        <v>1351</v>
      </c>
      <c r="U46" t="s">
        <v>723</v>
      </c>
      <c r="W46" t="s">
        <v>723</v>
      </c>
      <c r="X46" t="s">
        <v>63</v>
      </c>
      <c r="Y46" t="s">
        <v>1299</v>
      </c>
      <c r="Z46" t="s">
        <v>1300</v>
      </c>
      <c r="AA46" s="4" t="s">
        <v>4</v>
      </c>
      <c r="AB46" t="s">
        <v>1319</v>
      </c>
      <c r="AC46">
        <v>30</v>
      </c>
      <c r="AD46">
        <v>5541</v>
      </c>
      <c r="AE46" s="20">
        <v>5541</v>
      </c>
      <c r="AF46">
        <v>166230</v>
      </c>
      <c r="AG46">
        <v>8</v>
      </c>
      <c r="AH46" s="17">
        <v>179528</v>
      </c>
      <c r="AI46" t="s">
        <v>1332</v>
      </c>
      <c r="AJ46">
        <v>20240801</v>
      </c>
      <c r="AK46">
        <v>20250801</v>
      </c>
      <c r="AL46" t="s">
        <v>1497</v>
      </c>
      <c r="AM46">
        <v>102589</v>
      </c>
      <c r="AN46" t="s">
        <v>1352</v>
      </c>
      <c r="AO46" t="s">
        <v>1296</v>
      </c>
      <c r="AP46" t="s">
        <v>1297</v>
      </c>
      <c r="AQ46" s="19">
        <v>60</v>
      </c>
      <c r="AR46" s="22">
        <v>0.5</v>
      </c>
      <c r="AS46" s="5" t="s">
        <v>4</v>
      </c>
      <c r="AT46" s="5"/>
      <c r="AU46" s="5" t="s">
        <v>56</v>
      </c>
      <c r="AV46">
        <f>+IFERROR(VLOOKUP($I46,Code!$A:$M,12,0),0)</f>
        <v>320015</v>
      </c>
      <c r="AW46" t="str">
        <f>+IFERROR(VLOOKUP($I46,Code!$A:$M,13,0),0)</f>
        <v>Na 50gr</v>
      </c>
      <c r="AY46" s="1">
        <f t="shared" si="2"/>
        <v>332.46</v>
      </c>
      <c r="AZ46" s="12">
        <f t="shared" si="3"/>
        <v>0</v>
      </c>
      <c r="BD46" s="13"/>
    </row>
    <row r="47" spans="2:56" x14ac:dyDescent="0.35">
      <c r="B47" t="s">
        <v>1288</v>
      </c>
      <c r="C47" s="2" t="s">
        <v>1319</v>
      </c>
      <c r="D47" s="2">
        <v>45534</v>
      </c>
      <c r="E47" t="s">
        <v>1715</v>
      </c>
      <c r="F47" t="s">
        <v>1493</v>
      </c>
      <c r="G47" t="s">
        <v>1716</v>
      </c>
      <c r="H47" t="s">
        <v>1717</v>
      </c>
      <c r="I47">
        <v>173076000</v>
      </c>
      <c r="J47" t="s">
        <v>722</v>
      </c>
      <c r="K47" t="s">
        <v>1290</v>
      </c>
      <c r="L47" t="s">
        <v>1291</v>
      </c>
      <c r="M47">
        <v>5300545</v>
      </c>
      <c r="N47" t="s">
        <v>1718</v>
      </c>
      <c r="O47" t="s">
        <v>1181</v>
      </c>
      <c r="P47">
        <v>1</v>
      </c>
      <c r="Q47" t="s">
        <v>1719</v>
      </c>
      <c r="R47" t="s">
        <v>1720</v>
      </c>
      <c r="S47" t="s">
        <v>1721</v>
      </c>
      <c r="T47" t="s">
        <v>1384</v>
      </c>
      <c r="U47" t="s">
        <v>723</v>
      </c>
      <c r="W47" t="s">
        <v>723</v>
      </c>
      <c r="X47" t="s">
        <v>122</v>
      </c>
      <c r="Y47" t="s">
        <v>1299</v>
      </c>
      <c r="Z47" t="s">
        <v>1300</v>
      </c>
      <c r="AA47" s="4" t="s">
        <v>865</v>
      </c>
      <c r="AB47" t="s">
        <v>1319</v>
      </c>
      <c r="AC47">
        <v>30</v>
      </c>
      <c r="AD47">
        <v>5541</v>
      </c>
      <c r="AE47" s="20">
        <v>5541</v>
      </c>
      <c r="AF47">
        <v>166230</v>
      </c>
      <c r="AG47">
        <v>8</v>
      </c>
      <c r="AH47" s="17">
        <v>179528</v>
      </c>
      <c r="AI47" t="s">
        <v>1332</v>
      </c>
      <c r="AJ47">
        <v>20240801</v>
      </c>
      <c r="AK47">
        <v>20250801</v>
      </c>
      <c r="AL47" t="s">
        <v>1497</v>
      </c>
      <c r="AM47">
        <v>102589</v>
      </c>
      <c r="AN47" t="s">
        <v>1352</v>
      </c>
      <c r="AO47" t="s">
        <v>1296</v>
      </c>
      <c r="AP47" t="s">
        <v>1297</v>
      </c>
      <c r="AQ47" s="19">
        <v>60</v>
      </c>
      <c r="AR47" s="22">
        <v>0.5</v>
      </c>
      <c r="AS47" s="5" t="s">
        <v>865</v>
      </c>
      <c r="AT47" s="5"/>
      <c r="AU47" s="5" t="s">
        <v>54</v>
      </c>
      <c r="AV47">
        <f>+IFERROR(VLOOKUP($I47,Code!$A:$M,12,0),0)</f>
        <v>320015</v>
      </c>
      <c r="AW47" t="str">
        <f>+IFERROR(VLOOKUP($I47,Code!$A:$M,13,0),0)</f>
        <v>Na 50gr</v>
      </c>
      <c r="AY47" s="1">
        <f t="shared" si="2"/>
        <v>332.46</v>
      </c>
      <c r="AZ47" s="12">
        <f t="shared" si="3"/>
        <v>0</v>
      </c>
      <c r="BD47" s="13"/>
    </row>
    <row r="48" spans="2:56" x14ac:dyDescent="0.35">
      <c r="B48" t="s">
        <v>1288</v>
      </c>
      <c r="C48" s="2" t="s">
        <v>1305</v>
      </c>
      <c r="D48" s="2">
        <v>45534</v>
      </c>
      <c r="E48" t="s">
        <v>1722</v>
      </c>
      <c r="F48" t="s">
        <v>1622</v>
      </c>
      <c r="G48" t="s">
        <v>1723</v>
      </c>
      <c r="H48" t="s">
        <v>1724</v>
      </c>
      <c r="I48">
        <v>173076000</v>
      </c>
      <c r="J48" t="s">
        <v>722</v>
      </c>
      <c r="K48" t="s">
        <v>1290</v>
      </c>
      <c r="L48" t="s">
        <v>1291</v>
      </c>
      <c r="M48">
        <v>5278253</v>
      </c>
      <c r="N48" t="s">
        <v>1177</v>
      </c>
      <c r="O48" t="s">
        <v>1725</v>
      </c>
      <c r="P48" t="s">
        <v>1726</v>
      </c>
      <c r="Q48" t="s">
        <v>1292</v>
      </c>
      <c r="R48" t="s">
        <v>1727</v>
      </c>
      <c r="S48" t="s">
        <v>1728</v>
      </c>
      <c r="T48" t="s">
        <v>1315</v>
      </c>
      <c r="U48" t="s">
        <v>723</v>
      </c>
      <c r="W48" t="s">
        <v>723</v>
      </c>
      <c r="X48" t="s">
        <v>60</v>
      </c>
      <c r="Y48" t="s">
        <v>1299</v>
      </c>
      <c r="Z48" t="s">
        <v>1300</v>
      </c>
      <c r="AA48" s="4" t="s">
        <v>4</v>
      </c>
      <c r="AB48" t="s">
        <v>1305</v>
      </c>
      <c r="AC48">
        <v>30</v>
      </c>
      <c r="AD48">
        <v>5541</v>
      </c>
      <c r="AE48" s="20">
        <v>5541</v>
      </c>
      <c r="AF48">
        <v>166230</v>
      </c>
      <c r="AG48">
        <v>8</v>
      </c>
      <c r="AH48" s="17">
        <v>179528</v>
      </c>
      <c r="AI48" t="s">
        <v>1332</v>
      </c>
      <c r="AJ48">
        <v>20240801</v>
      </c>
      <c r="AK48">
        <v>20250801</v>
      </c>
      <c r="AL48" t="s">
        <v>1628</v>
      </c>
      <c r="AM48">
        <v>99833</v>
      </c>
      <c r="AN48" t="s">
        <v>1306</v>
      </c>
      <c r="AO48" t="s">
        <v>1296</v>
      </c>
      <c r="AP48" t="s">
        <v>1297</v>
      </c>
      <c r="AQ48" s="19">
        <v>60</v>
      </c>
      <c r="AR48" s="22">
        <v>0.5</v>
      </c>
      <c r="AS48" s="5" t="s">
        <v>4</v>
      </c>
      <c r="AT48" s="5"/>
      <c r="AU48" s="5" t="s">
        <v>56</v>
      </c>
      <c r="AV48">
        <f>+IFERROR(VLOOKUP($I48,Code!$A:$M,12,0),0)</f>
        <v>320015</v>
      </c>
      <c r="AW48" t="str">
        <f>+IFERROR(VLOOKUP($I48,Code!$A:$M,13,0),0)</f>
        <v>Na 50gr</v>
      </c>
      <c r="AY48" s="1">
        <f t="shared" si="2"/>
        <v>332.46</v>
      </c>
      <c r="AZ48" s="12">
        <f t="shared" si="3"/>
        <v>0</v>
      </c>
      <c r="BD48" s="13"/>
    </row>
    <row r="49" spans="2:56" x14ac:dyDescent="0.35">
      <c r="B49" t="s">
        <v>1288</v>
      </c>
      <c r="C49" s="2" t="s">
        <v>1319</v>
      </c>
      <c r="D49" s="2">
        <v>45534</v>
      </c>
      <c r="E49" t="s">
        <v>1729</v>
      </c>
      <c r="F49" t="s">
        <v>1730</v>
      </c>
      <c r="G49" t="s">
        <v>1731</v>
      </c>
      <c r="H49" t="s">
        <v>1732</v>
      </c>
      <c r="I49">
        <v>173076000</v>
      </c>
      <c r="J49" t="s">
        <v>722</v>
      </c>
      <c r="K49" t="s">
        <v>1290</v>
      </c>
      <c r="L49" t="s">
        <v>1291</v>
      </c>
      <c r="M49">
        <v>5335475</v>
      </c>
      <c r="N49" t="s">
        <v>333</v>
      </c>
      <c r="O49" t="s">
        <v>333</v>
      </c>
      <c r="P49" t="s">
        <v>1733</v>
      </c>
      <c r="Q49" t="s">
        <v>1292</v>
      </c>
      <c r="R49" t="s">
        <v>1695</v>
      </c>
      <c r="S49" t="s">
        <v>1328</v>
      </c>
      <c r="T49" t="s">
        <v>1321</v>
      </c>
      <c r="U49" t="s">
        <v>723</v>
      </c>
      <c r="W49" t="s">
        <v>723</v>
      </c>
      <c r="X49" t="s">
        <v>118</v>
      </c>
      <c r="Y49" t="s">
        <v>1293</v>
      </c>
      <c r="Z49" t="s">
        <v>1294</v>
      </c>
      <c r="AA49" s="4" t="s">
        <v>51</v>
      </c>
      <c r="AB49" t="s">
        <v>1319</v>
      </c>
      <c r="AC49">
        <v>120</v>
      </c>
      <c r="AD49">
        <v>5541</v>
      </c>
      <c r="AE49" s="20">
        <v>5541</v>
      </c>
      <c r="AF49">
        <v>664920</v>
      </c>
      <c r="AG49">
        <v>8</v>
      </c>
      <c r="AH49" s="17">
        <v>718114</v>
      </c>
      <c r="AI49" t="s">
        <v>1332</v>
      </c>
      <c r="AJ49">
        <v>20240801</v>
      </c>
      <c r="AK49">
        <v>20250801</v>
      </c>
      <c r="AL49" t="s">
        <v>1545</v>
      </c>
      <c r="AM49">
        <v>97077</v>
      </c>
      <c r="AN49" t="s">
        <v>1325</v>
      </c>
      <c r="AO49" t="s">
        <v>1296</v>
      </c>
      <c r="AP49" t="s">
        <v>1297</v>
      </c>
      <c r="AQ49" s="19">
        <v>60</v>
      </c>
      <c r="AR49" s="22">
        <v>2</v>
      </c>
      <c r="AS49" s="5" t="s">
        <v>51</v>
      </c>
      <c r="AT49" s="5"/>
      <c r="AU49" s="5" t="s">
        <v>57</v>
      </c>
      <c r="AV49">
        <f>+IFERROR(VLOOKUP($I49,Code!$A:$M,12,0),0)</f>
        <v>320015</v>
      </c>
      <c r="AW49" t="str">
        <f>+IFERROR(VLOOKUP($I49,Code!$A:$M,13,0),0)</f>
        <v>Na 50gr</v>
      </c>
      <c r="AY49" s="1">
        <f t="shared" si="2"/>
        <v>332.46</v>
      </c>
      <c r="AZ49" s="12">
        <f t="shared" si="3"/>
        <v>0</v>
      </c>
      <c r="BD49" s="13"/>
    </row>
    <row r="50" spans="2:56" x14ac:dyDescent="0.35">
      <c r="B50" t="s">
        <v>1288</v>
      </c>
      <c r="C50" s="2" t="s">
        <v>1319</v>
      </c>
      <c r="D50" s="2">
        <v>45534</v>
      </c>
      <c r="E50" t="s">
        <v>1734</v>
      </c>
      <c r="F50" t="s">
        <v>1468</v>
      </c>
      <c r="G50" t="s">
        <v>1735</v>
      </c>
      <c r="H50" t="s">
        <v>1736</v>
      </c>
      <c r="I50">
        <v>173076000</v>
      </c>
      <c r="J50" t="s">
        <v>722</v>
      </c>
      <c r="K50" t="s">
        <v>1290</v>
      </c>
      <c r="L50" t="s">
        <v>1291</v>
      </c>
      <c r="M50">
        <v>5339495</v>
      </c>
      <c r="N50" t="s">
        <v>401</v>
      </c>
      <c r="O50" t="s">
        <v>1737</v>
      </c>
      <c r="P50" t="s">
        <v>1738</v>
      </c>
      <c r="Q50" t="s">
        <v>1739</v>
      </c>
      <c r="R50" t="s">
        <v>1361</v>
      </c>
      <c r="S50" t="s">
        <v>1357</v>
      </c>
      <c r="T50" t="s">
        <v>1321</v>
      </c>
      <c r="U50" t="s">
        <v>723</v>
      </c>
      <c r="W50" t="s">
        <v>723</v>
      </c>
      <c r="X50" t="s">
        <v>118</v>
      </c>
      <c r="Y50" t="s">
        <v>1299</v>
      </c>
      <c r="Z50" t="s">
        <v>1300</v>
      </c>
      <c r="AA50" s="4" t="s">
        <v>4</v>
      </c>
      <c r="AB50" t="s">
        <v>1319</v>
      </c>
      <c r="AC50">
        <v>30</v>
      </c>
      <c r="AD50">
        <v>5541</v>
      </c>
      <c r="AE50" s="20">
        <v>5541</v>
      </c>
      <c r="AF50">
        <v>166230</v>
      </c>
      <c r="AG50">
        <v>8</v>
      </c>
      <c r="AH50" s="17">
        <v>179528</v>
      </c>
      <c r="AI50" t="s">
        <v>1332</v>
      </c>
      <c r="AJ50">
        <v>20240801</v>
      </c>
      <c r="AK50">
        <v>20250801</v>
      </c>
      <c r="AL50" t="s">
        <v>1473</v>
      </c>
      <c r="AM50">
        <v>97077</v>
      </c>
      <c r="AN50" t="s">
        <v>1325</v>
      </c>
      <c r="AO50" t="s">
        <v>1296</v>
      </c>
      <c r="AP50" t="s">
        <v>1297</v>
      </c>
      <c r="AQ50" s="19">
        <v>60</v>
      </c>
      <c r="AR50" s="22">
        <v>0.5</v>
      </c>
      <c r="AS50" s="5" t="s">
        <v>4</v>
      </c>
      <c r="AT50" s="5"/>
      <c r="AU50" s="5" t="s">
        <v>57</v>
      </c>
      <c r="AV50">
        <f>+IFERROR(VLOOKUP($I50,Code!$A:$M,12,0),0)</f>
        <v>320015</v>
      </c>
      <c r="AW50" t="str">
        <f>+IFERROR(VLOOKUP($I50,Code!$A:$M,13,0),0)</f>
        <v>Na 50gr</v>
      </c>
      <c r="AY50" s="1">
        <f t="shared" si="2"/>
        <v>332.46</v>
      </c>
      <c r="AZ50" s="12">
        <f t="shared" si="3"/>
        <v>0</v>
      </c>
      <c r="BD50" s="13"/>
    </row>
    <row r="51" spans="2:56" x14ac:dyDescent="0.35">
      <c r="B51" t="s">
        <v>1288</v>
      </c>
      <c r="C51" s="2" t="s">
        <v>1289</v>
      </c>
      <c r="D51" s="2">
        <v>45534</v>
      </c>
      <c r="E51" t="s">
        <v>1740</v>
      </c>
      <c r="F51" t="s">
        <v>1630</v>
      </c>
      <c r="G51" t="s">
        <v>1741</v>
      </c>
      <c r="H51" t="s">
        <v>1742</v>
      </c>
      <c r="I51">
        <v>173076000</v>
      </c>
      <c r="J51" t="s">
        <v>722</v>
      </c>
      <c r="K51" t="s">
        <v>1290</v>
      </c>
      <c r="L51" t="s">
        <v>1291</v>
      </c>
      <c r="M51">
        <v>5131606</v>
      </c>
      <c r="N51" t="s">
        <v>547</v>
      </c>
      <c r="O51" t="s">
        <v>1743</v>
      </c>
      <c r="P51">
        <v>72</v>
      </c>
      <c r="Q51" t="s">
        <v>1744</v>
      </c>
      <c r="R51" t="s">
        <v>1745</v>
      </c>
      <c r="S51" t="s">
        <v>1746</v>
      </c>
      <c r="T51" t="s">
        <v>1301</v>
      </c>
      <c r="U51" t="s">
        <v>723</v>
      </c>
      <c r="W51" t="s">
        <v>723</v>
      </c>
      <c r="X51" t="s">
        <v>67</v>
      </c>
      <c r="Y51" t="s">
        <v>1299</v>
      </c>
      <c r="Z51" t="s">
        <v>1300</v>
      </c>
      <c r="AA51" s="4" t="s">
        <v>4</v>
      </c>
      <c r="AB51" t="s">
        <v>1289</v>
      </c>
      <c r="AC51">
        <v>30</v>
      </c>
      <c r="AD51">
        <v>5541</v>
      </c>
      <c r="AE51" s="20">
        <v>5541</v>
      </c>
      <c r="AF51">
        <v>166230</v>
      </c>
      <c r="AG51">
        <v>8</v>
      </c>
      <c r="AH51" s="17">
        <v>179528</v>
      </c>
      <c r="AI51" t="s">
        <v>1318</v>
      </c>
      <c r="AJ51">
        <v>20240708</v>
      </c>
      <c r="AK51">
        <v>20250708</v>
      </c>
      <c r="AL51" t="s">
        <v>1634</v>
      </c>
      <c r="AM51">
        <v>96418</v>
      </c>
      <c r="AN51" t="s">
        <v>1620</v>
      </c>
      <c r="AO51" t="s">
        <v>1296</v>
      </c>
      <c r="AP51" t="s">
        <v>1297</v>
      </c>
      <c r="AQ51" s="19">
        <v>60</v>
      </c>
      <c r="AR51" s="22">
        <v>0.5</v>
      </c>
      <c r="AS51" s="5" t="s">
        <v>4</v>
      </c>
      <c r="AT51" s="5"/>
      <c r="AU51" s="5" t="s">
        <v>58</v>
      </c>
      <c r="AV51">
        <f>+IFERROR(VLOOKUP($I51,Code!$A:$M,12,0),0)</f>
        <v>320015</v>
      </c>
      <c r="AW51" t="str">
        <f>+IFERROR(VLOOKUP($I51,Code!$A:$M,13,0),0)</f>
        <v>Na 50gr</v>
      </c>
      <c r="AY51" s="1">
        <f t="shared" si="2"/>
        <v>332.46</v>
      </c>
      <c r="AZ51" s="12">
        <f t="shared" si="3"/>
        <v>0</v>
      </c>
      <c r="BD51" s="13"/>
    </row>
    <row r="52" spans="2:56" x14ac:dyDescent="0.35">
      <c r="B52" t="s">
        <v>1288</v>
      </c>
      <c r="C52" s="2" t="s">
        <v>1333</v>
      </c>
      <c r="D52" s="2">
        <v>45534</v>
      </c>
      <c r="E52" t="s">
        <v>1747</v>
      </c>
      <c r="F52" t="s">
        <v>1748</v>
      </c>
      <c r="G52" t="s">
        <v>1749</v>
      </c>
      <c r="H52" t="s">
        <v>1750</v>
      </c>
      <c r="I52">
        <v>173076000</v>
      </c>
      <c r="J52" t="s">
        <v>722</v>
      </c>
      <c r="K52" t="s">
        <v>1290</v>
      </c>
      <c r="L52" t="s">
        <v>1291</v>
      </c>
      <c r="M52">
        <v>5300244</v>
      </c>
      <c r="N52" t="s">
        <v>1751</v>
      </c>
      <c r="O52" t="s">
        <v>1752</v>
      </c>
      <c r="P52" t="s">
        <v>1753</v>
      </c>
      <c r="Q52" t="s">
        <v>1292</v>
      </c>
      <c r="R52" t="s">
        <v>1754</v>
      </c>
      <c r="S52" t="s">
        <v>1755</v>
      </c>
      <c r="T52" t="s">
        <v>1334</v>
      </c>
      <c r="U52" t="s">
        <v>1335</v>
      </c>
      <c r="W52" t="s">
        <v>1304</v>
      </c>
      <c r="X52" t="s">
        <v>1335</v>
      </c>
      <c r="Y52" t="s">
        <v>1299</v>
      </c>
      <c r="Z52" t="s">
        <v>1300</v>
      </c>
      <c r="AA52" s="4" t="s">
        <v>4</v>
      </c>
      <c r="AB52" t="s">
        <v>1333</v>
      </c>
      <c r="AC52">
        <v>30</v>
      </c>
      <c r="AD52">
        <v>5541</v>
      </c>
      <c r="AE52" s="20">
        <v>5541</v>
      </c>
      <c r="AF52">
        <v>166230</v>
      </c>
      <c r="AG52">
        <v>8</v>
      </c>
      <c r="AH52" s="17">
        <v>179528</v>
      </c>
      <c r="AI52" t="s">
        <v>1332</v>
      </c>
      <c r="AJ52">
        <v>20240801</v>
      </c>
      <c r="AK52">
        <v>20250801</v>
      </c>
      <c r="AL52" t="s">
        <v>1589</v>
      </c>
      <c r="AM52">
        <v>101105</v>
      </c>
      <c r="AN52" t="s">
        <v>1336</v>
      </c>
      <c r="AO52" t="s">
        <v>1296</v>
      </c>
      <c r="AP52" t="s">
        <v>1297</v>
      </c>
      <c r="AQ52" s="19">
        <v>60</v>
      </c>
      <c r="AR52" s="22">
        <v>0.5</v>
      </c>
      <c r="AS52" s="5" t="s">
        <v>4</v>
      </c>
      <c r="AT52" s="5"/>
      <c r="AU52" s="5" t="s">
        <v>1339</v>
      </c>
      <c r="AV52">
        <f>+IFERROR(VLOOKUP($I52,Code!$A:$M,12,0),0)</f>
        <v>320015</v>
      </c>
      <c r="AW52" t="str">
        <f>+IFERROR(VLOOKUP($I52,Code!$A:$M,13,0),0)</f>
        <v>Na 50gr</v>
      </c>
      <c r="AY52" s="1">
        <f t="shared" si="2"/>
        <v>332.46</v>
      </c>
      <c r="AZ52" s="12">
        <f t="shared" si="3"/>
        <v>0</v>
      </c>
      <c r="BD52" s="13"/>
    </row>
    <row r="53" spans="2:56" x14ac:dyDescent="0.35">
      <c r="B53" t="s">
        <v>1288</v>
      </c>
      <c r="C53" s="2" t="s">
        <v>1319</v>
      </c>
      <c r="D53" s="2">
        <v>45534</v>
      </c>
      <c r="E53" t="s">
        <v>1756</v>
      </c>
      <c r="F53" t="s">
        <v>1523</v>
      </c>
      <c r="G53" t="s">
        <v>1757</v>
      </c>
      <c r="H53" t="s">
        <v>1758</v>
      </c>
      <c r="I53">
        <v>173076000</v>
      </c>
      <c r="J53" t="s">
        <v>722</v>
      </c>
      <c r="K53" t="s">
        <v>1290</v>
      </c>
      <c r="L53" t="s">
        <v>1291</v>
      </c>
      <c r="M53">
        <v>5151804</v>
      </c>
      <c r="N53" t="s">
        <v>833</v>
      </c>
      <c r="O53" t="s">
        <v>1759</v>
      </c>
      <c r="P53" t="s">
        <v>1760</v>
      </c>
      <c r="Q53" t="s">
        <v>1761</v>
      </c>
      <c r="R53" t="s">
        <v>1528</v>
      </c>
      <c r="S53" t="s">
        <v>1292</v>
      </c>
      <c r="T53" t="s">
        <v>1384</v>
      </c>
      <c r="U53" t="s">
        <v>723</v>
      </c>
      <c r="W53" t="s">
        <v>723</v>
      </c>
      <c r="X53" t="s">
        <v>122</v>
      </c>
      <c r="Y53" t="s">
        <v>1293</v>
      </c>
      <c r="Z53" t="s">
        <v>1303</v>
      </c>
      <c r="AA53" s="4" t="s">
        <v>59</v>
      </c>
      <c r="AB53" t="s">
        <v>1319</v>
      </c>
      <c r="AC53">
        <v>60</v>
      </c>
      <c r="AD53">
        <v>5541</v>
      </c>
      <c r="AE53" s="20">
        <v>4389</v>
      </c>
      <c r="AF53">
        <v>263340</v>
      </c>
      <c r="AG53">
        <v>8</v>
      </c>
      <c r="AH53" s="17">
        <v>284407</v>
      </c>
      <c r="AI53" t="s">
        <v>1332</v>
      </c>
      <c r="AJ53">
        <v>20240801</v>
      </c>
      <c r="AK53">
        <v>20250801</v>
      </c>
      <c r="AL53" t="s">
        <v>1530</v>
      </c>
      <c r="AM53">
        <v>102589</v>
      </c>
      <c r="AN53" t="s">
        <v>1352</v>
      </c>
      <c r="AO53" t="s">
        <v>1296</v>
      </c>
      <c r="AP53" t="s">
        <v>1297</v>
      </c>
      <c r="AQ53" s="19">
        <v>60</v>
      </c>
      <c r="AR53" s="22">
        <v>1</v>
      </c>
      <c r="AS53" s="5" t="s">
        <v>59</v>
      </c>
      <c r="AT53" s="5"/>
      <c r="AU53" s="5" t="s">
        <v>54</v>
      </c>
      <c r="AV53">
        <f>+IFERROR(VLOOKUP($I53,Code!$A:$M,12,0),0)</f>
        <v>320015</v>
      </c>
      <c r="AW53" t="str">
        <f>+IFERROR(VLOOKUP($I53,Code!$A:$M,13,0),0)</f>
        <v>Na 50gr</v>
      </c>
      <c r="AY53" s="1">
        <f t="shared" si="2"/>
        <v>263.33999999999997</v>
      </c>
      <c r="AZ53" s="12">
        <f t="shared" si="3"/>
        <v>0.2079047103410937</v>
      </c>
      <c r="BD53" s="13"/>
    </row>
    <row r="54" spans="2:56" x14ac:dyDescent="0.35">
      <c r="B54" t="s">
        <v>1288</v>
      </c>
      <c r="C54" s="2" t="s">
        <v>1319</v>
      </c>
      <c r="D54" s="2">
        <v>45534</v>
      </c>
      <c r="E54" t="s">
        <v>1762</v>
      </c>
      <c r="F54" t="s">
        <v>1523</v>
      </c>
      <c r="G54" t="s">
        <v>1763</v>
      </c>
      <c r="H54" t="s">
        <v>1764</v>
      </c>
      <c r="I54">
        <v>173076000</v>
      </c>
      <c r="J54" t="s">
        <v>722</v>
      </c>
      <c r="K54" t="s">
        <v>1290</v>
      </c>
      <c r="L54" t="s">
        <v>1291</v>
      </c>
      <c r="M54">
        <v>5132058</v>
      </c>
      <c r="N54" t="s">
        <v>921</v>
      </c>
      <c r="O54" t="s">
        <v>1765</v>
      </c>
      <c r="P54" t="s">
        <v>1766</v>
      </c>
      <c r="Q54" t="s">
        <v>1767</v>
      </c>
      <c r="R54" t="s">
        <v>1768</v>
      </c>
      <c r="S54" t="s">
        <v>1383</v>
      </c>
      <c r="T54" t="s">
        <v>1384</v>
      </c>
      <c r="U54" t="s">
        <v>723</v>
      </c>
      <c r="W54" t="s">
        <v>723</v>
      </c>
      <c r="X54" t="s">
        <v>122</v>
      </c>
      <c r="Y54" t="s">
        <v>1299</v>
      </c>
      <c r="Z54" t="s">
        <v>1300</v>
      </c>
      <c r="AA54" s="4" t="s">
        <v>4</v>
      </c>
      <c r="AB54" t="s">
        <v>1319</v>
      </c>
      <c r="AC54">
        <v>30</v>
      </c>
      <c r="AD54">
        <v>5541</v>
      </c>
      <c r="AE54" s="20">
        <v>5541</v>
      </c>
      <c r="AF54">
        <v>166230</v>
      </c>
      <c r="AG54">
        <v>8</v>
      </c>
      <c r="AH54" s="17">
        <v>179528</v>
      </c>
      <c r="AI54" t="s">
        <v>1332</v>
      </c>
      <c r="AJ54">
        <v>20240801</v>
      </c>
      <c r="AK54">
        <v>20250801</v>
      </c>
      <c r="AL54" t="s">
        <v>1530</v>
      </c>
      <c r="AM54">
        <v>102589</v>
      </c>
      <c r="AN54" t="s">
        <v>1352</v>
      </c>
      <c r="AO54" t="s">
        <v>1296</v>
      </c>
      <c r="AP54" t="s">
        <v>1297</v>
      </c>
      <c r="AQ54" s="19">
        <v>60</v>
      </c>
      <c r="AR54" s="22">
        <v>0.5</v>
      </c>
      <c r="AS54" s="5" t="s">
        <v>4</v>
      </c>
      <c r="AT54" s="5"/>
      <c r="AU54" s="5" t="s">
        <v>54</v>
      </c>
      <c r="AV54">
        <f>+IFERROR(VLOOKUP($I54,Code!$A:$M,12,0),0)</f>
        <v>320015</v>
      </c>
      <c r="AW54" t="str">
        <f>+IFERROR(VLOOKUP($I54,Code!$A:$M,13,0),0)</f>
        <v>Na 50gr</v>
      </c>
      <c r="AY54" s="1">
        <f t="shared" si="2"/>
        <v>332.46</v>
      </c>
      <c r="AZ54" s="12">
        <f t="shared" si="3"/>
        <v>0</v>
      </c>
      <c r="BD54" s="13"/>
    </row>
    <row r="55" spans="2:56" x14ac:dyDescent="0.35">
      <c r="B55" t="s">
        <v>1288</v>
      </c>
      <c r="C55" s="2" t="s">
        <v>1319</v>
      </c>
      <c r="D55" s="2">
        <v>45534</v>
      </c>
      <c r="E55" t="s">
        <v>1769</v>
      </c>
      <c r="F55" t="s">
        <v>1770</v>
      </c>
      <c r="G55" t="s">
        <v>1771</v>
      </c>
      <c r="H55" t="s">
        <v>1772</v>
      </c>
      <c r="I55">
        <v>173076000</v>
      </c>
      <c r="J55" t="s">
        <v>722</v>
      </c>
      <c r="K55" t="s">
        <v>1290</v>
      </c>
      <c r="L55" t="s">
        <v>1291</v>
      </c>
      <c r="M55">
        <v>5151828</v>
      </c>
      <c r="N55" t="s">
        <v>555</v>
      </c>
      <c r="O55" t="s">
        <v>1773</v>
      </c>
      <c r="P55" t="s">
        <v>1774</v>
      </c>
      <c r="Q55" t="s">
        <v>1292</v>
      </c>
      <c r="R55" t="s">
        <v>1775</v>
      </c>
      <c r="S55" t="s">
        <v>1776</v>
      </c>
      <c r="T55" t="s">
        <v>1312</v>
      </c>
      <c r="U55" t="s">
        <v>723</v>
      </c>
      <c r="W55" t="s">
        <v>723</v>
      </c>
      <c r="X55" t="s">
        <v>120</v>
      </c>
      <c r="Y55" t="s">
        <v>1293</v>
      </c>
      <c r="Z55" t="s">
        <v>1303</v>
      </c>
      <c r="AA55" s="4" t="s">
        <v>59</v>
      </c>
      <c r="AB55" t="s">
        <v>1319</v>
      </c>
      <c r="AC55">
        <v>30</v>
      </c>
      <c r="AD55">
        <v>5541</v>
      </c>
      <c r="AE55" s="20">
        <v>4389</v>
      </c>
      <c r="AF55">
        <v>131670</v>
      </c>
      <c r="AG55">
        <v>8</v>
      </c>
      <c r="AH55" s="17">
        <v>142204</v>
      </c>
      <c r="AI55" t="s">
        <v>1332</v>
      </c>
      <c r="AJ55">
        <v>20240801</v>
      </c>
      <c r="AK55">
        <v>20250801</v>
      </c>
      <c r="AL55" t="s">
        <v>1777</v>
      </c>
      <c r="AM55">
        <v>97077</v>
      </c>
      <c r="AN55" t="s">
        <v>1325</v>
      </c>
      <c r="AO55" t="s">
        <v>1296</v>
      </c>
      <c r="AP55" t="s">
        <v>1297</v>
      </c>
      <c r="AQ55" s="19">
        <v>60</v>
      </c>
      <c r="AR55" s="22">
        <v>0.5</v>
      </c>
      <c r="AS55" s="5" t="s">
        <v>59</v>
      </c>
      <c r="AT55" s="5"/>
      <c r="AU55" s="5" t="s">
        <v>53</v>
      </c>
      <c r="AV55">
        <f>+IFERROR(VLOOKUP($I55,Code!$A:$M,12,0),0)</f>
        <v>320015</v>
      </c>
      <c r="AW55" t="str">
        <f>+IFERROR(VLOOKUP($I55,Code!$A:$M,13,0),0)</f>
        <v>Na 50gr</v>
      </c>
      <c r="AY55" s="1">
        <f t="shared" si="2"/>
        <v>263.33999999999997</v>
      </c>
      <c r="AZ55" s="12">
        <f t="shared" si="3"/>
        <v>0.2079047103410937</v>
      </c>
      <c r="BD55" s="13"/>
    </row>
    <row r="56" spans="2:56" x14ac:dyDescent="0.35">
      <c r="B56" t="s">
        <v>1288</v>
      </c>
      <c r="C56" s="2" t="s">
        <v>1289</v>
      </c>
      <c r="D56" s="2">
        <v>45534</v>
      </c>
      <c r="E56" t="s">
        <v>1778</v>
      </c>
      <c r="F56" t="s">
        <v>1779</v>
      </c>
      <c r="G56" t="s">
        <v>1780</v>
      </c>
      <c r="H56" t="s">
        <v>1781</v>
      </c>
      <c r="I56">
        <v>173076000</v>
      </c>
      <c r="J56" t="s">
        <v>722</v>
      </c>
      <c r="K56" t="s">
        <v>1290</v>
      </c>
      <c r="L56" t="s">
        <v>1291</v>
      </c>
      <c r="M56">
        <v>5152069</v>
      </c>
      <c r="N56" t="s">
        <v>582</v>
      </c>
      <c r="O56" t="s">
        <v>1782</v>
      </c>
      <c r="P56" t="s">
        <v>1783</v>
      </c>
      <c r="Q56" t="s">
        <v>1292</v>
      </c>
      <c r="R56" t="s">
        <v>1784</v>
      </c>
      <c r="S56" t="s">
        <v>1785</v>
      </c>
      <c r="T56" t="s">
        <v>1786</v>
      </c>
      <c r="U56" t="s">
        <v>723</v>
      </c>
      <c r="W56" t="s">
        <v>723</v>
      </c>
      <c r="X56" t="s">
        <v>119</v>
      </c>
      <c r="Y56" t="s">
        <v>1293</v>
      </c>
      <c r="Z56" t="s">
        <v>1303</v>
      </c>
      <c r="AA56" s="4" t="s">
        <v>59</v>
      </c>
      <c r="AB56" t="s">
        <v>1289</v>
      </c>
      <c r="AC56">
        <v>120</v>
      </c>
      <c r="AD56">
        <v>5541</v>
      </c>
      <c r="AE56" s="20">
        <v>4389</v>
      </c>
      <c r="AF56">
        <v>526680</v>
      </c>
      <c r="AG56">
        <v>8</v>
      </c>
      <c r="AH56" s="17">
        <v>568814</v>
      </c>
      <c r="AI56" t="s">
        <v>1318</v>
      </c>
      <c r="AJ56">
        <v>20240708</v>
      </c>
      <c r="AK56">
        <v>20250708</v>
      </c>
      <c r="AL56" t="s">
        <v>1787</v>
      </c>
      <c r="AM56">
        <v>101291</v>
      </c>
      <c r="AN56" t="s">
        <v>1378</v>
      </c>
      <c r="AO56" t="s">
        <v>1296</v>
      </c>
      <c r="AP56" t="s">
        <v>1297</v>
      </c>
      <c r="AQ56" s="19">
        <v>60</v>
      </c>
      <c r="AR56" s="22">
        <v>2</v>
      </c>
      <c r="AS56" s="5" t="s">
        <v>59</v>
      </c>
      <c r="AT56" s="5"/>
      <c r="AU56" s="5" t="s">
        <v>58</v>
      </c>
      <c r="AV56">
        <f>+IFERROR(VLOOKUP($I56,Code!$A:$M,12,0),0)</f>
        <v>320015</v>
      </c>
      <c r="AW56" t="str">
        <f>+IFERROR(VLOOKUP($I56,Code!$A:$M,13,0),0)</f>
        <v>Na 50gr</v>
      </c>
      <c r="AY56" s="1">
        <f t="shared" si="2"/>
        <v>263.33999999999997</v>
      </c>
      <c r="AZ56" s="12">
        <f t="shared" si="3"/>
        <v>0.2079047103410937</v>
      </c>
      <c r="BD56" s="13"/>
    </row>
    <row r="57" spans="2:56" x14ac:dyDescent="0.35">
      <c r="B57" t="s">
        <v>1288</v>
      </c>
      <c r="C57" s="2" t="s">
        <v>1319</v>
      </c>
      <c r="D57" s="2">
        <v>45534</v>
      </c>
      <c r="E57" t="s">
        <v>1788</v>
      </c>
      <c r="F57" t="s">
        <v>1420</v>
      </c>
      <c r="G57" t="s">
        <v>1789</v>
      </c>
      <c r="H57" t="s">
        <v>1790</v>
      </c>
      <c r="I57">
        <v>173076000</v>
      </c>
      <c r="J57" t="s">
        <v>722</v>
      </c>
      <c r="K57" t="s">
        <v>1290</v>
      </c>
      <c r="L57" t="s">
        <v>1291</v>
      </c>
      <c r="M57">
        <v>5151842</v>
      </c>
      <c r="N57" t="s">
        <v>637</v>
      </c>
      <c r="O57" t="s">
        <v>1791</v>
      </c>
      <c r="P57" t="s">
        <v>1792</v>
      </c>
      <c r="Q57" t="s">
        <v>1292</v>
      </c>
      <c r="R57" t="s">
        <v>1793</v>
      </c>
      <c r="S57" t="s">
        <v>1357</v>
      </c>
      <c r="T57" t="s">
        <v>1350</v>
      </c>
      <c r="U57" t="s">
        <v>723</v>
      </c>
      <c r="W57" t="s">
        <v>723</v>
      </c>
      <c r="X57" t="s">
        <v>136</v>
      </c>
      <c r="Y57" t="s">
        <v>1293</v>
      </c>
      <c r="Z57" t="s">
        <v>1303</v>
      </c>
      <c r="AA57" s="4" t="s">
        <v>59</v>
      </c>
      <c r="AB57" t="s">
        <v>1319</v>
      </c>
      <c r="AC57">
        <v>30</v>
      </c>
      <c r="AD57">
        <v>5541</v>
      </c>
      <c r="AE57" s="20">
        <v>4389</v>
      </c>
      <c r="AF57">
        <v>131670</v>
      </c>
      <c r="AG57">
        <v>8</v>
      </c>
      <c r="AH57" s="17">
        <v>142204</v>
      </c>
      <c r="AI57" t="s">
        <v>1332</v>
      </c>
      <c r="AJ57">
        <v>20240801</v>
      </c>
      <c r="AK57">
        <v>20250801</v>
      </c>
      <c r="AL57" t="s">
        <v>1427</v>
      </c>
      <c r="AM57">
        <v>97077</v>
      </c>
      <c r="AN57" t="s">
        <v>1325</v>
      </c>
      <c r="AO57" t="s">
        <v>1296</v>
      </c>
      <c r="AP57" t="s">
        <v>1297</v>
      </c>
      <c r="AQ57" s="19">
        <v>60</v>
      </c>
      <c r="AR57" s="22">
        <v>0.5</v>
      </c>
      <c r="AS57" s="5" t="s">
        <v>59</v>
      </c>
      <c r="AT57" s="5"/>
      <c r="AU57" s="5" t="s">
        <v>56</v>
      </c>
      <c r="AV57">
        <f>+IFERROR(VLOOKUP($I57,Code!$A:$M,12,0),0)</f>
        <v>320015</v>
      </c>
      <c r="AW57" t="str">
        <f>+IFERROR(VLOOKUP($I57,Code!$A:$M,13,0),0)</f>
        <v>Na 50gr</v>
      </c>
      <c r="AY57" s="1">
        <f t="shared" si="2"/>
        <v>263.33999999999997</v>
      </c>
      <c r="AZ57" s="12">
        <f t="shared" si="3"/>
        <v>0.2079047103410937</v>
      </c>
      <c r="BD57" s="13"/>
    </row>
    <row r="58" spans="2:56" x14ac:dyDescent="0.35">
      <c r="B58" t="s">
        <v>1288</v>
      </c>
      <c r="C58" s="2" t="s">
        <v>1305</v>
      </c>
      <c r="D58" s="2">
        <v>45534</v>
      </c>
      <c r="E58" t="s">
        <v>1794</v>
      </c>
      <c r="F58" t="s">
        <v>1643</v>
      </c>
      <c r="G58" t="s">
        <v>1795</v>
      </c>
      <c r="H58" t="s">
        <v>1796</v>
      </c>
      <c r="I58">
        <v>173076000</v>
      </c>
      <c r="J58" t="s">
        <v>722</v>
      </c>
      <c r="K58" t="s">
        <v>1290</v>
      </c>
      <c r="L58" t="s">
        <v>1291</v>
      </c>
      <c r="M58">
        <v>5131907</v>
      </c>
      <c r="N58" t="s">
        <v>1797</v>
      </c>
      <c r="O58" t="s">
        <v>490</v>
      </c>
      <c r="P58" t="s">
        <v>1798</v>
      </c>
      <c r="Q58" t="s">
        <v>1799</v>
      </c>
      <c r="R58" t="s">
        <v>1386</v>
      </c>
      <c r="S58" t="s">
        <v>1800</v>
      </c>
      <c r="T58" t="s">
        <v>1216</v>
      </c>
      <c r="U58" t="s">
        <v>723</v>
      </c>
      <c r="W58" t="s">
        <v>723</v>
      </c>
      <c r="X58" t="s">
        <v>125</v>
      </c>
      <c r="Y58" t="s">
        <v>1299</v>
      </c>
      <c r="Z58" t="s">
        <v>1300</v>
      </c>
      <c r="AA58" s="4" t="s">
        <v>865</v>
      </c>
      <c r="AB58" t="s">
        <v>1305</v>
      </c>
      <c r="AC58">
        <v>30</v>
      </c>
      <c r="AD58">
        <v>5541</v>
      </c>
      <c r="AE58">
        <v>5541</v>
      </c>
      <c r="AF58">
        <v>166230</v>
      </c>
      <c r="AG58">
        <v>8</v>
      </c>
      <c r="AH58" s="17">
        <v>179528</v>
      </c>
      <c r="AI58" t="s">
        <v>1332</v>
      </c>
      <c r="AJ58">
        <v>20240801</v>
      </c>
      <c r="AK58">
        <v>20250801</v>
      </c>
      <c r="AL58" t="s">
        <v>1650</v>
      </c>
      <c r="AM58">
        <v>99833</v>
      </c>
      <c r="AN58" t="s">
        <v>1306</v>
      </c>
      <c r="AO58" t="s">
        <v>1296</v>
      </c>
      <c r="AP58" t="s">
        <v>1297</v>
      </c>
      <c r="AQ58" s="19">
        <v>60</v>
      </c>
      <c r="AR58" s="22">
        <v>0.5</v>
      </c>
      <c r="AS58" s="5" t="s">
        <v>865</v>
      </c>
      <c r="AT58" s="5"/>
      <c r="AU58" s="5" t="s">
        <v>55</v>
      </c>
      <c r="AV58">
        <f>+IFERROR(VLOOKUP($I58,Code!$A:$M,12,0),0)</f>
        <v>320015</v>
      </c>
      <c r="AW58" t="str">
        <f>+IFERROR(VLOOKUP($I58,Code!$A:$M,13,0),0)</f>
        <v>Na 50gr</v>
      </c>
      <c r="AY58" s="1">
        <f t="shared" si="2"/>
        <v>332.46</v>
      </c>
      <c r="AZ58" s="12">
        <f t="shared" si="3"/>
        <v>0</v>
      </c>
    </row>
    <row r="59" spans="2:56" x14ac:dyDescent="0.35">
      <c r="B59" t="s">
        <v>1288</v>
      </c>
      <c r="C59" s="2" t="s">
        <v>1333</v>
      </c>
      <c r="D59" s="2">
        <v>45534</v>
      </c>
      <c r="E59" t="s">
        <v>1801</v>
      </c>
      <c r="F59" t="s">
        <v>1802</v>
      </c>
      <c r="G59" t="s">
        <v>1803</v>
      </c>
      <c r="H59" t="s">
        <v>1804</v>
      </c>
      <c r="I59">
        <v>173076000</v>
      </c>
      <c r="J59" t="s">
        <v>722</v>
      </c>
      <c r="K59" t="s">
        <v>1290</v>
      </c>
      <c r="L59" t="s">
        <v>1291</v>
      </c>
      <c r="M59">
        <v>5139099</v>
      </c>
      <c r="N59" t="s">
        <v>1805</v>
      </c>
      <c r="O59" t="s">
        <v>1806</v>
      </c>
      <c r="P59" t="s">
        <v>1807</v>
      </c>
      <c r="Q59" t="s">
        <v>1368</v>
      </c>
      <c r="R59" t="s">
        <v>1808</v>
      </c>
      <c r="S59" t="s">
        <v>1809</v>
      </c>
      <c r="T59" t="s">
        <v>1334</v>
      </c>
      <c r="U59" t="s">
        <v>1335</v>
      </c>
      <c r="W59" t="s">
        <v>1304</v>
      </c>
      <c r="X59" t="s">
        <v>1335</v>
      </c>
      <c r="Y59" t="s">
        <v>1299</v>
      </c>
      <c r="Z59" t="s">
        <v>1300</v>
      </c>
      <c r="AA59" s="4" t="s">
        <v>4</v>
      </c>
      <c r="AB59" t="s">
        <v>1333</v>
      </c>
      <c r="AC59">
        <v>30</v>
      </c>
      <c r="AD59">
        <v>5541</v>
      </c>
      <c r="AE59">
        <v>5541</v>
      </c>
      <c r="AF59">
        <v>166230</v>
      </c>
      <c r="AG59">
        <v>8</v>
      </c>
      <c r="AH59" s="17">
        <v>179528</v>
      </c>
      <c r="AI59" t="s">
        <v>1332</v>
      </c>
      <c r="AJ59">
        <v>20240801</v>
      </c>
      <c r="AK59">
        <v>20250801</v>
      </c>
      <c r="AL59" t="s">
        <v>1589</v>
      </c>
      <c r="AM59">
        <v>101105</v>
      </c>
      <c r="AN59" t="s">
        <v>1336</v>
      </c>
      <c r="AO59" t="s">
        <v>1296</v>
      </c>
      <c r="AP59" t="s">
        <v>1297</v>
      </c>
      <c r="AQ59" s="19">
        <v>60</v>
      </c>
      <c r="AR59" s="22">
        <v>0.5</v>
      </c>
      <c r="AS59" s="5" t="s">
        <v>4</v>
      </c>
      <c r="AT59" s="5"/>
      <c r="AU59" s="5" t="s">
        <v>1339</v>
      </c>
      <c r="AV59">
        <f>+IFERROR(VLOOKUP($I59,Code!$A:$M,12,0),0)</f>
        <v>320015</v>
      </c>
      <c r="AW59" t="str">
        <f>+IFERROR(VLOOKUP($I59,Code!$A:$M,13,0),0)</f>
        <v>Na 50gr</v>
      </c>
      <c r="AY59" s="1">
        <f t="shared" si="2"/>
        <v>332.46</v>
      </c>
      <c r="AZ59" s="12">
        <f t="shared" si="3"/>
        <v>0</v>
      </c>
    </row>
    <row r="60" spans="2:56" x14ac:dyDescent="0.35">
      <c r="B60" t="s">
        <v>1288</v>
      </c>
      <c r="C60" s="2" t="s">
        <v>1319</v>
      </c>
      <c r="D60" s="2">
        <v>45534</v>
      </c>
      <c r="E60" t="s">
        <v>1810</v>
      </c>
      <c r="F60" t="s">
        <v>1493</v>
      </c>
      <c r="G60" t="s">
        <v>1811</v>
      </c>
      <c r="H60" t="s">
        <v>1812</v>
      </c>
      <c r="I60">
        <v>173076000</v>
      </c>
      <c r="J60" t="s">
        <v>722</v>
      </c>
      <c r="K60" t="s">
        <v>1290</v>
      </c>
      <c r="L60" t="s">
        <v>1291</v>
      </c>
      <c r="M60">
        <v>5150504</v>
      </c>
      <c r="N60" t="s">
        <v>840</v>
      </c>
      <c r="O60" t="s">
        <v>1813</v>
      </c>
      <c r="P60">
        <v>393</v>
      </c>
      <c r="Q60" t="s">
        <v>1292</v>
      </c>
      <c r="R60" t="s">
        <v>1814</v>
      </c>
      <c r="S60" t="s">
        <v>1359</v>
      </c>
      <c r="T60" t="s">
        <v>1351</v>
      </c>
      <c r="U60" t="s">
        <v>723</v>
      </c>
      <c r="W60" t="s">
        <v>723</v>
      </c>
      <c r="X60" t="s">
        <v>63</v>
      </c>
      <c r="Y60" t="s">
        <v>1293</v>
      </c>
      <c r="Z60" t="s">
        <v>1303</v>
      </c>
      <c r="AA60" t="s">
        <v>59</v>
      </c>
      <c r="AB60" t="s">
        <v>1319</v>
      </c>
      <c r="AC60">
        <v>20</v>
      </c>
      <c r="AD60">
        <v>5541</v>
      </c>
      <c r="AE60">
        <v>4389</v>
      </c>
      <c r="AF60">
        <v>87780</v>
      </c>
      <c r="AG60">
        <v>8</v>
      </c>
      <c r="AH60" s="17">
        <v>94802</v>
      </c>
      <c r="AI60" t="s">
        <v>1332</v>
      </c>
      <c r="AJ60">
        <v>20240801</v>
      </c>
      <c r="AK60">
        <v>20250801</v>
      </c>
      <c r="AL60" t="s">
        <v>1497</v>
      </c>
      <c r="AM60">
        <v>102589</v>
      </c>
      <c r="AN60" t="s">
        <v>1352</v>
      </c>
      <c r="AO60" t="s">
        <v>1296</v>
      </c>
      <c r="AP60" t="s">
        <v>1297</v>
      </c>
      <c r="AQ60" s="19">
        <v>60</v>
      </c>
      <c r="AR60" s="22">
        <v>0.33333333333333331</v>
      </c>
      <c r="AS60" s="5" t="s">
        <v>59</v>
      </c>
      <c r="AT60" s="5"/>
      <c r="AU60" s="5" t="s">
        <v>56</v>
      </c>
      <c r="AV60">
        <f>+IFERROR(VLOOKUP($I60,Code!$A:$M,12,0),0)</f>
        <v>320015</v>
      </c>
      <c r="AW60" t="str">
        <f>+IFERROR(VLOOKUP($I60,Code!$A:$M,13,0),0)</f>
        <v>Na 50gr</v>
      </c>
      <c r="AY60" s="1">
        <f t="shared" si="2"/>
        <v>263.33999999999997</v>
      </c>
      <c r="AZ60" s="12">
        <f t="shared" si="3"/>
        <v>0.2079047103410937</v>
      </c>
    </row>
    <row r="61" spans="2:56" x14ac:dyDescent="0.35">
      <c r="B61" t="s">
        <v>1288</v>
      </c>
      <c r="C61" s="2" t="s">
        <v>1298</v>
      </c>
      <c r="D61" s="2">
        <v>45534</v>
      </c>
      <c r="E61" t="s">
        <v>1815</v>
      </c>
      <c r="F61" t="s">
        <v>1406</v>
      </c>
      <c r="G61" t="s">
        <v>1816</v>
      </c>
      <c r="H61" t="s">
        <v>1817</v>
      </c>
      <c r="I61">
        <v>173076000</v>
      </c>
      <c r="J61" t="s">
        <v>722</v>
      </c>
      <c r="K61" t="s">
        <v>1290</v>
      </c>
      <c r="L61" t="s">
        <v>1291</v>
      </c>
      <c r="M61">
        <v>5170089</v>
      </c>
      <c r="N61" t="s">
        <v>613</v>
      </c>
      <c r="O61" t="s">
        <v>613</v>
      </c>
      <c r="P61">
        <v>231</v>
      </c>
      <c r="Q61" t="s">
        <v>1292</v>
      </c>
      <c r="R61" t="s">
        <v>1409</v>
      </c>
      <c r="S61" t="s">
        <v>1410</v>
      </c>
      <c r="T61" t="s">
        <v>1347</v>
      </c>
      <c r="U61" t="s">
        <v>723</v>
      </c>
      <c r="W61" t="s">
        <v>723</v>
      </c>
      <c r="X61" t="s">
        <v>117</v>
      </c>
      <c r="Y61" t="s">
        <v>1293</v>
      </c>
      <c r="Z61" t="s">
        <v>1294</v>
      </c>
      <c r="AA61" t="s">
        <v>51</v>
      </c>
      <c r="AB61" t="s">
        <v>1298</v>
      </c>
      <c r="AC61">
        <v>60</v>
      </c>
      <c r="AD61">
        <v>5541</v>
      </c>
      <c r="AE61">
        <v>5541</v>
      </c>
      <c r="AF61">
        <v>332460</v>
      </c>
      <c r="AG61">
        <v>8</v>
      </c>
      <c r="AH61" s="17">
        <v>359057</v>
      </c>
      <c r="AI61" t="s">
        <v>1332</v>
      </c>
      <c r="AJ61">
        <v>20240801</v>
      </c>
      <c r="AK61">
        <v>20250801</v>
      </c>
      <c r="AL61" t="s">
        <v>1411</v>
      </c>
      <c r="AM61">
        <v>102734</v>
      </c>
      <c r="AN61" t="s">
        <v>1356</v>
      </c>
      <c r="AO61" t="s">
        <v>1296</v>
      </c>
      <c r="AP61" t="s">
        <v>1297</v>
      </c>
      <c r="AQ61" s="19">
        <v>60</v>
      </c>
      <c r="AR61" s="22">
        <v>1</v>
      </c>
      <c r="AS61" s="5" t="s">
        <v>51</v>
      </c>
      <c r="AT61" s="5"/>
      <c r="AU61" s="5" t="s">
        <v>58</v>
      </c>
      <c r="AV61">
        <f>+IFERROR(VLOOKUP($I61,Code!$A:$M,12,0),0)</f>
        <v>320015</v>
      </c>
      <c r="AW61" t="str">
        <f>+IFERROR(VLOOKUP($I61,Code!$A:$M,13,0),0)</f>
        <v>Na 50gr</v>
      </c>
      <c r="AY61" s="1">
        <f t="shared" ref="AY61:AY124" si="4">+AE61*AQ61/1000</f>
        <v>332.46</v>
      </c>
      <c r="AZ61" s="12">
        <f t="shared" ref="AZ61:AZ124" si="5">1-(AE61/AD61)</f>
        <v>0</v>
      </c>
    </row>
    <row r="62" spans="2:56" x14ac:dyDescent="0.35">
      <c r="B62" t="s">
        <v>1288</v>
      </c>
      <c r="C62" s="2" t="s">
        <v>1298</v>
      </c>
      <c r="D62" s="2">
        <v>45534</v>
      </c>
      <c r="E62" t="s">
        <v>1474</v>
      </c>
      <c r="F62" t="s">
        <v>1475</v>
      </c>
      <c r="G62" t="s">
        <v>1476</v>
      </c>
      <c r="H62" t="s">
        <v>1477</v>
      </c>
      <c r="I62">
        <v>173103000</v>
      </c>
      <c r="J62" t="s">
        <v>745</v>
      </c>
      <c r="K62" t="s">
        <v>1290</v>
      </c>
      <c r="L62" t="s">
        <v>1291</v>
      </c>
      <c r="M62">
        <v>5122013</v>
      </c>
      <c r="N62" t="s">
        <v>614</v>
      </c>
      <c r="O62" t="s">
        <v>614</v>
      </c>
      <c r="P62">
        <v>159</v>
      </c>
      <c r="Q62" t="s">
        <v>1394</v>
      </c>
      <c r="R62" t="s">
        <v>1478</v>
      </c>
      <c r="S62" t="s">
        <v>1376</v>
      </c>
      <c r="T62" t="s">
        <v>1347</v>
      </c>
      <c r="U62" t="s">
        <v>723</v>
      </c>
      <c r="W62" t="s">
        <v>723</v>
      </c>
      <c r="X62" t="s">
        <v>117</v>
      </c>
      <c r="Y62" t="s">
        <v>1293</v>
      </c>
      <c r="Z62" t="s">
        <v>1294</v>
      </c>
      <c r="AA62" t="s">
        <v>51</v>
      </c>
      <c r="AB62" t="s">
        <v>1298</v>
      </c>
      <c r="AC62">
        <v>60</v>
      </c>
      <c r="AD62">
        <v>5296</v>
      </c>
      <c r="AE62">
        <v>5296</v>
      </c>
      <c r="AF62">
        <v>317760</v>
      </c>
      <c r="AG62">
        <v>8</v>
      </c>
      <c r="AH62" s="17">
        <v>343181</v>
      </c>
      <c r="AI62" t="s">
        <v>1337</v>
      </c>
      <c r="AJ62">
        <v>20240801</v>
      </c>
      <c r="AK62">
        <v>20250801</v>
      </c>
      <c r="AL62" t="s">
        <v>1479</v>
      </c>
      <c r="AM62">
        <v>102734</v>
      </c>
      <c r="AN62" t="s">
        <v>1356</v>
      </c>
      <c r="AO62" t="s">
        <v>1296</v>
      </c>
      <c r="AP62" t="s">
        <v>1297</v>
      </c>
      <c r="AQ62" s="19">
        <v>60</v>
      </c>
      <c r="AR62" s="22">
        <v>1</v>
      </c>
      <c r="AS62" s="5" t="s">
        <v>51</v>
      </c>
      <c r="AT62" s="5"/>
      <c r="AU62" s="5" t="s">
        <v>58</v>
      </c>
      <c r="AV62">
        <f>+IFERROR(VLOOKUP($I62,Code!$A:$M,12,0),0)</f>
        <v>320107</v>
      </c>
      <c r="AW62" t="str">
        <f>+IFERROR(VLOOKUP($I62,Code!$A:$M,13,0),0)</f>
        <v>So 50g</v>
      </c>
      <c r="AY62" s="1">
        <f t="shared" si="4"/>
        <v>317.76</v>
      </c>
      <c r="AZ62" s="12">
        <f t="shared" si="5"/>
        <v>0</v>
      </c>
    </row>
    <row r="63" spans="2:56" x14ac:dyDescent="0.35">
      <c r="B63" t="s">
        <v>1288</v>
      </c>
      <c r="C63" s="2" t="s">
        <v>1333</v>
      </c>
      <c r="D63" s="2">
        <v>45534</v>
      </c>
      <c r="E63" t="s">
        <v>1583</v>
      </c>
      <c r="F63" t="s">
        <v>1584</v>
      </c>
      <c r="G63" t="s">
        <v>1585</v>
      </c>
      <c r="H63">
        <v>0</v>
      </c>
      <c r="I63">
        <v>173103000</v>
      </c>
      <c r="J63" t="s">
        <v>745</v>
      </c>
      <c r="K63" t="s">
        <v>1290</v>
      </c>
      <c r="L63" t="s">
        <v>1291</v>
      </c>
      <c r="M63">
        <v>5120745</v>
      </c>
      <c r="N63" t="s">
        <v>1586</v>
      </c>
      <c r="O63" t="s">
        <v>1586</v>
      </c>
      <c r="P63">
        <v>216</v>
      </c>
      <c r="Q63" t="s">
        <v>1292</v>
      </c>
      <c r="R63" t="s">
        <v>1587</v>
      </c>
      <c r="S63" t="s">
        <v>1588</v>
      </c>
      <c r="T63" t="s">
        <v>1334</v>
      </c>
      <c r="U63" t="s">
        <v>1335</v>
      </c>
      <c r="W63" t="s">
        <v>1304</v>
      </c>
      <c r="X63" t="s">
        <v>1335</v>
      </c>
      <c r="Y63" t="s">
        <v>1293</v>
      </c>
      <c r="Z63" t="s">
        <v>1294</v>
      </c>
      <c r="AA63" t="s">
        <v>51</v>
      </c>
      <c r="AB63" t="s">
        <v>1333</v>
      </c>
      <c r="AC63">
        <v>60</v>
      </c>
      <c r="AD63">
        <v>5296</v>
      </c>
      <c r="AE63">
        <v>5296</v>
      </c>
      <c r="AF63">
        <v>317760</v>
      </c>
      <c r="AG63">
        <v>8</v>
      </c>
      <c r="AH63" s="17">
        <v>343181</v>
      </c>
      <c r="AI63" t="s">
        <v>1337</v>
      </c>
      <c r="AJ63">
        <v>20240801</v>
      </c>
      <c r="AK63">
        <v>20250801</v>
      </c>
      <c r="AL63" t="s">
        <v>1589</v>
      </c>
      <c r="AM63">
        <v>101105</v>
      </c>
      <c r="AN63" t="s">
        <v>1336</v>
      </c>
      <c r="AO63" t="s">
        <v>1296</v>
      </c>
      <c r="AP63" t="s">
        <v>1297</v>
      </c>
      <c r="AQ63" s="19">
        <v>60</v>
      </c>
      <c r="AR63" s="22">
        <v>1</v>
      </c>
      <c r="AS63" s="5" t="s">
        <v>51</v>
      </c>
      <c r="AT63" s="5"/>
      <c r="AU63" s="5" t="s">
        <v>1339</v>
      </c>
      <c r="AV63">
        <f>+IFERROR(VLOOKUP($I63,Code!$A:$M,12,0),0)</f>
        <v>320107</v>
      </c>
      <c r="AW63" t="str">
        <f>+IFERROR(VLOOKUP($I63,Code!$A:$M,13,0),0)</f>
        <v>So 50g</v>
      </c>
      <c r="AY63" s="1">
        <f t="shared" si="4"/>
        <v>317.76</v>
      </c>
      <c r="AZ63" s="12">
        <f t="shared" si="5"/>
        <v>0</v>
      </c>
    </row>
    <row r="64" spans="2:56" x14ac:dyDescent="0.35">
      <c r="B64" t="s">
        <v>1288</v>
      </c>
      <c r="C64" s="2" t="s">
        <v>1305</v>
      </c>
      <c r="D64" s="2">
        <v>45534</v>
      </c>
      <c r="E64" t="s">
        <v>1451</v>
      </c>
      <c r="F64" t="s">
        <v>1452</v>
      </c>
      <c r="G64" t="s">
        <v>1453</v>
      </c>
      <c r="H64" t="s">
        <v>1454</v>
      </c>
      <c r="I64">
        <v>173103000</v>
      </c>
      <c r="J64" t="s">
        <v>745</v>
      </c>
      <c r="K64" t="s">
        <v>1290</v>
      </c>
      <c r="L64" t="s">
        <v>1291</v>
      </c>
      <c r="M64">
        <v>5010019</v>
      </c>
      <c r="N64" t="s">
        <v>89</v>
      </c>
      <c r="O64" t="s">
        <v>1292</v>
      </c>
      <c r="P64" t="s">
        <v>1292</v>
      </c>
      <c r="Q64" t="s">
        <v>1455</v>
      </c>
      <c r="R64" t="s">
        <v>1456</v>
      </c>
      <c r="S64" t="s">
        <v>1457</v>
      </c>
      <c r="T64" t="s">
        <v>1401</v>
      </c>
      <c r="U64" t="s">
        <v>116</v>
      </c>
      <c r="W64" t="s">
        <v>1304</v>
      </c>
      <c r="X64" t="s">
        <v>116</v>
      </c>
      <c r="Y64" t="s">
        <v>1293</v>
      </c>
      <c r="Z64" t="s">
        <v>1294</v>
      </c>
      <c r="AA64" t="s">
        <v>408</v>
      </c>
      <c r="AB64" t="s">
        <v>1305</v>
      </c>
      <c r="AC64">
        <v>300</v>
      </c>
      <c r="AD64">
        <v>5296</v>
      </c>
      <c r="AE64">
        <v>4237</v>
      </c>
      <c r="AF64">
        <v>1271100</v>
      </c>
      <c r="AG64">
        <v>8</v>
      </c>
      <c r="AH64" s="17">
        <v>1372788</v>
      </c>
      <c r="AI64" t="s">
        <v>1337</v>
      </c>
      <c r="AJ64">
        <v>20240801</v>
      </c>
      <c r="AK64">
        <v>20250801</v>
      </c>
      <c r="AL64" t="s">
        <v>1458</v>
      </c>
      <c r="AM64">
        <v>91276</v>
      </c>
      <c r="AN64" t="s">
        <v>1345</v>
      </c>
      <c r="AO64" t="s">
        <v>1296</v>
      </c>
      <c r="AP64" t="s">
        <v>1297</v>
      </c>
      <c r="AQ64" s="19">
        <v>60</v>
      </c>
      <c r="AR64" s="22">
        <v>5</v>
      </c>
      <c r="AS64" s="5" t="s">
        <v>408</v>
      </c>
      <c r="AT64" s="5"/>
      <c r="AU64" s="5" t="s">
        <v>1340</v>
      </c>
      <c r="AV64">
        <f>+IFERROR(VLOOKUP($I64,Code!$A:$M,12,0),0)</f>
        <v>320107</v>
      </c>
      <c r="AW64" t="str">
        <f>+IFERROR(VLOOKUP($I64,Code!$A:$M,13,0),0)</f>
        <v>So 50g</v>
      </c>
      <c r="AY64" s="1">
        <f t="shared" si="4"/>
        <v>254.22</v>
      </c>
      <c r="AZ64" s="12">
        <f t="shared" si="5"/>
        <v>0.19996223564954685</v>
      </c>
    </row>
    <row r="65" spans="2:52" x14ac:dyDescent="0.35">
      <c r="B65" t="s">
        <v>1288</v>
      </c>
      <c r="C65" s="2" t="s">
        <v>1319</v>
      </c>
      <c r="D65" s="2">
        <v>45534</v>
      </c>
      <c r="E65" t="s">
        <v>1576</v>
      </c>
      <c r="F65" t="s">
        <v>1577</v>
      </c>
      <c r="G65" t="s">
        <v>1578</v>
      </c>
      <c r="H65" t="s">
        <v>1579</v>
      </c>
      <c r="I65">
        <v>173103000</v>
      </c>
      <c r="J65" t="s">
        <v>745</v>
      </c>
      <c r="K65" t="s">
        <v>1290</v>
      </c>
      <c r="L65" t="s">
        <v>1291</v>
      </c>
      <c r="M65">
        <v>5152436</v>
      </c>
      <c r="N65" t="s">
        <v>318</v>
      </c>
      <c r="O65" t="s">
        <v>318</v>
      </c>
      <c r="P65" t="s">
        <v>1580</v>
      </c>
      <c r="Q65" t="s">
        <v>1292</v>
      </c>
      <c r="R65" t="s">
        <v>1472</v>
      </c>
      <c r="S65" t="s">
        <v>1581</v>
      </c>
      <c r="T65" t="s">
        <v>1321</v>
      </c>
      <c r="U65" t="s">
        <v>723</v>
      </c>
      <c r="W65" t="s">
        <v>723</v>
      </c>
      <c r="X65" t="s">
        <v>118</v>
      </c>
      <c r="Y65" t="s">
        <v>1293</v>
      </c>
      <c r="Z65" t="s">
        <v>1303</v>
      </c>
      <c r="AA65" t="s">
        <v>59</v>
      </c>
      <c r="AB65" t="s">
        <v>1319</v>
      </c>
      <c r="AC65">
        <v>30</v>
      </c>
      <c r="AD65">
        <v>5541</v>
      </c>
      <c r="AE65">
        <v>4389</v>
      </c>
      <c r="AF65">
        <v>131670</v>
      </c>
      <c r="AG65">
        <v>8</v>
      </c>
      <c r="AH65" s="17">
        <v>142204</v>
      </c>
      <c r="AI65" t="s">
        <v>1818</v>
      </c>
      <c r="AJ65">
        <v>20240612</v>
      </c>
      <c r="AK65">
        <v>20250612</v>
      </c>
      <c r="AL65" t="s">
        <v>1582</v>
      </c>
      <c r="AM65">
        <v>97077</v>
      </c>
      <c r="AN65" t="s">
        <v>1325</v>
      </c>
      <c r="AO65" t="s">
        <v>1296</v>
      </c>
      <c r="AP65" t="s">
        <v>1297</v>
      </c>
      <c r="AQ65" s="19">
        <v>60</v>
      </c>
      <c r="AR65" s="22">
        <v>0.5</v>
      </c>
      <c r="AS65" s="5" t="s">
        <v>59</v>
      </c>
      <c r="AT65" s="5"/>
      <c r="AU65" s="5" t="s">
        <v>57</v>
      </c>
      <c r="AV65">
        <f>+IFERROR(VLOOKUP($I65,Code!$A:$M,12,0),0)</f>
        <v>320107</v>
      </c>
      <c r="AW65" t="str">
        <f>+IFERROR(VLOOKUP($I65,Code!$A:$M,13,0),0)</f>
        <v>So 50g</v>
      </c>
      <c r="AY65" s="1">
        <f t="shared" si="4"/>
        <v>263.33999999999997</v>
      </c>
      <c r="AZ65" s="12">
        <f t="shared" si="5"/>
        <v>0.2079047103410937</v>
      </c>
    </row>
    <row r="66" spans="2:52" x14ac:dyDescent="0.35">
      <c r="B66" t="s">
        <v>1288</v>
      </c>
      <c r="C66" s="2" t="s">
        <v>1319</v>
      </c>
      <c r="D66" s="2">
        <v>45534</v>
      </c>
      <c r="E66" t="s">
        <v>1819</v>
      </c>
      <c r="F66" t="s">
        <v>1820</v>
      </c>
      <c r="G66" t="s">
        <v>1821</v>
      </c>
      <c r="H66" t="s">
        <v>1822</v>
      </c>
      <c r="I66">
        <v>173103000</v>
      </c>
      <c r="J66" t="s">
        <v>745</v>
      </c>
      <c r="K66" t="s">
        <v>1290</v>
      </c>
      <c r="L66" t="s">
        <v>1291</v>
      </c>
      <c r="M66">
        <v>5283532</v>
      </c>
      <c r="N66" t="s">
        <v>1823</v>
      </c>
      <c r="O66" t="s">
        <v>1824</v>
      </c>
      <c r="P66" t="s">
        <v>1292</v>
      </c>
      <c r="Q66" t="s">
        <v>1825</v>
      </c>
      <c r="R66" t="s">
        <v>1292</v>
      </c>
      <c r="S66" t="s">
        <v>1826</v>
      </c>
      <c r="T66" t="s">
        <v>1827</v>
      </c>
      <c r="U66" t="s">
        <v>1827</v>
      </c>
      <c r="W66" t="s">
        <v>1304</v>
      </c>
      <c r="X66" t="s">
        <v>1827</v>
      </c>
      <c r="Y66" t="s">
        <v>1293</v>
      </c>
      <c r="Z66" t="s">
        <v>1294</v>
      </c>
      <c r="AA66" t="s">
        <v>1295</v>
      </c>
      <c r="AB66" t="s">
        <v>1319</v>
      </c>
      <c r="AC66">
        <v>60</v>
      </c>
      <c r="AD66">
        <v>5296</v>
      </c>
      <c r="AE66">
        <v>4110</v>
      </c>
      <c r="AF66">
        <v>246600</v>
      </c>
      <c r="AG66">
        <v>8</v>
      </c>
      <c r="AH66" s="17">
        <v>266328</v>
      </c>
      <c r="AI66" t="s">
        <v>1337</v>
      </c>
      <c r="AJ66">
        <v>20240801</v>
      </c>
      <c r="AK66">
        <v>20250801</v>
      </c>
      <c r="AL66" t="s">
        <v>1828</v>
      </c>
      <c r="AM66">
        <v>101086</v>
      </c>
      <c r="AN66" t="s">
        <v>1829</v>
      </c>
      <c r="AO66" t="s">
        <v>1296</v>
      </c>
      <c r="AP66" t="s">
        <v>1297</v>
      </c>
      <c r="AQ66" s="19">
        <v>60</v>
      </c>
      <c r="AR66" s="22">
        <v>1</v>
      </c>
      <c r="AS66" s="5" t="s">
        <v>1295</v>
      </c>
      <c r="AT66" s="5"/>
      <c r="AU66" s="5" t="s">
        <v>1340</v>
      </c>
      <c r="AV66">
        <f>+IFERROR(VLOOKUP($I66,Code!$A:$M,12,0),0)</f>
        <v>320107</v>
      </c>
      <c r="AW66" t="str">
        <f>+IFERROR(VLOOKUP($I66,Code!$A:$M,13,0),0)</f>
        <v>So 50g</v>
      </c>
      <c r="AY66" s="1">
        <f t="shared" si="4"/>
        <v>246.6</v>
      </c>
      <c r="AZ66" s="12">
        <f t="shared" si="5"/>
        <v>0.22394259818731121</v>
      </c>
    </row>
    <row r="67" spans="2:52" x14ac:dyDescent="0.35">
      <c r="B67" t="s">
        <v>1288</v>
      </c>
      <c r="C67" s="2" t="s">
        <v>1319</v>
      </c>
      <c r="D67" s="2">
        <v>45534</v>
      </c>
      <c r="E67" t="s">
        <v>1769</v>
      </c>
      <c r="F67" t="s">
        <v>1770</v>
      </c>
      <c r="G67" t="s">
        <v>1771</v>
      </c>
      <c r="H67" t="s">
        <v>1772</v>
      </c>
      <c r="I67">
        <v>173103000</v>
      </c>
      <c r="J67" t="s">
        <v>745</v>
      </c>
      <c r="K67" t="s">
        <v>1290</v>
      </c>
      <c r="L67" t="s">
        <v>1291</v>
      </c>
      <c r="M67">
        <v>5151828</v>
      </c>
      <c r="N67" t="s">
        <v>555</v>
      </c>
      <c r="O67" t="s">
        <v>1773</v>
      </c>
      <c r="P67" t="s">
        <v>1774</v>
      </c>
      <c r="Q67" t="s">
        <v>1292</v>
      </c>
      <c r="R67" t="s">
        <v>1775</v>
      </c>
      <c r="S67" t="s">
        <v>1776</v>
      </c>
      <c r="T67" t="s">
        <v>1312</v>
      </c>
      <c r="U67" t="s">
        <v>723</v>
      </c>
      <c r="W67" t="s">
        <v>723</v>
      </c>
      <c r="X67" t="s">
        <v>120</v>
      </c>
      <c r="Y67" t="s">
        <v>1293</v>
      </c>
      <c r="Z67" t="s">
        <v>1303</v>
      </c>
      <c r="AA67" t="s">
        <v>59</v>
      </c>
      <c r="AB67" t="s">
        <v>1319</v>
      </c>
      <c r="AC67">
        <v>30</v>
      </c>
      <c r="AD67">
        <v>5541</v>
      </c>
      <c r="AE67">
        <v>4389</v>
      </c>
      <c r="AF67">
        <v>131670</v>
      </c>
      <c r="AG67">
        <v>8</v>
      </c>
      <c r="AH67" s="17">
        <v>142204</v>
      </c>
      <c r="AI67" t="s">
        <v>1818</v>
      </c>
      <c r="AJ67">
        <v>20240612</v>
      </c>
      <c r="AK67">
        <v>20250612</v>
      </c>
      <c r="AL67" t="s">
        <v>1777</v>
      </c>
      <c r="AM67">
        <v>97077</v>
      </c>
      <c r="AN67" t="s">
        <v>1325</v>
      </c>
      <c r="AO67" t="s">
        <v>1296</v>
      </c>
      <c r="AP67" t="s">
        <v>1297</v>
      </c>
      <c r="AQ67" s="19">
        <v>60</v>
      </c>
      <c r="AR67" s="22">
        <v>0.5</v>
      </c>
      <c r="AS67" s="5" t="s">
        <v>59</v>
      </c>
      <c r="AT67" s="5"/>
      <c r="AU67" s="5" t="s">
        <v>53</v>
      </c>
      <c r="AV67">
        <f>+IFERROR(VLOOKUP($I67,Code!$A:$M,12,0),0)</f>
        <v>320107</v>
      </c>
      <c r="AW67" t="str">
        <f>+IFERROR(VLOOKUP($I67,Code!$A:$M,13,0),0)</f>
        <v>So 50g</v>
      </c>
      <c r="AY67" s="1">
        <f t="shared" si="4"/>
        <v>263.33999999999997</v>
      </c>
      <c r="AZ67" s="12">
        <f t="shared" si="5"/>
        <v>0.2079047103410937</v>
      </c>
    </row>
    <row r="68" spans="2:52" x14ac:dyDescent="0.35">
      <c r="B68" t="s">
        <v>1288</v>
      </c>
      <c r="C68" s="2" t="s">
        <v>1298</v>
      </c>
      <c r="D68" s="2">
        <v>45534</v>
      </c>
      <c r="E68" t="s">
        <v>1830</v>
      </c>
      <c r="F68" t="s">
        <v>1481</v>
      </c>
      <c r="G68" t="s">
        <v>1831</v>
      </c>
      <c r="H68" t="s">
        <v>1832</v>
      </c>
      <c r="I68">
        <v>173103000</v>
      </c>
      <c r="J68" t="s">
        <v>745</v>
      </c>
      <c r="K68" t="s">
        <v>1290</v>
      </c>
      <c r="L68" t="s">
        <v>1291</v>
      </c>
      <c r="M68">
        <v>5280355</v>
      </c>
      <c r="N68" t="s">
        <v>1484</v>
      </c>
      <c r="O68" t="s">
        <v>1485</v>
      </c>
      <c r="P68" t="s">
        <v>1292</v>
      </c>
      <c r="Q68" t="s">
        <v>1486</v>
      </c>
      <c r="R68" t="s">
        <v>1292</v>
      </c>
      <c r="S68" t="s">
        <v>1487</v>
      </c>
      <c r="T68" t="s">
        <v>1488</v>
      </c>
      <c r="U68" t="s">
        <v>1489</v>
      </c>
      <c r="W68" t="s">
        <v>1304</v>
      </c>
      <c r="X68" t="s">
        <v>1381</v>
      </c>
      <c r="Y68" t="s">
        <v>1293</v>
      </c>
      <c r="Z68" t="s">
        <v>1294</v>
      </c>
      <c r="AA68" t="s">
        <v>1295</v>
      </c>
      <c r="AB68" t="s">
        <v>1298</v>
      </c>
      <c r="AC68">
        <v>540</v>
      </c>
      <c r="AD68">
        <v>5296</v>
      </c>
      <c r="AE68">
        <v>4110</v>
      </c>
      <c r="AF68">
        <v>2219400</v>
      </c>
      <c r="AG68">
        <v>8</v>
      </c>
      <c r="AH68" s="17">
        <v>2396952</v>
      </c>
      <c r="AI68" t="s">
        <v>1337</v>
      </c>
      <c r="AJ68">
        <v>20240801</v>
      </c>
      <c r="AK68">
        <v>20250801</v>
      </c>
      <c r="AL68" t="s">
        <v>1490</v>
      </c>
      <c r="AM68">
        <v>99389</v>
      </c>
      <c r="AN68" t="s">
        <v>1491</v>
      </c>
      <c r="AO68" t="s">
        <v>1296</v>
      </c>
      <c r="AP68" t="s">
        <v>1297</v>
      </c>
      <c r="AQ68" s="19">
        <v>60</v>
      </c>
      <c r="AR68" s="22">
        <v>9</v>
      </c>
      <c r="AS68" s="5" t="s">
        <v>1295</v>
      </c>
      <c r="AT68" s="5"/>
      <c r="AU68" s="5" t="s">
        <v>1371</v>
      </c>
      <c r="AV68">
        <f>+IFERROR(VLOOKUP($I68,Code!$A:$M,12,0),0)</f>
        <v>320107</v>
      </c>
      <c r="AW68" t="str">
        <f>+IFERROR(VLOOKUP($I68,Code!$A:$M,13,0),0)</f>
        <v>So 50g</v>
      </c>
      <c r="AY68" s="1">
        <f t="shared" si="4"/>
        <v>246.6</v>
      </c>
      <c r="AZ68" s="12">
        <f t="shared" si="5"/>
        <v>0.22394259818731121</v>
      </c>
    </row>
    <row r="69" spans="2:52" x14ac:dyDescent="0.35">
      <c r="B69" t="s">
        <v>1288</v>
      </c>
      <c r="C69" s="2" t="s">
        <v>1319</v>
      </c>
      <c r="D69" s="2">
        <v>45534</v>
      </c>
      <c r="E69" t="s">
        <v>1576</v>
      </c>
      <c r="F69" t="s">
        <v>1577</v>
      </c>
      <c r="G69" t="s">
        <v>1578</v>
      </c>
      <c r="H69" t="s">
        <v>1579</v>
      </c>
      <c r="I69">
        <v>173123000</v>
      </c>
      <c r="J69" t="s">
        <v>935</v>
      </c>
      <c r="K69" t="s">
        <v>1290</v>
      </c>
      <c r="L69" t="s">
        <v>1307</v>
      </c>
      <c r="M69">
        <v>5152436</v>
      </c>
      <c r="N69" t="s">
        <v>318</v>
      </c>
      <c r="O69" t="s">
        <v>318</v>
      </c>
      <c r="P69" t="s">
        <v>1580</v>
      </c>
      <c r="Q69" t="s">
        <v>1292</v>
      </c>
      <c r="R69" t="s">
        <v>1472</v>
      </c>
      <c r="S69" t="s">
        <v>1581</v>
      </c>
      <c r="T69" t="s">
        <v>1321</v>
      </c>
      <c r="U69" t="s">
        <v>723</v>
      </c>
      <c r="W69" t="s">
        <v>723</v>
      </c>
      <c r="X69" t="s">
        <v>118</v>
      </c>
      <c r="Y69" t="s">
        <v>1293</v>
      </c>
      <c r="Z69" t="s">
        <v>1303</v>
      </c>
      <c r="AA69" t="s">
        <v>59</v>
      </c>
      <c r="AB69" t="s">
        <v>1319</v>
      </c>
      <c r="AC69">
        <v>6</v>
      </c>
      <c r="AD69">
        <v>36800</v>
      </c>
      <c r="AE69">
        <v>36432</v>
      </c>
      <c r="AF69">
        <v>218592</v>
      </c>
      <c r="AG69">
        <v>8</v>
      </c>
      <c r="AH69" s="17">
        <v>236079</v>
      </c>
      <c r="AI69" t="s">
        <v>1337</v>
      </c>
      <c r="AJ69">
        <v>20240714</v>
      </c>
      <c r="AK69">
        <v>20250714</v>
      </c>
      <c r="AL69" t="s">
        <v>1582</v>
      </c>
      <c r="AM69">
        <v>97077</v>
      </c>
      <c r="AN69" t="s">
        <v>1325</v>
      </c>
      <c r="AO69" t="s">
        <v>1296</v>
      </c>
      <c r="AP69" t="s">
        <v>1297</v>
      </c>
      <c r="AQ69" s="19">
        <v>6</v>
      </c>
      <c r="AR69" s="22">
        <v>1</v>
      </c>
      <c r="AS69" s="5" t="s">
        <v>59</v>
      </c>
      <c r="AT69" s="5"/>
      <c r="AU69" s="5" t="s">
        <v>57</v>
      </c>
      <c r="AV69">
        <f>+IFERROR(VLOOKUP($I69,Code!$A:$M,12,0),0)</f>
        <v>320118</v>
      </c>
      <c r="AW69" t="str">
        <f>+IFERROR(VLOOKUP($I69,Code!$A:$M,13,0),0)</f>
        <v>Richoco WF 15g</v>
      </c>
      <c r="AY69" s="1">
        <f t="shared" si="4"/>
        <v>218.59200000000001</v>
      </c>
      <c r="AZ69" s="12">
        <f t="shared" si="5"/>
        <v>1.0000000000000009E-2</v>
      </c>
    </row>
    <row r="70" spans="2:52" x14ac:dyDescent="0.35">
      <c r="B70" t="s">
        <v>1288</v>
      </c>
      <c r="C70" s="2" t="s">
        <v>1305</v>
      </c>
      <c r="D70" s="2">
        <v>45534</v>
      </c>
      <c r="E70" t="s">
        <v>1451</v>
      </c>
      <c r="F70" t="s">
        <v>1452</v>
      </c>
      <c r="G70" t="s">
        <v>1453</v>
      </c>
      <c r="H70" t="s">
        <v>1454</v>
      </c>
      <c r="I70">
        <v>173123000</v>
      </c>
      <c r="J70" t="s">
        <v>935</v>
      </c>
      <c r="K70" t="s">
        <v>1290</v>
      </c>
      <c r="L70" t="s">
        <v>1307</v>
      </c>
      <c r="M70">
        <v>5010019</v>
      </c>
      <c r="N70" t="s">
        <v>89</v>
      </c>
      <c r="O70" t="s">
        <v>1292</v>
      </c>
      <c r="P70" t="s">
        <v>1292</v>
      </c>
      <c r="Q70" t="s">
        <v>1455</v>
      </c>
      <c r="R70" t="s">
        <v>1456</v>
      </c>
      <c r="S70" t="s">
        <v>1457</v>
      </c>
      <c r="T70" t="s">
        <v>1401</v>
      </c>
      <c r="U70" t="s">
        <v>116</v>
      </c>
      <c r="W70" t="s">
        <v>1304</v>
      </c>
      <c r="X70" t="s">
        <v>116</v>
      </c>
      <c r="Y70" t="s">
        <v>1293</v>
      </c>
      <c r="Z70" t="s">
        <v>1294</v>
      </c>
      <c r="AA70" t="s">
        <v>408</v>
      </c>
      <c r="AB70" t="s">
        <v>1305</v>
      </c>
      <c r="AC70">
        <v>18</v>
      </c>
      <c r="AD70">
        <v>35139</v>
      </c>
      <c r="AE70">
        <v>35139</v>
      </c>
      <c r="AF70">
        <v>632502</v>
      </c>
      <c r="AG70">
        <v>8</v>
      </c>
      <c r="AH70" s="17">
        <v>683102</v>
      </c>
      <c r="AI70" t="s">
        <v>1324</v>
      </c>
      <c r="AJ70">
        <v>20240609</v>
      </c>
      <c r="AK70">
        <v>20250609</v>
      </c>
      <c r="AL70" t="s">
        <v>1458</v>
      </c>
      <c r="AM70">
        <v>91276</v>
      </c>
      <c r="AN70" t="s">
        <v>1345</v>
      </c>
      <c r="AO70" t="s">
        <v>1296</v>
      </c>
      <c r="AP70" t="s">
        <v>1297</v>
      </c>
      <c r="AQ70" s="19">
        <v>6</v>
      </c>
      <c r="AR70" s="22">
        <v>3</v>
      </c>
      <c r="AS70" s="5" t="s">
        <v>408</v>
      </c>
      <c r="AT70" s="5"/>
      <c r="AU70" s="5" t="s">
        <v>1340</v>
      </c>
      <c r="AV70">
        <f>+IFERROR(VLOOKUP($I70,Code!$A:$M,12,0),0)</f>
        <v>320118</v>
      </c>
      <c r="AW70" t="str">
        <f>+IFERROR(VLOOKUP($I70,Code!$A:$M,13,0),0)</f>
        <v>Richoco WF 15g</v>
      </c>
      <c r="AY70" s="1">
        <f t="shared" si="4"/>
        <v>210.834</v>
      </c>
      <c r="AZ70" s="12">
        <f t="shared" si="5"/>
        <v>0</v>
      </c>
    </row>
    <row r="71" spans="2:52" x14ac:dyDescent="0.35">
      <c r="B71" t="s">
        <v>1288</v>
      </c>
      <c r="C71" s="2" t="s">
        <v>1319</v>
      </c>
      <c r="D71" s="2">
        <v>45534</v>
      </c>
      <c r="E71" t="s">
        <v>1729</v>
      </c>
      <c r="F71" t="s">
        <v>1730</v>
      </c>
      <c r="G71" t="s">
        <v>1731</v>
      </c>
      <c r="H71" t="s">
        <v>1732</v>
      </c>
      <c r="I71">
        <v>173123000</v>
      </c>
      <c r="J71" t="s">
        <v>935</v>
      </c>
      <c r="K71" t="s">
        <v>1290</v>
      </c>
      <c r="L71" t="s">
        <v>1307</v>
      </c>
      <c r="M71">
        <v>5335475</v>
      </c>
      <c r="N71" t="s">
        <v>333</v>
      </c>
      <c r="O71" t="s">
        <v>333</v>
      </c>
      <c r="P71" t="s">
        <v>1733</v>
      </c>
      <c r="Q71" t="s">
        <v>1292</v>
      </c>
      <c r="R71" t="s">
        <v>1695</v>
      </c>
      <c r="S71" t="s">
        <v>1328</v>
      </c>
      <c r="T71" t="s">
        <v>1321</v>
      </c>
      <c r="U71" t="s">
        <v>723</v>
      </c>
      <c r="W71" t="s">
        <v>723</v>
      </c>
      <c r="X71" t="s">
        <v>118</v>
      </c>
      <c r="Y71" t="s">
        <v>1293</v>
      </c>
      <c r="Z71" t="s">
        <v>1294</v>
      </c>
      <c r="AA71" t="s">
        <v>51</v>
      </c>
      <c r="AB71" t="s">
        <v>1319</v>
      </c>
      <c r="AC71">
        <v>6</v>
      </c>
      <c r="AD71">
        <v>35139</v>
      </c>
      <c r="AE71">
        <v>35139</v>
      </c>
      <c r="AF71">
        <v>210834</v>
      </c>
      <c r="AG71">
        <v>8</v>
      </c>
      <c r="AH71" s="17">
        <v>227701</v>
      </c>
      <c r="AI71" t="s">
        <v>1337</v>
      </c>
      <c r="AJ71">
        <v>20240714</v>
      </c>
      <c r="AK71">
        <v>20250714</v>
      </c>
      <c r="AL71" t="s">
        <v>1545</v>
      </c>
      <c r="AM71">
        <v>97077</v>
      </c>
      <c r="AN71" t="s">
        <v>1325</v>
      </c>
      <c r="AO71" t="s">
        <v>1296</v>
      </c>
      <c r="AP71" t="s">
        <v>1297</v>
      </c>
      <c r="AQ71" s="19">
        <v>6</v>
      </c>
      <c r="AR71" s="22">
        <v>1</v>
      </c>
      <c r="AS71" s="5" t="s">
        <v>51</v>
      </c>
      <c r="AT71" s="5"/>
      <c r="AU71" s="5" t="s">
        <v>57</v>
      </c>
      <c r="AV71">
        <f>+IFERROR(VLOOKUP($I71,Code!$A:$M,12,0),0)</f>
        <v>320118</v>
      </c>
      <c r="AW71" t="str">
        <f>+IFERROR(VLOOKUP($I71,Code!$A:$M,13,0),0)</f>
        <v>Richoco WF 15g</v>
      </c>
      <c r="AY71" s="1">
        <f t="shared" si="4"/>
        <v>210.834</v>
      </c>
      <c r="AZ71" s="12">
        <f t="shared" si="5"/>
        <v>0</v>
      </c>
    </row>
    <row r="72" spans="2:52" x14ac:dyDescent="0.35">
      <c r="B72" t="s">
        <v>1288</v>
      </c>
      <c r="C72" s="2" t="s">
        <v>1319</v>
      </c>
      <c r="D72" s="2">
        <v>45534</v>
      </c>
      <c r="E72" t="s">
        <v>1788</v>
      </c>
      <c r="F72" t="s">
        <v>1420</v>
      </c>
      <c r="G72" t="s">
        <v>1789</v>
      </c>
      <c r="H72" t="s">
        <v>1790</v>
      </c>
      <c r="I72">
        <v>173123000</v>
      </c>
      <c r="J72" t="s">
        <v>935</v>
      </c>
      <c r="K72" t="s">
        <v>1290</v>
      </c>
      <c r="L72" t="s">
        <v>1307</v>
      </c>
      <c r="M72">
        <v>5151842</v>
      </c>
      <c r="N72" t="s">
        <v>637</v>
      </c>
      <c r="O72" t="s">
        <v>1791</v>
      </c>
      <c r="P72" t="s">
        <v>1792</v>
      </c>
      <c r="Q72" t="s">
        <v>1292</v>
      </c>
      <c r="R72" t="s">
        <v>1793</v>
      </c>
      <c r="S72" t="s">
        <v>1357</v>
      </c>
      <c r="T72" t="s">
        <v>1350</v>
      </c>
      <c r="U72" t="s">
        <v>723</v>
      </c>
      <c r="W72" t="s">
        <v>723</v>
      </c>
      <c r="X72" t="s">
        <v>136</v>
      </c>
      <c r="Y72" t="s">
        <v>1293</v>
      </c>
      <c r="Z72" t="s">
        <v>1303</v>
      </c>
      <c r="AA72" t="s">
        <v>59</v>
      </c>
      <c r="AB72" t="s">
        <v>1319</v>
      </c>
      <c r="AC72">
        <v>6</v>
      </c>
      <c r="AD72">
        <v>36800</v>
      </c>
      <c r="AE72">
        <v>36432</v>
      </c>
      <c r="AF72">
        <v>218592</v>
      </c>
      <c r="AG72">
        <v>8</v>
      </c>
      <c r="AH72" s="17">
        <v>236079</v>
      </c>
      <c r="AI72" t="s">
        <v>1324</v>
      </c>
      <c r="AJ72">
        <v>20240609</v>
      </c>
      <c r="AK72">
        <v>20250609</v>
      </c>
      <c r="AL72" t="s">
        <v>1427</v>
      </c>
      <c r="AM72">
        <v>97077</v>
      </c>
      <c r="AN72" t="s">
        <v>1325</v>
      </c>
      <c r="AO72" t="s">
        <v>1296</v>
      </c>
      <c r="AP72" t="s">
        <v>1297</v>
      </c>
      <c r="AQ72" s="19">
        <v>6</v>
      </c>
      <c r="AR72" s="22">
        <v>1</v>
      </c>
      <c r="AS72" s="5" t="s">
        <v>59</v>
      </c>
      <c r="AT72" s="5"/>
      <c r="AU72" s="5" t="s">
        <v>56</v>
      </c>
      <c r="AV72">
        <f>+IFERROR(VLOOKUP($I72,Code!$A:$M,12,0),0)</f>
        <v>320118</v>
      </c>
      <c r="AW72" t="str">
        <f>+IFERROR(VLOOKUP($I72,Code!$A:$M,13,0),0)</f>
        <v>Richoco WF 15g</v>
      </c>
      <c r="AY72" s="1">
        <f t="shared" si="4"/>
        <v>218.59200000000001</v>
      </c>
      <c r="AZ72" s="12">
        <f t="shared" si="5"/>
        <v>1.0000000000000009E-2</v>
      </c>
    </row>
    <row r="73" spans="2:52" x14ac:dyDescent="0.35">
      <c r="B73" t="s">
        <v>1288</v>
      </c>
      <c r="C73" s="2" t="s">
        <v>1298</v>
      </c>
      <c r="D73" s="2">
        <v>45534</v>
      </c>
      <c r="E73" t="s">
        <v>1833</v>
      </c>
      <c r="F73" t="s">
        <v>1834</v>
      </c>
      <c r="G73" t="s">
        <v>1835</v>
      </c>
      <c r="H73" t="s">
        <v>1836</v>
      </c>
      <c r="I73">
        <v>173129000</v>
      </c>
      <c r="J73" t="s">
        <v>746</v>
      </c>
      <c r="K73" t="s">
        <v>1290</v>
      </c>
      <c r="L73" t="s">
        <v>1307</v>
      </c>
      <c r="M73">
        <v>5139217</v>
      </c>
      <c r="N73" t="s">
        <v>204</v>
      </c>
      <c r="O73" t="s">
        <v>1837</v>
      </c>
      <c r="P73">
        <v>1033</v>
      </c>
      <c r="Q73" t="s">
        <v>1292</v>
      </c>
      <c r="R73" t="s">
        <v>1838</v>
      </c>
      <c r="S73" t="s">
        <v>1327</v>
      </c>
      <c r="T73" t="s">
        <v>1366</v>
      </c>
      <c r="U73" t="s">
        <v>723</v>
      </c>
      <c r="W73" t="s">
        <v>723</v>
      </c>
      <c r="X73" t="s">
        <v>123</v>
      </c>
      <c r="Y73" t="s">
        <v>1299</v>
      </c>
      <c r="Z73" t="s">
        <v>1300</v>
      </c>
      <c r="AA73" t="s">
        <v>4</v>
      </c>
      <c r="AB73" t="s">
        <v>1298</v>
      </c>
      <c r="AC73">
        <v>6</v>
      </c>
      <c r="AD73">
        <v>36800</v>
      </c>
      <c r="AE73">
        <v>36800</v>
      </c>
      <c r="AF73">
        <v>220800</v>
      </c>
      <c r="AG73">
        <v>8</v>
      </c>
      <c r="AH73" s="17">
        <v>238464</v>
      </c>
      <c r="AI73" t="s">
        <v>1316</v>
      </c>
      <c r="AJ73">
        <v>20240526</v>
      </c>
      <c r="AK73">
        <v>20250526</v>
      </c>
      <c r="AL73" t="s">
        <v>1839</v>
      </c>
      <c r="AM73">
        <v>102734</v>
      </c>
      <c r="AN73" t="s">
        <v>1356</v>
      </c>
      <c r="AO73" t="s">
        <v>1296</v>
      </c>
      <c r="AP73" t="s">
        <v>1297</v>
      </c>
      <c r="AQ73" s="19">
        <v>6</v>
      </c>
      <c r="AR73" s="22">
        <v>1</v>
      </c>
      <c r="AS73" s="5" t="s">
        <v>4</v>
      </c>
      <c r="AT73" s="5"/>
      <c r="AU73" s="5" t="s">
        <v>76</v>
      </c>
      <c r="AV73">
        <f>+IFERROR(VLOOKUP($I73,Code!$A:$M,12,0),0)</f>
        <v>320023</v>
      </c>
      <c r="AW73" t="str">
        <f>+IFERROR(VLOOKUP($I73,Code!$A:$M,13,0),0)</f>
        <v>Na 15g</v>
      </c>
      <c r="AY73" s="1">
        <f t="shared" si="4"/>
        <v>220.8</v>
      </c>
      <c r="AZ73" s="12">
        <f t="shared" si="5"/>
        <v>0</v>
      </c>
    </row>
    <row r="74" spans="2:52" x14ac:dyDescent="0.35">
      <c r="B74" t="s">
        <v>1288</v>
      </c>
      <c r="C74" s="2" t="s">
        <v>1319</v>
      </c>
      <c r="D74" s="2">
        <v>45534</v>
      </c>
      <c r="E74" t="s">
        <v>1840</v>
      </c>
      <c r="F74" t="s">
        <v>1413</v>
      </c>
      <c r="G74" t="s">
        <v>1841</v>
      </c>
      <c r="H74" t="s">
        <v>1842</v>
      </c>
      <c r="I74">
        <v>173129000</v>
      </c>
      <c r="J74" t="s">
        <v>746</v>
      </c>
      <c r="K74" t="s">
        <v>1290</v>
      </c>
      <c r="L74" t="s">
        <v>1307</v>
      </c>
      <c r="M74">
        <v>5139231</v>
      </c>
      <c r="N74" t="s">
        <v>1843</v>
      </c>
      <c r="O74" t="s">
        <v>310</v>
      </c>
      <c r="P74" t="s">
        <v>1844</v>
      </c>
      <c r="Q74" t="s">
        <v>1292</v>
      </c>
      <c r="R74" t="s">
        <v>1845</v>
      </c>
      <c r="S74" t="s">
        <v>1329</v>
      </c>
      <c r="T74" t="s">
        <v>1350</v>
      </c>
      <c r="U74" t="s">
        <v>723</v>
      </c>
      <c r="W74" t="s">
        <v>723</v>
      </c>
      <c r="X74" t="s">
        <v>136</v>
      </c>
      <c r="Y74" t="s">
        <v>1299</v>
      </c>
      <c r="Z74" t="s">
        <v>1300</v>
      </c>
      <c r="AA74" t="s">
        <v>865</v>
      </c>
      <c r="AB74" t="s">
        <v>1319</v>
      </c>
      <c r="AC74">
        <v>6</v>
      </c>
      <c r="AD74">
        <v>36800</v>
      </c>
      <c r="AE74">
        <v>36800</v>
      </c>
      <c r="AF74">
        <v>220800</v>
      </c>
      <c r="AG74">
        <v>8</v>
      </c>
      <c r="AH74" s="17">
        <v>238464</v>
      </c>
      <c r="AI74" t="s">
        <v>1330</v>
      </c>
      <c r="AJ74">
        <v>20240605</v>
      </c>
      <c r="AK74">
        <v>20250605</v>
      </c>
      <c r="AL74" t="s">
        <v>1418</v>
      </c>
      <c r="AM74">
        <v>97077</v>
      </c>
      <c r="AN74" t="s">
        <v>1325</v>
      </c>
      <c r="AO74" t="s">
        <v>1296</v>
      </c>
      <c r="AP74" t="s">
        <v>1297</v>
      </c>
      <c r="AQ74" s="19">
        <v>6</v>
      </c>
      <c r="AR74" s="22">
        <v>1</v>
      </c>
      <c r="AS74" s="5" t="s">
        <v>865</v>
      </c>
      <c r="AT74" s="5"/>
      <c r="AU74" s="5" t="s">
        <v>56</v>
      </c>
      <c r="AV74">
        <f>+IFERROR(VLOOKUP($I74,Code!$A:$M,12,0),0)</f>
        <v>320023</v>
      </c>
      <c r="AW74" t="str">
        <f>+IFERROR(VLOOKUP($I74,Code!$A:$M,13,0),0)</f>
        <v>Na 15g</v>
      </c>
      <c r="AY74" s="1">
        <f t="shared" si="4"/>
        <v>220.8</v>
      </c>
      <c r="AZ74" s="12">
        <f t="shared" si="5"/>
        <v>0</v>
      </c>
    </row>
    <row r="75" spans="2:52" x14ac:dyDescent="0.35">
      <c r="B75" t="s">
        <v>1288</v>
      </c>
      <c r="C75" s="2" t="s">
        <v>1319</v>
      </c>
      <c r="D75" s="2">
        <v>45534</v>
      </c>
      <c r="E75" t="s">
        <v>1551</v>
      </c>
      <c r="F75" t="s">
        <v>1552</v>
      </c>
      <c r="G75" t="s">
        <v>1553</v>
      </c>
      <c r="H75" t="s">
        <v>1554</v>
      </c>
      <c r="I75">
        <v>173129000</v>
      </c>
      <c r="J75" t="s">
        <v>746</v>
      </c>
      <c r="K75" t="s">
        <v>1290</v>
      </c>
      <c r="L75" t="s">
        <v>1307</v>
      </c>
      <c r="M75">
        <v>5152308</v>
      </c>
      <c r="N75" t="s">
        <v>214</v>
      </c>
      <c r="O75" t="s">
        <v>1555</v>
      </c>
      <c r="P75" t="s">
        <v>1556</v>
      </c>
      <c r="Q75" t="s">
        <v>1292</v>
      </c>
      <c r="R75" t="s">
        <v>1557</v>
      </c>
      <c r="S75" t="s">
        <v>1558</v>
      </c>
      <c r="T75" t="s">
        <v>1353</v>
      </c>
      <c r="U75" t="s">
        <v>723</v>
      </c>
      <c r="W75" t="s">
        <v>723</v>
      </c>
      <c r="X75" t="s">
        <v>173</v>
      </c>
      <c r="Y75" t="s">
        <v>1293</v>
      </c>
      <c r="Z75" t="s">
        <v>1303</v>
      </c>
      <c r="AA75" t="s">
        <v>59</v>
      </c>
      <c r="AB75" t="s">
        <v>1319</v>
      </c>
      <c r="AC75">
        <v>6</v>
      </c>
      <c r="AD75">
        <v>36800</v>
      </c>
      <c r="AE75">
        <v>36432</v>
      </c>
      <c r="AF75">
        <v>218592</v>
      </c>
      <c r="AG75">
        <v>8</v>
      </c>
      <c r="AH75" s="17">
        <v>236079</v>
      </c>
      <c r="AI75" t="s">
        <v>1330</v>
      </c>
      <c r="AJ75">
        <v>20240605</v>
      </c>
      <c r="AK75">
        <v>20250605</v>
      </c>
      <c r="AL75" t="s">
        <v>1559</v>
      </c>
      <c r="AM75">
        <v>102589</v>
      </c>
      <c r="AN75" t="s">
        <v>1352</v>
      </c>
      <c r="AO75" t="s">
        <v>1296</v>
      </c>
      <c r="AP75" t="s">
        <v>1297</v>
      </c>
      <c r="AQ75" s="19">
        <v>6</v>
      </c>
      <c r="AR75" s="22">
        <v>1</v>
      </c>
      <c r="AS75" s="5" t="s">
        <v>59</v>
      </c>
      <c r="AT75" s="5"/>
      <c r="AU75" s="5" t="s">
        <v>54</v>
      </c>
      <c r="AV75">
        <f>+IFERROR(VLOOKUP($I75,Code!$A:$M,12,0),0)</f>
        <v>320023</v>
      </c>
      <c r="AW75" t="str">
        <f>+IFERROR(VLOOKUP($I75,Code!$A:$M,13,0),0)</f>
        <v>Na 15g</v>
      </c>
      <c r="AY75" s="1">
        <f t="shared" si="4"/>
        <v>218.59200000000001</v>
      </c>
      <c r="AZ75" s="12">
        <f t="shared" si="5"/>
        <v>1.0000000000000009E-2</v>
      </c>
    </row>
    <row r="76" spans="2:52" x14ac:dyDescent="0.35">
      <c r="B76" t="s">
        <v>1288</v>
      </c>
      <c r="C76" s="2" t="s">
        <v>1319</v>
      </c>
      <c r="D76" s="2">
        <v>45534</v>
      </c>
      <c r="E76" t="s">
        <v>1846</v>
      </c>
      <c r="F76" t="s">
        <v>1523</v>
      </c>
      <c r="G76" t="s">
        <v>1847</v>
      </c>
      <c r="H76" t="s">
        <v>1848</v>
      </c>
      <c r="I76">
        <v>173129000</v>
      </c>
      <c r="J76" t="s">
        <v>746</v>
      </c>
      <c r="K76" t="s">
        <v>1290</v>
      </c>
      <c r="L76" t="s">
        <v>1307</v>
      </c>
      <c r="M76">
        <v>5135031</v>
      </c>
      <c r="N76" t="s">
        <v>566</v>
      </c>
      <c r="O76" t="s">
        <v>1849</v>
      </c>
      <c r="P76">
        <v>425</v>
      </c>
      <c r="Q76" t="s">
        <v>1292</v>
      </c>
      <c r="R76" t="s">
        <v>1528</v>
      </c>
      <c r="S76" t="s">
        <v>1388</v>
      </c>
      <c r="T76" t="s">
        <v>1384</v>
      </c>
      <c r="U76" t="s">
        <v>723</v>
      </c>
      <c r="W76" t="s">
        <v>723</v>
      </c>
      <c r="X76" t="s">
        <v>122</v>
      </c>
      <c r="Y76" t="s">
        <v>1299</v>
      </c>
      <c r="Z76" t="s">
        <v>1300</v>
      </c>
      <c r="AA76" t="s">
        <v>4</v>
      </c>
      <c r="AB76" t="s">
        <v>1319</v>
      </c>
      <c r="AC76">
        <v>6</v>
      </c>
      <c r="AD76">
        <v>36800</v>
      </c>
      <c r="AE76">
        <v>36800</v>
      </c>
      <c r="AF76">
        <v>220800</v>
      </c>
      <c r="AG76">
        <v>8</v>
      </c>
      <c r="AH76" s="17">
        <v>238464</v>
      </c>
      <c r="AI76" t="s">
        <v>1330</v>
      </c>
      <c r="AJ76">
        <v>20240605</v>
      </c>
      <c r="AK76">
        <v>20250605</v>
      </c>
      <c r="AL76" t="s">
        <v>1530</v>
      </c>
      <c r="AM76">
        <v>102589</v>
      </c>
      <c r="AN76" t="s">
        <v>1352</v>
      </c>
      <c r="AO76" t="s">
        <v>1296</v>
      </c>
      <c r="AP76" t="s">
        <v>1297</v>
      </c>
      <c r="AQ76" s="19">
        <v>6</v>
      </c>
      <c r="AR76" s="22">
        <v>1</v>
      </c>
      <c r="AS76" s="5" t="s">
        <v>4</v>
      </c>
      <c r="AT76" s="5"/>
      <c r="AU76" s="5" t="s">
        <v>54</v>
      </c>
      <c r="AV76">
        <f>+IFERROR(VLOOKUP($I76,Code!$A:$M,12,0),0)</f>
        <v>320023</v>
      </c>
      <c r="AW76" t="str">
        <f>+IFERROR(VLOOKUP($I76,Code!$A:$M,13,0),0)</f>
        <v>Na 15g</v>
      </c>
      <c r="AY76" s="1">
        <f t="shared" si="4"/>
        <v>220.8</v>
      </c>
      <c r="AZ76" s="12">
        <f t="shared" si="5"/>
        <v>0</v>
      </c>
    </row>
    <row r="77" spans="2:52" x14ac:dyDescent="0.35">
      <c r="B77" t="s">
        <v>1288</v>
      </c>
      <c r="C77" s="2" t="s">
        <v>1319</v>
      </c>
      <c r="D77" s="2">
        <v>45534</v>
      </c>
      <c r="E77" t="s">
        <v>1850</v>
      </c>
      <c r="F77" t="s">
        <v>1504</v>
      </c>
      <c r="G77" t="s">
        <v>1851</v>
      </c>
      <c r="H77" t="s">
        <v>1852</v>
      </c>
      <c r="I77">
        <v>173129000</v>
      </c>
      <c r="J77" t="s">
        <v>746</v>
      </c>
      <c r="K77" t="s">
        <v>1290</v>
      </c>
      <c r="L77" t="s">
        <v>1307</v>
      </c>
      <c r="M77">
        <v>5150379</v>
      </c>
      <c r="N77" t="s">
        <v>526</v>
      </c>
      <c r="O77" t="s">
        <v>1853</v>
      </c>
      <c r="P77">
        <v>492</v>
      </c>
      <c r="Q77" t="s">
        <v>1292</v>
      </c>
      <c r="R77" t="s">
        <v>1854</v>
      </c>
      <c r="S77" t="s">
        <v>1855</v>
      </c>
      <c r="T77" t="s">
        <v>1351</v>
      </c>
      <c r="U77" t="s">
        <v>723</v>
      </c>
      <c r="W77" t="s">
        <v>723</v>
      </c>
      <c r="X77" t="s">
        <v>63</v>
      </c>
      <c r="Y77" t="s">
        <v>1293</v>
      </c>
      <c r="Z77" t="s">
        <v>1303</v>
      </c>
      <c r="AA77" t="s">
        <v>59</v>
      </c>
      <c r="AB77" t="s">
        <v>1319</v>
      </c>
      <c r="AC77">
        <v>6</v>
      </c>
      <c r="AD77">
        <v>36800</v>
      </c>
      <c r="AE77">
        <v>36432</v>
      </c>
      <c r="AF77">
        <v>218592</v>
      </c>
      <c r="AG77">
        <v>8</v>
      </c>
      <c r="AH77" s="17">
        <v>236079</v>
      </c>
      <c r="AI77" t="s">
        <v>1363</v>
      </c>
      <c r="AJ77">
        <v>20240605</v>
      </c>
      <c r="AK77">
        <v>20250605</v>
      </c>
      <c r="AL77" t="s">
        <v>1509</v>
      </c>
      <c r="AM77">
        <v>102589</v>
      </c>
      <c r="AN77" t="s">
        <v>1352</v>
      </c>
      <c r="AO77" t="s">
        <v>1296</v>
      </c>
      <c r="AP77" t="s">
        <v>1297</v>
      </c>
      <c r="AQ77" s="19">
        <v>6</v>
      </c>
      <c r="AR77" s="22">
        <v>1</v>
      </c>
      <c r="AS77" s="5" t="s">
        <v>59</v>
      </c>
      <c r="AT77" s="5"/>
      <c r="AU77" s="5" t="s">
        <v>56</v>
      </c>
      <c r="AV77">
        <f>+IFERROR(VLOOKUP($I77,Code!$A:$M,12,0),0)</f>
        <v>320023</v>
      </c>
      <c r="AW77" t="str">
        <f>+IFERROR(VLOOKUP($I77,Code!$A:$M,13,0),0)</f>
        <v>Na 15g</v>
      </c>
      <c r="AY77" s="1">
        <f t="shared" si="4"/>
        <v>218.59200000000001</v>
      </c>
      <c r="AZ77" s="12">
        <f t="shared" si="5"/>
        <v>1.0000000000000009E-2</v>
      </c>
    </row>
    <row r="78" spans="2:52" x14ac:dyDescent="0.35">
      <c r="B78" t="s">
        <v>1288</v>
      </c>
      <c r="C78" s="2" t="s">
        <v>1289</v>
      </c>
      <c r="D78" s="2">
        <v>45534</v>
      </c>
      <c r="E78" t="s">
        <v>1856</v>
      </c>
      <c r="F78" t="s">
        <v>1591</v>
      </c>
      <c r="G78" t="s">
        <v>1857</v>
      </c>
      <c r="H78" t="s">
        <v>1858</v>
      </c>
      <c r="I78">
        <v>173129000</v>
      </c>
      <c r="J78" t="s">
        <v>746</v>
      </c>
      <c r="K78" t="s">
        <v>1290</v>
      </c>
      <c r="L78" t="s">
        <v>1307</v>
      </c>
      <c r="M78">
        <v>5129708</v>
      </c>
      <c r="N78" t="s">
        <v>259</v>
      </c>
      <c r="O78" t="s">
        <v>1594</v>
      </c>
      <c r="P78">
        <v>71</v>
      </c>
      <c r="Q78" t="s">
        <v>1595</v>
      </c>
      <c r="R78" t="s">
        <v>1596</v>
      </c>
      <c r="S78" t="s">
        <v>1597</v>
      </c>
      <c r="T78" t="s">
        <v>1301</v>
      </c>
      <c r="U78" t="s">
        <v>723</v>
      </c>
      <c r="W78" t="s">
        <v>723</v>
      </c>
      <c r="X78" t="s">
        <v>67</v>
      </c>
      <c r="Y78" t="s">
        <v>1293</v>
      </c>
      <c r="Z78" t="s">
        <v>1294</v>
      </c>
      <c r="AA78" t="s">
        <v>51</v>
      </c>
      <c r="AB78" t="s">
        <v>1289</v>
      </c>
      <c r="AC78">
        <v>12</v>
      </c>
      <c r="AD78">
        <v>36800</v>
      </c>
      <c r="AE78">
        <v>36800</v>
      </c>
      <c r="AF78">
        <v>441600</v>
      </c>
      <c r="AG78">
        <v>8</v>
      </c>
      <c r="AH78" s="17">
        <v>476928</v>
      </c>
      <c r="AI78" t="s">
        <v>1330</v>
      </c>
      <c r="AJ78">
        <v>20240605</v>
      </c>
      <c r="AK78">
        <v>20250605</v>
      </c>
      <c r="AL78" t="s">
        <v>1598</v>
      </c>
      <c r="AM78">
        <v>102675</v>
      </c>
      <c r="AN78" t="s">
        <v>1302</v>
      </c>
      <c r="AO78" t="s">
        <v>1296</v>
      </c>
      <c r="AP78" t="s">
        <v>1297</v>
      </c>
      <c r="AQ78" s="19">
        <v>6</v>
      </c>
      <c r="AR78" s="22">
        <v>2</v>
      </c>
      <c r="AS78" s="5" t="s">
        <v>51</v>
      </c>
      <c r="AT78" s="5"/>
      <c r="AU78" s="5" t="s">
        <v>58</v>
      </c>
      <c r="AV78">
        <f>+IFERROR(VLOOKUP($I78,Code!$A:$M,12,0),0)</f>
        <v>320023</v>
      </c>
      <c r="AW78" t="str">
        <f>+IFERROR(VLOOKUP($I78,Code!$A:$M,13,0),0)</f>
        <v>Na 15g</v>
      </c>
      <c r="AY78" s="1">
        <f t="shared" si="4"/>
        <v>220.8</v>
      </c>
      <c r="AZ78" s="12">
        <f t="shared" si="5"/>
        <v>0</v>
      </c>
    </row>
    <row r="79" spans="2:52" x14ac:dyDescent="0.35">
      <c r="B79" t="s">
        <v>1288</v>
      </c>
      <c r="C79" s="2" t="s">
        <v>1289</v>
      </c>
      <c r="D79" s="2">
        <v>45534</v>
      </c>
      <c r="E79" t="s">
        <v>1859</v>
      </c>
      <c r="F79" t="s">
        <v>1614</v>
      </c>
      <c r="G79" t="s">
        <v>1860</v>
      </c>
      <c r="H79" t="s">
        <v>1861</v>
      </c>
      <c r="I79">
        <v>173129000</v>
      </c>
      <c r="J79" t="s">
        <v>746</v>
      </c>
      <c r="K79" t="s">
        <v>1290</v>
      </c>
      <c r="L79" t="s">
        <v>1307</v>
      </c>
      <c r="M79">
        <v>5120510</v>
      </c>
      <c r="N79" t="s">
        <v>1862</v>
      </c>
      <c r="O79" t="s">
        <v>670</v>
      </c>
      <c r="P79" t="s">
        <v>1863</v>
      </c>
      <c r="Q79" t="s">
        <v>1864</v>
      </c>
      <c r="R79" t="s">
        <v>1292</v>
      </c>
      <c r="S79" t="s">
        <v>1865</v>
      </c>
      <c r="T79" t="s">
        <v>1301</v>
      </c>
      <c r="U79" t="s">
        <v>723</v>
      </c>
      <c r="W79" t="s">
        <v>723</v>
      </c>
      <c r="X79" t="s">
        <v>67</v>
      </c>
      <c r="Y79" t="s">
        <v>1299</v>
      </c>
      <c r="Z79" t="s">
        <v>1300</v>
      </c>
      <c r="AA79" t="s">
        <v>865</v>
      </c>
      <c r="AB79" t="s">
        <v>1289</v>
      </c>
      <c r="AC79">
        <v>6</v>
      </c>
      <c r="AD79">
        <v>36800</v>
      </c>
      <c r="AE79">
        <v>36800</v>
      </c>
      <c r="AF79">
        <v>220800</v>
      </c>
      <c r="AG79">
        <v>8</v>
      </c>
      <c r="AH79" s="17">
        <v>238464</v>
      </c>
      <c r="AI79" t="s">
        <v>1330</v>
      </c>
      <c r="AJ79">
        <v>20240605</v>
      </c>
      <c r="AK79">
        <v>20250605</v>
      </c>
      <c r="AL79" t="s">
        <v>1619</v>
      </c>
      <c r="AM79">
        <v>102675</v>
      </c>
      <c r="AN79" t="s">
        <v>1302</v>
      </c>
      <c r="AO79" t="s">
        <v>1296</v>
      </c>
      <c r="AP79" t="s">
        <v>1297</v>
      </c>
      <c r="AQ79" s="19">
        <v>6</v>
      </c>
      <c r="AR79" s="22">
        <v>1</v>
      </c>
      <c r="AS79" s="5" t="s">
        <v>865</v>
      </c>
      <c r="AT79" s="5"/>
      <c r="AU79" s="5" t="s">
        <v>58</v>
      </c>
      <c r="AV79">
        <f>+IFERROR(VLOOKUP($I79,Code!$A:$M,12,0),0)</f>
        <v>320023</v>
      </c>
      <c r="AW79" t="str">
        <f>+IFERROR(VLOOKUP($I79,Code!$A:$M,13,0),0)</f>
        <v>Na 15g</v>
      </c>
      <c r="AY79" s="1">
        <f t="shared" si="4"/>
        <v>220.8</v>
      </c>
      <c r="AZ79" s="12">
        <f t="shared" si="5"/>
        <v>0</v>
      </c>
    </row>
    <row r="80" spans="2:52" x14ac:dyDescent="0.35">
      <c r="B80" t="s">
        <v>1288</v>
      </c>
      <c r="C80" s="2" t="s">
        <v>1298</v>
      </c>
      <c r="D80" s="2">
        <v>45534</v>
      </c>
      <c r="E80" t="s">
        <v>1866</v>
      </c>
      <c r="F80" t="s">
        <v>1443</v>
      </c>
      <c r="G80" t="s">
        <v>1867</v>
      </c>
      <c r="H80" t="s">
        <v>1868</v>
      </c>
      <c r="I80">
        <v>173129000</v>
      </c>
      <c r="J80" t="s">
        <v>746</v>
      </c>
      <c r="K80" t="s">
        <v>1290</v>
      </c>
      <c r="L80" t="s">
        <v>1307</v>
      </c>
      <c r="M80">
        <v>5338261</v>
      </c>
      <c r="N80" t="s">
        <v>1869</v>
      </c>
      <c r="O80" t="s">
        <v>1870</v>
      </c>
      <c r="P80" t="s">
        <v>1871</v>
      </c>
      <c r="Q80" t="s">
        <v>1292</v>
      </c>
      <c r="R80" t="s">
        <v>1397</v>
      </c>
      <c r="S80" t="s">
        <v>1872</v>
      </c>
      <c r="T80" t="s">
        <v>1449</v>
      </c>
      <c r="U80" t="s">
        <v>1381</v>
      </c>
      <c r="W80" t="s">
        <v>1304</v>
      </c>
      <c r="X80" t="s">
        <v>1381</v>
      </c>
      <c r="Y80" t="s">
        <v>1299</v>
      </c>
      <c r="Z80" t="s">
        <v>1300</v>
      </c>
      <c r="AA80" t="s">
        <v>865</v>
      </c>
      <c r="AB80" t="s">
        <v>1298</v>
      </c>
      <c r="AC80">
        <v>6</v>
      </c>
      <c r="AD80">
        <v>36800</v>
      </c>
      <c r="AE80">
        <v>36800</v>
      </c>
      <c r="AF80">
        <v>220800</v>
      </c>
      <c r="AG80">
        <v>8</v>
      </c>
      <c r="AH80" s="17">
        <v>238464</v>
      </c>
      <c r="AI80" t="s">
        <v>1316</v>
      </c>
      <c r="AJ80">
        <v>20240526</v>
      </c>
      <c r="AK80">
        <v>20250526</v>
      </c>
      <c r="AL80" t="s">
        <v>1450</v>
      </c>
      <c r="AM80">
        <v>101164</v>
      </c>
      <c r="AN80" t="s">
        <v>1377</v>
      </c>
      <c r="AO80" t="s">
        <v>1296</v>
      </c>
      <c r="AP80" t="s">
        <v>1297</v>
      </c>
      <c r="AQ80" s="19">
        <v>6</v>
      </c>
      <c r="AR80" s="22">
        <v>1</v>
      </c>
      <c r="AS80" s="5" t="s">
        <v>865</v>
      </c>
      <c r="AT80" s="5"/>
      <c r="AU80" s="5" t="s">
        <v>1371</v>
      </c>
      <c r="AV80">
        <f>+IFERROR(VLOOKUP($I80,Code!$A:$M,12,0),0)</f>
        <v>320023</v>
      </c>
      <c r="AW80" t="str">
        <f>+IFERROR(VLOOKUP($I80,Code!$A:$M,13,0),0)</f>
        <v>Na 15g</v>
      </c>
      <c r="AY80" s="1">
        <f t="shared" si="4"/>
        <v>220.8</v>
      </c>
      <c r="AZ80" s="12">
        <f t="shared" si="5"/>
        <v>0</v>
      </c>
    </row>
    <row r="81" spans="2:52" x14ac:dyDescent="0.35">
      <c r="B81" t="s">
        <v>1288</v>
      </c>
      <c r="C81" s="2" t="s">
        <v>1319</v>
      </c>
      <c r="D81" s="2">
        <v>45534</v>
      </c>
      <c r="E81" t="s">
        <v>1576</v>
      </c>
      <c r="F81" t="s">
        <v>1577</v>
      </c>
      <c r="G81" t="s">
        <v>1578</v>
      </c>
      <c r="H81" t="s">
        <v>1579</v>
      </c>
      <c r="I81">
        <v>173129000</v>
      </c>
      <c r="J81" t="s">
        <v>746</v>
      </c>
      <c r="K81" t="s">
        <v>1290</v>
      </c>
      <c r="L81" t="s">
        <v>1307</v>
      </c>
      <c r="M81">
        <v>5152436</v>
      </c>
      <c r="N81" t="s">
        <v>318</v>
      </c>
      <c r="O81" t="s">
        <v>318</v>
      </c>
      <c r="P81" t="s">
        <v>1580</v>
      </c>
      <c r="Q81" t="s">
        <v>1292</v>
      </c>
      <c r="R81" t="s">
        <v>1472</v>
      </c>
      <c r="S81" t="s">
        <v>1581</v>
      </c>
      <c r="T81" t="s">
        <v>1321</v>
      </c>
      <c r="U81" t="s">
        <v>723</v>
      </c>
      <c r="W81" t="s">
        <v>723</v>
      </c>
      <c r="X81" t="s">
        <v>118</v>
      </c>
      <c r="Y81" t="s">
        <v>1293</v>
      </c>
      <c r="Z81" t="s">
        <v>1303</v>
      </c>
      <c r="AA81" t="s">
        <v>59</v>
      </c>
      <c r="AB81" t="s">
        <v>1319</v>
      </c>
      <c r="AC81">
        <v>6</v>
      </c>
      <c r="AD81">
        <v>36800</v>
      </c>
      <c r="AE81">
        <v>36432</v>
      </c>
      <c r="AF81">
        <v>218592</v>
      </c>
      <c r="AG81">
        <v>8</v>
      </c>
      <c r="AH81" s="17">
        <v>236079</v>
      </c>
      <c r="AI81" t="s">
        <v>1363</v>
      </c>
      <c r="AJ81">
        <v>20240605</v>
      </c>
      <c r="AK81">
        <v>20250605</v>
      </c>
      <c r="AL81" t="s">
        <v>1582</v>
      </c>
      <c r="AM81">
        <v>97077</v>
      </c>
      <c r="AN81" t="s">
        <v>1325</v>
      </c>
      <c r="AO81" t="s">
        <v>1296</v>
      </c>
      <c r="AP81" t="s">
        <v>1297</v>
      </c>
      <c r="AQ81" s="19">
        <v>6</v>
      </c>
      <c r="AR81" s="22">
        <v>1</v>
      </c>
      <c r="AS81" s="5" t="s">
        <v>59</v>
      </c>
      <c r="AT81" s="5"/>
      <c r="AU81" s="5" t="s">
        <v>57</v>
      </c>
      <c r="AV81">
        <f>+IFERROR(VLOOKUP($I81,Code!$A:$M,12,0),0)</f>
        <v>320023</v>
      </c>
      <c r="AW81" t="str">
        <f>+IFERROR(VLOOKUP($I81,Code!$A:$M,13,0),0)</f>
        <v>Na 15g</v>
      </c>
      <c r="AY81" s="1">
        <f t="shared" si="4"/>
        <v>218.59200000000001</v>
      </c>
      <c r="AZ81" s="12">
        <f t="shared" si="5"/>
        <v>1.0000000000000009E-2</v>
      </c>
    </row>
    <row r="82" spans="2:52" x14ac:dyDescent="0.35">
      <c r="B82" t="s">
        <v>1288</v>
      </c>
      <c r="C82" s="2" t="s">
        <v>1319</v>
      </c>
      <c r="D82" s="2">
        <v>45534</v>
      </c>
      <c r="E82" t="s">
        <v>1873</v>
      </c>
      <c r="F82" t="s">
        <v>1523</v>
      </c>
      <c r="G82" t="s">
        <v>1874</v>
      </c>
      <c r="H82" t="s">
        <v>1875</v>
      </c>
      <c r="I82">
        <v>173129000</v>
      </c>
      <c r="J82" t="s">
        <v>746</v>
      </c>
      <c r="K82" t="s">
        <v>1290</v>
      </c>
      <c r="L82" t="s">
        <v>1307</v>
      </c>
      <c r="M82">
        <v>5271928</v>
      </c>
      <c r="N82" t="s">
        <v>226</v>
      </c>
      <c r="O82" t="s">
        <v>1876</v>
      </c>
      <c r="P82" t="s">
        <v>1877</v>
      </c>
      <c r="Q82" t="s">
        <v>1292</v>
      </c>
      <c r="R82" t="s">
        <v>1878</v>
      </c>
      <c r="S82" t="s">
        <v>1383</v>
      </c>
      <c r="T82" t="s">
        <v>1384</v>
      </c>
      <c r="U82" t="s">
        <v>723</v>
      </c>
      <c r="W82" t="s">
        <v>723</v>
      </c>
      <c r="X82" t="s">
        <v>122</v>
      </c>
      <c r="Y82" t="s">
        <v>1299</v>
      </c>
      <c r="Z82" t="s">
        <v>1300</v>
      </c>
      <c r="AA82" t="s">
        <v>4</v>
      </c>
      <c r="AB82" t="s">
        <v>1319</v>
      </c>
      <c r="AC82">
        <v>6</v>
      </c>
      <c r="AD82">
        <v>36800</v>
      </c>
      <c r="AE82">
        <v>36800</v>
      </c>
      <c r="AF82">
        <v>220800</v>
      </c>
      <c r="AG82">
        <v>8</v>
      </c>
      <c r="AH82" s="17">
        <v>238464</v>
      </c>
      <c r="AI82" t="s">
        <v>1363</v>
      </c>
      <c r="AJ82">
        <v>20240605</v>
      </c>
      <c r="AK82">
        <v>20250605</v>
      </c>
      <c r="AL82" t="s">
        <v>1530</v>
      </c>
      <c r="AM82">
        <v>102589</v>
      </c>
      <c r="AN82" t="s">
        <v>1352</v>
      </c>
      <c r="AO82" t="s">
        <v>1296</v>
      </c>
      <c r="AP82" t="s">
        <v>1297</v>
      </c>
      <c r="AQ82" s="19">
        <v>6</v>
      </c>
      <c r="AR82" s="22">
        <v>1</v>
      </c>
      <c r="AS82" s="5" t="s">
        <v>4</v>
      </c>
      <c r="AT82" s="5"/>
      <c r="AU82" s="5" t="s">
        <v>54</v>
      </c>
      <c r="AV82">
        <f>+IFERROR(VLOOKUP($I82,Code!$A:$M,12,0),0)</f>
        <v>320023</v>
      </c>
      <c r="AW82" t="str">
        <f>+IFERROR(VLOOKUP($I82,Code!$A:$M,13,0),0)</f>
        <v>Na 15g</v>
      </c>
      <c r="AY82" s="1">
        <f t="shared" si="4"/>
        <v>220.8</v>
      </c>
      <c r="AZ82" s="12">
        <f t="shared" si="5"/>
        <v>0</v>
      </c>
    </row>
    <row r="83" spans="2:52" x14ac:dyDescent="0.35">
      <c r="B83" t="s">
        <v>1288</v>
      </c>
      <c r="C83" s="2" t="s">
        <v>1319</v>
      </c>
      <c r="D83" s="2">
        <v>45534</v>
      </c>
      <c r="E83" t="s">
        <v>1517</v>
      </c>
      <c r="F83" t="s">
        <v>1420</v>
      </c>
      <c r="G83" t="s">
        <v>1518</v>
      </c>
      <c r="H83" t="s">
        <v>1519</v>
      </c>
      <c r="I83">
        <v>173129000</v>
      </c>
      <c r="J83" t="s">
        <v>746</v>
      </c>
      <c r="K83" t="s">
        <v>1290</v>
      </c>
      <c r="L83" t="s">
        <v>1307</v>
      </c>
      <c r="M83">
        <v>5151112</v>
      </c>
      <c r="N83" t="s">
        <v>779</v>
      </c>
      <c r="O83" t="s">
        <v>1520</v>
      </c>
      <c r="P83">
        <v>296</v>
      </c>
      <c r="Q83" t="s">
        <v>1292</v>
      </c>
      <c r="R83" t="s">
        <v>1521</v>
      </c>
      <c r="S83" t="s">
        <v>1317</v>
      </c>
      <c r="T83" t="s">
        <v>1350</v>
      </c>
      <c r="U83" t="s">
        <v>723</v>
      </c>
      <c r="W83" t="s">
        <v>723</v>
      </c>
      <c r="X83" t="s">
        <v>136</v>
      </c>
      <c r="Y83" t="s">
        <v>1293</v>
      </c>
      <c r="Z83" t="s">
        <v>1303</v>
      </c>
      <c r="AA83" t="s">
        <v>59</v>
      </c>
      <c r="AB83" t="s">
        <v>1319</v>
      </c>
      <c r="AC83">
        <v>6</v>
      </c>
      <c r="AD83">
        <v>36800</v>
      </c>
      <c r="AE83">
        <v>36432</v>
      </c>
      <c r="AF83">
        <v>218592</v>
      </c>
      <c r="AG83">
        <v>8</v>
      </c>
      <c r="AH83" s="17">
        <v>236079</v>
      </c>
      <c r="AI83" t="s">
        <v>1330</v>
      </c>
      <c r="AJ83">
        <v>20240605</v>
      </c>
      <c r="AK83">
        <v>20250605</v>
      </c>
      <c r="AL83" t="s">
        <v>1427</v>
      </c>
      <c r="AM83">
        <v>97077</v>
      </c>
      <c r="AN83" t="s">
        <v>1325</v>
      </c>
      <c r="AO83" t="s">
        <v>1296</v>
      </c>
      <c r="AP83" t="s">
        <v>1297</v>
      </c>
      <c r="AQ83" s="19">
        <v>6</v>
      </c>
      <c r="AR83" s="22">
        <v>1</v>
      </c>
      <c r="AS83" s="5" t="s">
        <v>59</v>
      </c>
      <c r="AT83" s="5"/>
      <c r="AU83" s="5" t="s">
        <v>56</v>
      </c>
      <c r="AV83">
        <f>+IFERROR(VLOOKUP($I83,Code!$A:$M,12,0),0)</f>
        <v>320023</v>
      </c>
      <c r="AW83" t="str">
        <f>+IFERROR(VLOOKUP($I83,Code!$A:$M,13,0),0)</f>
        <v>Na 15g</v>
      </c>
      <c r="AY83" s="1">
        <f t="shared" si="4"/>
        <v>218.59200000000001</v>
      </c>
      <c r="AZ83" s="12">
        <f t="shared" si="5"/>
        <v>1.0000000000000009E-2</v>
      </c>
    </row>
    <row r="84" spans="2:52" x14ac:dyDescent="0.35">
      <c r="B84" t="s">
        <v>1288</v>
      </c>
      <c r="C84" s="2" t="s">
        <v>1298</v>
      </c>
      <c r="D84" s="2">
        <v>45534</v>
      </c>
      <c r="E84" t="s">
        <v>1879</v>
      </c>
      <c r="F84" t="s">
        <v>1532</v>
      </c>
      <c r="G84" t="s">
        <v>1880</v>
      </c>
      <c r="H84" t="s">
        <v>1881</v>
      </c>
      <c r="I84">
        <v>173129000</v>
      </c>
      <c r="J84" t="s">
        <v>746</v>
      </c>
      <c r="K84" t="s">
        <v>1290</v>
      </c>
      <c r="L84" t="s">
        <v>1307</v>
      </c>
      <c r="M84">
        <v>5125117</v>
      </c>
      <c r="N84" t="s">
        <v>1882</v>
      </c>
      <c r="O84" t="s">
        <v>140</v>
      </c>
      <c r="P84">
        <v>60</v>
      </c>
      <c r="Q84" t="s">
        <v>1292</v>
      </c>
      <c r="R84" t="s">
        <v>1883</v>
      </c>
      <c r="S84" t="s">
        <v>1884</v>
      </c>
      <c r="T84" t="s">
        <v>1355</v>
      </c>
      <c r="U84" t="s">
        <v>723</v>
      </c>
      <c r="W84" t="s">
        <v>723</v>
      </c>
      <c r="X84" t="s">
        <v>62</v>
      </c>
      <c r="Y84" t="s">
        <v>1299</v>
      </c>
      <c r="Z84" t="s">
        <v>1300</v>
      </c>
      <c r="AA84" t="s">
        <v>865</v>
      </c>
      <c r="AB84" t="s">
        <v>1298</v>
      </c>
      <c r="AC84">
        <v>6</v>
      </c>
      <c r="AD84">
        <v>36800</v>
      </c>
      <c r="AE84">
        <v>36800</v>
      </c>
      <c r="AF84">
        <v>220800</v>
      </c>
      <c r="AG84">
        <v>8</v>
      </c>
      <c r="AH84" s="17">
        <v>238464</v>
      </c>
      <c r="AI84" t="s">
        <v>1316</v>
      </c>
      <c r="AJ84">
        <v>20240526</v>
      </c>
      <c r="AK84">
        <v>20250526</v>
      </c>
      <c r="AL84" t="s">
        <v>1539</v>
      </c>
      <c r="AM84">
        <v>102734</v>
      </c>
      <c r="AN84" t="s">
        <v>1356</v>
      </c>
      <c r="AO84" t="s">
        <v>1296</v>
      </c>
      <c r="AP84" t="s">
        <v>1297</v>
      </c>
      <c r="AQ84" s="19">
        <v>6</v>
      </c>
      <c r="AR84" s="22">
        <v>1</v>
      </c>
      <c r="AS84" s="5" t="s">
        <v>865</v>
      </c>
      <c r="AT84" s="5"/>
      <c r="AU84" s="5" t="s">
        <v>76</v>
      </c>
      <c r="AV84">
        <f>+IFERROR(VLOOKUP($I84,Code!$A:$M,12,0),0)</f>
        <v>320023</v>
      </c>
      <c r="AW84" t="str">
        <f>+IFERROR(VLOOKUP($I84,Code!$A:$M,13,0),0)</f>
        <v>Na 15g</v>
      </c>
      <c r="AY84" s="1">
        <f t="shared" si="4"/>
        <v>220.8</v>
      </c>
      <c r="AZ84" s="12">
        <f t="shared" si="5"/>
        <v>0</v>
      </c>
    </row>
    <row r="85" spans="2:52" x14ac:dyDescent="0.35">
      <c r="B85" t="s">
        <v>1288</v>
      </c>
      <c r="C85" s="2" t="s">
        <v>1289</v>
      </c>
      <c r="D85" s="2">
        <v>45534</v>
      </c>
      <c r="E85" t="s">
        <v>1885</v>
      </c>
      <c r="F85" t="s">
        <v>1652</v>
      </c>
      <c r="G85" t="s">
        <v>1886</v>
      </c>
      <c r="H85" t="s">
        <v>1887</v>
      </c>
      <c r="I85">
        <v>173129000</v>
      </c>
      <c r="J85" t="s">
        <v>746</v>
      </c>
      <c r="K85" t="s">
        <v>1290</v>
      </c>
      <c r="L85" t="s">
        <v>1307</v>
      </c>
      <c r="M85">
        <v>5333273</v>
      </c>
      <c r="N85" t="s">
        <v>1888</v>
      </c>
      <c r="O85" t="s">
        <v>849</v>
      </c>
      <c r="P85">
        <v>419</v>
      </c>
      <c r="Q85" t="s">
        <v>1292</v>
      </c>
      <c r="R85" t="s">
        <v>1192</v>
      </c>
      <c r="S85" t="s">
        <v>1360</v>
      </c>
      <c r="T85" t="s">
        <v>1659</v>
      </c>
      <c r="U85" t="s">
        <v>723</v>
      </c>
      <c r="W85" t="s">
        <v>723</v>
      </c>
      <c r="X85" t="s">
        <v>61</v>
      </c>
      <c r="Y85" t="s">
        <v>1299</v>
      </c>
      <c r="Z85" t="s">
        <v>1300</v>
      </c>
      <c r="AA85" t="s">
        <v>865</v>
      </c>
      <c r="AB85" t="s">
        <v>1289</v>
      </c>
      <c r="AC85">
        <v>6</v>
      </c>
      <c r="AD85">
        <v>36800</v>
      </c>
      <c r="AE85">
        <v>36800</v>
      </c>
      <c r="AF85">
        <v>220800</v>
      </c>
      <c r="AG85">
        <v>8</v>
      </c>
      <c r="AH85" s="17">
        <v>238464</v>
      </c>
      <c r="AI85" t="s">
        <v>1330</v>
      </c>
      <c r="AJ85">
        <v>20240605</v>
      </c>
      <c r="AK85">
        <v>20250605</v>
      </c>
      <c r="AL85" t="s">
        <v>1660</v>
      </c>
      <c r="AM85">
        <v>102675</v>
      </c>
      <c r="AN85" t="s">
        <v>1302</v>
      </c>
      <c r="AO85" t="s">
        <v>1296</v>
      </c>
      <c r="AP85" t="s">
        <v>1297</v>
      </c>
      <c r="AQ85" s="19">
        <v>6</v>
      </c>
      <c r="AR85" s="22">
        <v>1</v>
      </c>
      <c r="AS85" s="5" t="s">
        <v>865</v>
      </c>
      <c r="AT85" s="5"/>
      <c r="AU85" s="5" t="s">
        <v>53</v>
      </c>
      <c r="AV85">
        <f>+IFERROR(VLOOKUP($I85,Code!$A:$M,12,0),0)</f>
        <v>320023</v>
      </c>
      <c r="AW85" t="str">
        <f>+IFERROR(VLOOKUP($I85,Code!$A:$M,13,0),0)</f>
        <v>Na 15g</v>
      </c>
      <c r="AY85" s="1">
        <f t="shared" si="4"/>
        <v>220.8</v>
      </c>
      <c r="AZ85" s="12">
        <f t="shared" si="5"/>
        <v>0</v>
      </c>
    </row>
    <row r="86" spans="2:52" x14ac:dyDescent="0.35">
      <c r="B86" t="s">
        <v>1288</v>
      </c>
      <c r="C86" s="2" t="s">
        <v>1319</v>
      </c>
      <c r="D86" s="2">
        <v>45534</v>
      </c>
      <c r="E86" t="s">
        <v>1769</v>
      </c>
      <c r="F86" t="s">
        <v>1770</v>
      </c>
      <c r="G86" t="s">
        <v>1771</v>
      </c>
      <c r="H86" t="s">
        <v>1772</v>
      </c>
      <c r="I86">
        <v>173129000</v>
      </c>
      <c r="J86" t="s">
        <v>746</v>
      </c>
      <c r="K86" t="s">
        <v>1290</v>
      </c>
      <c r="L86" t="s">
        <v>1307</v>
      </c>
      <c r="M86">
        <v>5151828</v>
      </c>
      <c r="N86" t="s">
        <v>555</v>
      </c>
      <c r="O86" t="s">
        <v>1773</v>
      </c>
      <c r="P86" t="s">
        <v>1774</v>
      </c>
      <c r="Q86" t="s">
        <v>1292</v>
      </c>
      <c r="R86" t="s">
        <v>1775</v>
      </c>
      <c r="S86" t="s">
        <v>1776</v>
      </c>
      <c r="T86" t="s">
        <v>1312</v>
      </c>
      <c r="U86" t="s">
        <v>723</v>
      </c>
      <c r="W86" t="s">
        <v>723</v>
      </c>
      <c r="X86" t="s">
        <v>120</v>
      </c>
      <c r="Y86" t="s">
        <v>1293</v>
      </c>
      <c r="Z86" t="s">
        <v>1303</v>
      </c>
      <c r="AA86" t="s">
        <v>59</v>
      </c>
      <c r="AB86" t="s">
        <v>1319</v>
      </c>
      <c r="AC86">
        <v>12</v>
      </c>
      <c r="AD86">
        <v>36800</v>
      </c>
      <c r="AE86">
        <v>36432</v>
      </c>
      <c r="AF86">
        <v>437184</v>
      </c>
      <c r="AG86">
        <v>8</v>
      </c>
      <c r="AH86" s="17">
        <v>472159</v>
      </c>
      <c r="AI86" t="s">
        <v>1330</v>
      </c>
      <c r="AJ86">
        <v>20240605</v>
      </c>
      <c r="AK86">
        <v>20250605</v>
      </c>
      <c r="AL86" t="s">
        <v>1777</v>
      </c>
      <c r="AM86">
        <v>97077</v>
      </c>
      <c r="AN86" t="s">
        <v>1325</v>
      </c>
      <c r="AO86" t="s">
        <v>1296</v>
      </c>
      <c r="AP86" t="s">
        <v>1297</v>
      </c>
      <c r="AQ86" s="19">
        <v>6</v>
      </c>
      <c r="AR86" s="22">
        <v>2</v>
      </c>
      <c r="AS86" s="5" t="s">
        <v>59</v>
      </c>
      <c r="AT86" s="5"/>
      <c r="AU86" s="5" t="s">
        <v>53</v>
      </c>
      <c r="AV86">
        <f>+IFERROR(VLOOKUP($I86,Code!$A:$M,12,0),0)</f>
        <v>320023</v>
      </c>
      <c r="AW86" t="str">
        <f>+IFERROR(VLOOKUP($I86,Code!$A:$M,13,0),0)</f>
        <v>Na 15g</v>
      </c>
      <c r="AY86" s="1">
        <f t="shared" si="4"/>
        <v>218.59200000000001</v>
      </c>
      <c r="AZ86" s="12">
        <f t="shared" si="5"/>
        <v>1.0000000000000009E-2</v>
      </c>
    </row>
    <row r="87" spans="2:52" x14ac:dyDescent="0.35">
      <c r="B87" t="s">
        <v>1288</v>
      </c>
      <c r="C87" s="2" t="s">
        <v>1319</v>
      </c>
      <c r="D87" s="2">
        <v>45534</v>
      </c>
      <c r="E87" t="s">
        <v>1788</v>
      </c>
      <c r="F87" t="s">
        <v>1420</v>
      </c>
      <c r="G87" t="s">
        <v>1789</v>
      </c>
      <c r="H87" t="s">
        <v>1790</v>
      </c>
      <c r="I87">
        <v>173129000</v>
      </c>
      <c r="J87" t="s">
        <v>746</v>
      </c>
      <c r="K87" t="s">
        <v>1290</v>
      </c>
      <c r="L87" t="s">
        <v>1307</v>
      </c>
      <c r="M87">
        <v>5151842</v>
      </c>
      <c r="N87" t="s">
        <v>637</v>
      </c>
      <c r="O87" t="s">
        <v>1791</v>
      </c>
      <c r="P87" t="s">
        <v>1792</v>
      </c>
      <c r="Q87" t="s">
        <v>1292</v>
      </c>
      <c r="R87" t="s">
        <v>1793</v>
      </c>
      <c r="S87" t="s">
        <v>1357</v>
      </c>
      <c r="T87" t="s">
        <v>1350</v>
      </c>
      <c r="U87" t="s">
        <v>723</v>
      </c>
      <c r="W87" t="s">
        <v>723</v>
      </c>
      <c r="X87" t="s">
        <v>136</v>
      </c>
      <c r="Y87" t="s">
        <v>1293</v>
      </c>
      <c r="Z87" t="s">
        <v>1303</v>
      </c>
      <c r="AA87" t="s">
        <v>59</v>
      </c>
      <c r="AB87" t="s">
        <v>1319</v>
      </c>
      <c r="AC87">
        <v>6</v>
      </c>
      <c r="AD87">
        <v>36800</v>
      </c>
      <c r="AE87">
        <v>36432</v>
      </c>
      <c r="AF87">
        <v>218592</v>
      </c>
      <c r="AG87">
        <v>8</v>
      </c>
      <c r="AH87" s="17">
        <v>236079</v>
      </c>
      <c r="AI87" t="s">
        <v>1330</v>
      </c>
      <c r="AJ87">
        <v>20240605</v>
      </c>
      <c r="AK87">
        <v>20250605</v>
      </c>
      <c r="AL87" t="s">
        <v>1427</v>
      </c>
      <c r="AM87">
        <v>97077</v>
      </c>
      <c r="AN87" t="s">
        <v>1325</v>
      </c>
      <c r="AO87" t="s">
        <v>1296</v>
      </c>
      <c r="AP87" t="s">
        <v>1297</v>
      </c>
      <c r="AQ87" s="19">
        <v>6</v>
      </c>
      <c r="AR87" s="22">
        <v>1</v>
      </c>
      <c r="AS87" s="5" t="s">
        <v>59</v>
      </c>
      <c r="AT87" s="5"/>
      <c r="AU87" s="5" t="s">
        <v>56</v>
      </c>
      <c r="AV87">
        <f>+IFERROR(VLOOKUP($I87,Code!$A:$M,12,0),0)</f>
        <v>320023</v>
      </c>
      <c r="AW87" t="str">
        <f>+IFERROR(VLOOKUP($I87,Code!$A:$M,13,0),0)</f>
        <v>Na 15g</v>
      </c>
      <c r="AY87" s="1">
        <f t="shared" si="4"/>
        <v>218.59200000000001</v>
      </c>
      <c r="AZ87" s="12">
        <f t="shared" si="5"/>
        <v>1.0000000000000009E-2</v>
      </c>
    </row>
    <row r="88" spans="2:52" x14ac:dyDescent="0.35">
      <c r="B88" t="s">
        <v>1288</v>
      </c>
      <c r="C88" s="2" t="s">
        <v>1319</v>
      </c>
      <c r="D88" s="2">
        <v>45534</v>
      </c>
      <c r="E88" t="s">
        <v>1810</v>
      </c>
      <c r="F88" t="s">
        <v>1493</v>
      </c>
      <c r="G88" t="s">
        <v>1811</v>
      </c>
      <c r="H88" t="s">
        <v>1812</v>
      </c>
      <c r="I88">
        <v>173129000</v>
      </c>
      <c r="J88" t="s">
        <v>746</v>
      </c>
      <c r="K88" t="s">
        <v>1290</v>
      </c>
      <c r="L88" t="s">
        <v>1307</v>
      </c>
      <c r="M88">
        <v>5150504</v>
      </c>
      <c r="N88" t="s">
        <v>840</v>
      </c>
      <c r="O88" t="s">
        <v>1813</v>
      </c>
      <c r="P88">
        <v>393</v>
      </c>
      <c r="Q88" t="s">
        <v>1292</v>
      </c>
      <c r="R88" t="s">
        <v>1814</v>
      </c>
      <c r="S88" t="s">
        <v>1359</v>
      </c>
      <c r="T88" t="s">
        <v>1351</v>
      </c>
      <c r="U88" t="s">
        <v>723</v>
      </c>
      <c r="W88" t="s">
        <v>723</v>
      </c>
      <c r="X88" t="s">
        <v>63</v>
      </c>
      <c r="Y88" t="s">
        <v>1293</v>
      </c>
      <c r="Z88" t="s">
        <v>1303</v>
      </c>
      <c r="AA88" t="s">
        <v>59</v>
      </c>
      <c r="AB88" t="s">
        <v>1319</v>
      </c>
      <c r="AC88">
        <v>6</v>
      </c>
      <c r="AD88">
        <v>36800</v>
      </c>
      <c r="AE88">
        <v>36432</v>
      </c>
      <c r="AF88">
        <v>218592</v>
      </c>
      <c r="AG88">
        <v>8</v>
      </c>
      <c r="AH88" s="17">
        <v>236079</v>
      </c>
      <c r="AI88" t="s">
        <v>1330</v>
      </c>
      <c r="AJ88">
        <v>20240605</v>
      </c>
      <c r="AK88">
        <v>20250605</v>
      </c>
      <c r="AL88" t="s">
        <v>1497</v>
      </c>
      <c r="AM88">
        <v>102589</v>
      </c>
      <c r="AN88" t="s">
        <v>1352</v>
      </c>
      <c r="AO88" t="s">
        <v>1296</v>
      </c>
      <c r="AP88" t="s">
        <v>1297</v>
      </c>
      <c r="AQ88" s="19">
        <v>6</v>
      </c>
      <c r="AR88" s="22">
        <v>1</v>
      </c>
      <c r="AS88" s="5" t="s">
        <v>59</v>
      </c>
      <c r="AT88" s="5"/>
      <c r="AU88" s="5" t="s">
        <v>56</v>
      </c>
      <c r="AV88">
        <f>+IFERROR(VLOOKUP($I88,Code!$A:$M,12,0),0)</f>
        <v>320023</v>
      </c>
      <c r="AW88" t="str">
        <f>+IFERROR(VLOOKUP($I88,Code!$A:$M,13,0),0)</f>
        <v>Na 15g</v>
      </c>
      <c r="AY88" s="1">
        <f t="shared" si="4"/>
        <v>218.59200000000001</v>
      </c>
      <c r="AZ88" s="12">
        <f t="shared" si="5"/>
        <v>1.0000000000000009E-2</v>
      </c>
    </row>
    <row r="89" spans="2:52" x14ac:dyDescent="0.35">
      <c r="B89" t="s">
        <v>1288</v>
      </c>
      <c r="C89" s="2" t="s">
        <v>1298</v>
      </c>
      <c r="D89" s="2">
        <v>45534</v>
      </c>
      <c r="E89" t="s">
        <v>1889</v>
      </c>
      <c r="F89" t="s">
        <v>1443</v>
      </c>
      <c r="G89" t="s">
        <v>1890</v>
      </c>
      <c r="H89" t="s">
        <v>1891</v>
      </c>
      <c r="I89">
        <v>173129000</v>
      </c>
      <c r="J89" t="s">
        <v>746</v>
      </c>
      <c r="K89" t="s">
        <v>1290</v>
      </c>
      <c r="L89" t="s">
        <v>1307</v>
      </c>
      <c r="M89">
        <v>5332364</v>
      </c>
      <c r="N89" t="s">
        <v>1892</v>
      </c>
      <c r="O89" t="s">
        <v>1893</v>
      </c>
      <c r="P89" t="s">
        <v>1894</v>
      </c>
      <c r="Q89" t="s">
        <v>1292</v>
      </c>
      <c r="R89" t="s">
        <v>1338</v>
      </c>
      <c r="S89" t="s">
        <v>1895</v>
      </c>
      <c r="T89" t="s">
        <v>1449</v>
      </c>
      <c r="U89" t="s">
        <v>1381</v>
      </c>
      <c r="W89" t="s">
        <v>1304</v>
      </c>
      <c r="X89" t="s">
        <v>1381</v>
      </c>
      <c r="Y89" t="s">
        <v>1299</v>
      </c>
      <c r="Z89" t="s">
        <v>1300</v>
      </c>
      <c r="AA89" t="s">
        <v>865</v>
      </c>
      <c r="AB89" t="s">
        <v>1298</v>
      </c>
      <c r="AC89">
        <v>6</v>
      </c>
      <c r="AD89">
        <v>36800</v>
      </c>
      <c r="AE89">
        <v>36800</v>
      </c>
      <c r="AF89">
        <v>220800</v>
      </c>
      <c r="AG89">
        <v>8</v>
      </c>
      <c r="AH89" s="17">
        <v>238464</v>
      </c>
      <c r="AI89" t="s">
        <v>1316</v>
      </c>
      <c r="AJ89">
        <v>20240526</v>
      </c>
      <c r="AK89">
        <v>20250526</v>
      </c>
      <c r="AL89" t="s">
        <v>1450</v>
      </c>
      <c r="AM89">
        <v>101164</v>
      </c>
      <c r="AN89" t="s">
        <v>1377</v>
      </c>
      <c r="AO89" t="s">
        <v>1296</v>
      </c>
      <c r="AP89" t="s">
        <v>1297</v>
      </c>
      <c r="AQ89" s="19">
        <v>6</v>
      </c>
      <c r="AR89" s="22">
        <v>1</v>
      </c>
      <c r="AS89" s="5" t="s">
        <v>865</v>
      </c>
      <c r="AT89" s="5"/>
      <c r="AU89" s="5" t="s">
        <v>1371</v>
      </c>
      <c r="AV89">
        <f>+IFERROR(VLOOKUP($I89,Code!$A:$M,12,0),0)</f>
        <v>320023</v>
      </c>
      <c r="AW89" t="str">
        <f>+IFERROR(VLOOKUP($I89,Code!$A:$M,13,0),0)</f>
        <v>Na 15g</v>
      </c>
      <c r="AY89" s="1">
        <f t="shared" si="4"/>
        <v>220.8</v>
      </c>
      <c r="AZ89" s="12">
        <f t="shared" si="5"/>
        <v>0</v>
      </c>
    </row>
    <row r="90" spans="2:52" x14ac:dyDescent="0.35">
      <c r="B90" t="s">
        <v>1288</v>
      </c>
      <c r="C90" s="2" t="s">
        <v>1289</v>
      </c>
      <c r="D90" s="2">
        <v>45534</v>
      </c>
      <c r="E90" t="s">
        <v>1896</v>
      </c>
      <c r="F90" t="s">
        <v>1614</v>
      </c>
      <c r="G90" t="s">
        <v>1897</v>
      </c>
      <c r="H90" t="s">
        <v>1898</v>
      </c>
      <c r="I90">
        <v>173129000</v>
      </c>
      <c r="J90" t="s">
        <v>746</v>
      </c>
      <c r="K90" t="s">
        <v>1290</v>
      </c>
      <c r="L90" t="s">
        <v>1307</v>
      </c>
      <c r="M90">
        <v>5131149</v>
      </c>
      <c r="N90" t="s">
        <v>1899</v>
      </c>
      <c r="O90" t="s">
        <v>365</v>
      </c>
      <c r="P90" t="s">
        <v>1900</v>
      </c>
      <c r="Q90" t="s">
        <v>1901</v>
      </c>
      <c r="R90" t="s">
        <v>1902</v>
      </c>
      <c r="S90" t="s">
        <v>1865</v>
      </c>
      <c r="T90" t="s">
        <v>1301</v>
      </c>
      <c r="U90" t="s">
        <v>723</v>
      </c>
      <c r="W90" t="s">
        <v>723</v>
      </c>
      <c r="X90" t="s">
        <v>67</v>
      </c>
      <c r="Y90" t="s">
        <v>1299</v>
      </c>
      <c r="Z90" t="s">
        <v>1300</v>
      </c>
      <c r="AA90" t="s">
        <v>865</v>
      </c>
      <c r="AB90" t="s">
        <v>1289</v>
      </c>
      <c r="AC90">
        <v>6</v>
      </c>
      <c r="AD90">
        <v>36800</v>
      </c>
      <c r="AE90">
        <v>36800</v>
      </c>
      <c r="AF90">
        <v>220800</v>
      </c>
      <c r="AG90">
        <v>8</v>
      </c>
      <c r="AH90" s="17">
        <v>238464</v>
      </c>
      <c r="AI90" t="s">
        <v>1330</v>
      </c>
      <c r="AJ90">
        <v>20240605</v>
      </c>
      <c r="AK90">
        <v>20250605</v>
      </c>
      <c r="AL90" t="s">
        <v>1619</v>
      </c>
      <c r="AM90">
        <v>96418</v>
      </c>
      <c r="AN90" t="s">
        <v>1620</v>
      </c>
      <c r="AO90" t="s">
        <v>1296</v>
      </c>
      <c r="AP90" t="s">
        <v>1297</v>
      </c>
      <c r="AQ90" s="19">
        <v>6</v>
      </c>
      <c r="AR90" s="22">
        <v>1</v>
      </c>
      <c r="AS90" s="5" t="s">
        <v>865</v>
      </c>
      <c r="AT90" s="5"/>
      <c r="AU90" s="5" t="s">
        <v>58</v>
      </c>
      <c r="AV90">
        <f>+IFERROR(VLOOKUP($I90,Code!$A:$M,12,0),0)</f>
        <v>320023</v>
      </c>
      <c r="AW90" t="str">
        <f>+IFERROR(VLOOKUP($I90,Code!$A:$M,13,0),0)</f>
        <v>Na 15g</v>
      </c>
      <c r="AY90" s="1">
        <f t="shared" si="4"/>
        <v>220.8</v>
      </c>
      <c r="AZ90" s="12">
        <f t="shared" si="5"/>
        <v>0</v>
      </c>
    </row>
    <row r="91" spans="2:52" x14ac:dyDescent="0.35">
      <c r="B91" t="s">
        <v>1288</v>
      </c>
      <c r="C91" s="2" t="s">
        <v>1305</v>
      </c>
      <c r="D91" s="2">
        <v>45534</v>
      </c>
      <c r="E91" t="s">
        <v>1451</v>
      </c>
      <c r="F91" t="s">
        <v>1452</v>
      </c>
      <c r="G91" t="s">
        <v>1453</v>
      </c>
      <c r="H91" t="s">
        <v>1454</v>
      </c>
      <c r="I91">
        <v>173129000</v>
      </c>
      <c r="J91" t="s">
        <v>746</v>
      </c>
      <c r="K91" t="s">
        <v>1290</v>
      </c>
      <c r="L91" t="s">
        <v>1307</v>
      </c>
      <c r="M91">
        <v>5010019</v>
      </c>
      <c r="N91" t="s">
        <v>89</v>
      </c>
      <c r="O91" t="s">
        <v>1292</v>
      </c>
      <c r="P91" t="s">
        <v>1292</v>
      </c>
      <c r="Q91" t="s">
        <v>1455</v>
      </c>
      <c r="R91" t="s">
        <v>1456</v>
      </c>
      <c r="S91" t="s">
        <v>1457</v>
      </c>
      <c r="T91" t="s">
        <v>1401</v>
      </c>
      <c r="U91" t="s">
        <v>116</v>
      </c>
      <c r="W91" t="s">
        <v>1304</v>
      </c>
      <c r="X91" t="s">
        <v>116</v>
      </c>
      <c r="Y91" t="s">
        <v>1293</v>
      </c>
      <c r="Z91" t="s">
        <v>1294</v>
      </c>
      <c r="AA91" t="s">
        <v>408</v>
      </c>
      <c r="AB91" t="s">
        <v>1305</v>
      </c>
      <c r="AC91">
        <v>120</v>
      </c>
      <c r="AD91">
        <v>36800</v>
      </c>
      <c r="AE91">
        <v>36800</v>
      </c>
      <c r="AF91">
        <v>4416000</v>
      </c>
      <c r="AG91">
        <v>8</v>
      </c>
      <c r="AH91" s="17">
        <v>4769280</v>
      </c>
      <c r="AI91" t="s">
        <v>1330</v>
      </c>
      <c r="AJ91">
        <v>20240605</v>
      </c>
      <c r="AK91">
        <v>20250605</v>
      </c>
      <c r="AL91" t="s">
        <v>1458</v>
      </c>
      <c r="AM91">
        <v>91276</v>
      </c>
      <c r="AN91" t="s">
        <v>1345</v>
      </c>
      <c r="AO91" t="s">
        <v>1296</v>
      </c>
      <c r="AP91" t="s">
        <v>1297</v>
      </c>
      <c r="AQ91" s="19">
        <v>6</v>
      </c>
      <c r="AR91" s="22">
        <v>20</v>
      </c>
      <c r="AS91" s="5" t="s">
        <v>408</v>
      </c>
      <c r="AT91" s="5"/>
      <c r="AU91" s="5" t="s">
        <v>1340</v>
      </c>
      <c r="AV91">
        <f>+IFERROR(VLOOKUP($I91,Code!$A:$M,12,0),0)</f>
        <v>320023</v>
      </c>
      <c r="AW91" t="str">
        <f>+IFERROR(VLOOKUP($I91,Code!$A:$M,13,0),0)</f>
        <v>Na 15g</v>
      </c>
      <c r="AY91" s="1">
        <f t="shared" si="4"/>
        <v>220.8</v>
      </c>
      <c r="AZ91" s="12">
        <f t="shared" si="5"/>
        <v>0</v>
      </c>
    </row>
    <row r="92" spans="2:52" x14ac:dyDescent="0.35">
      <c r="B92" t="s">
        <v>1288</v>
      </c>
      <c r="C92" s="2" t="s">
        <v>1289</v>
      </c>
      <c r="D92" s="2">
        <v>45534</v>
      </c>
      <c r="E92" t="s">
        <v>1903</v>
      </c>
      <c r="F92" t="s">
        <v>1652</v>
      </c>
      <c r="G92" t="s">
        <v>1904</v>
      </c>
      <c r="H92" t="s">
        <v>1905</v>
      </c>
      <c r="I92">
        <v>173129000</v>
      </c>
      <c r="J92" t="s">
        <v>746</v>
      </c>
      <c r="K92" t="s">
        <v>1290</v>
      </c>
      <c r="L92" t="s">
        <v>1307</v>
      </c>
      <c r="M92">
        <v>5339710</v>
      </c>
      <c r="N92" t="s">
        <v>1906</v>
      </c>
      <c r="O92" t="s">
        <v>1176</v>
      </c>
      <c r="P92" t="s">
        <v>1292</v>
      </c>
      <c r="Q92" t="s">
        <v>1907</v>
      </c>
      <c r="R92" t="s">
        <v>1908</v>
      </c>
      <c r="S92" t="s">
        <v>1292</v>
      </c>
      <c r="T92" t="s">
        <v>1659</v>
      </c>
      <c r="U92" t="s">
        <v>723</v>
      </c>
      <c r="W92" t="s">
        <v>723</v>
      </c>
      <c r="X92" t="s">
        <v>61</v>
      </c>
      <c r="Y92" t="s">
        <v>1299</v>
      </c>
      <c r="Z92" t="s">
        <v>1300</v>
      </c>
      <c r="AA92" t="s">
        <v>865</v>
      </c>
      <c r="AB92" t="s">
        <v>1289</v>
      </c>
      <c r="AC92">
        <v>6</v>
      </c>
      <c r="AD92">
        <v>36800</v>
      </c>
      <c r="AE92">
        <v>36800</v>
      </c>
      <c r="AF92">
        <v>220800</v>
      </c>
      <c r="AG92">
        <v>8</v>
      </c>
      <c r="AH92" s="17">
        <v>238464</v>
      </c>
      <c r="AI92" t="s">
        <v>1330</v>
      </c>
      <c r="AJ92">
        <v>20240605</v>
      </c>
      <c r="AK92">
        <v>20250605</v>
      </c>
      <c r="AL92" t="s">
        <v>1660</v>
      </c>
      <c r="AM92">
        <v>102675</v>
      </c>
      <c r="AN92" t="s">
        <v>1302</v>
      </c>
      <c r="AO92" t="s">
        <v>1296</v>
      </c>
      <c r="AP92" t="s">
        <v>1297</v>
      </c>
      <c r="AQ92" s="19">
        <v>6</v>
      </c>
      <c r="AR92" s="22">
        <v>1</v>
      </c>
      <c r="AS92" s="5" t="s">
        <v>865</v>
      </c>
      <c r="AT92" s="5"/>
      <c r="AU92" s="5" t="s">
        <v>53</v>
      </c>
      <c r="AV92">
        <f>+IFERROR(VLOOKUP($I92,Code!$A:$M,12,0),0)</f>
        <v>320023</v>
      </c>
      <c r="AW92" t="str">
        <f>+IFERROR(VLOOKUP($I92,Code!$A:$M,13,0),0)</f>
        <v>Na 15g</v>
      </c>
      <c r="AY92" s="1">
        <f t="shared" si="4"/>
        <v>220.8</v>
      </c>
      <c r="AZ92" s="12">
        <f t="shared" si="5"/>
        <v>0</v>
      </c>
    </row>
    <row r="93" spans="2:52" x14ac:dyDescent="0.35">
      <c r="B93" t="s">
        <v>1288</v>
      </c>
      <c r="C93" s="2" t="s">
        <v>1319</v>
      </c>
      <c r="D93" s="2">
        <v>45534</v>
      </c>
      <c r="E93" t="s">
        <v>1419</v>
      </c>
      <c r="F93" t="s">
        <v>1420</v>
      </c>
      <c r="G93" t="s">
        <v>1421</v>
      </c>
      <c r="H93" t="s">
        <v>1422</v>
      </c>
      <c r="I93">
        <v>173129000</v>
      </c>
      <c r="J93" t="s">
        <v>746</v>
      </c>
      <c r="K93" t="s">
        <v>1290</v>
      </c>
      <c r="L93" t="s">
        <v>1307</v>
      </c>
      <c r="M93">
        <v>5150632</v>
      </c>
      <c r="N93" t="s">
        <v>785</v>
      </c>
      <c r="O93" t="s">
        <v>1423</v>
      </c>
      <c r="P93">
        <v>23377</v>
      </c>
      <c r="Q93" t="s">
        <v>1424</v>
      </c>
      <c r="R93" t="s">
        <v>1425</v>
      </c>
      <c r="S93" t="s">
        <v>1426</v>
      </c>
      <c r="T93" t="s">
        <v>1384</v>
      </c>
      <c r="U93" t="s">
        <v>723</v>
      </c>
      <c r="W93" t="s">
        <v>723</v>
      </c>
      <c r="X93" t="s">
        <v>122</v>
      </c>
      <c r="Y93" t="s">
        <v>1293</v>
      </c>
      <c r="Z93" t="s">
        <v>1303</v>
      </c>
      <c r="AA93" t="s">
        <v>59</v>
      </c>
      <c r="AB93" t="s">
        <v>1319</v>
      </c>
      <c r="AC93">
        <v>6</v>
      </c>
      <c r="AD93">
        <v>36800</v>
      </c>
      <c r="AE93">
        <v>36432</v>
      </c>
      <c r="AF93">
        <v>218592</v>
      </c>
      <c r="AG93">
        <v>8</v>
      </c>
      <c r="AH93" s="17">
        <v>236079</v>
      </c>
      <c r="AI93" t="s">
        <v>1330</v>
      </c>
      <c r="AJ93">
        <v>20240605</v>
      </c>
      <c r="AK93">
        <v>20250605</v>
      </c>
      <c r="AL93" t="s">
        <v>1427</v>
      </c>
      <c r="AM93">
        <v>102589</v>
      </c>
      <c r="AN93" t="s">
        <v>1352</v>
      </c>
      <c r="AO93" t="s">
        <v>1296</v>
      </c>
      <c r="AP93" t="s">
        <v>1297</v>
      </c>
      <c r="AQ93" s="19">
        <v>6</v>
      </c>
      <c r="AR93" s="22">
        <v>1</v>
      </c>
      <c r="AS93" s="5" t="s">
        <v>59</v>
      </c>
      <c r="AT93" s="5"/>
      <c r="AU93" s="5" t="s">
        <v>54</v>
      </c>
      <c r="AV93">
        <f>+IFERROR(VLOOKUP($I93,Code!$A:$M,12,0),0)</f>
        <v>320023</v>
      </c>
      <c r="AW93" t="str">
        <f>+IFERROR(VLOOKUP($I93,Code!$A:$M,13,0),0)</f>
        <v>Na 15g</v>
      </c>
      <c r="AY93" s="1">
        <f t="shared" si="4"/>
        <v>218.59200000000001</v>
      </c>
      <c r="AZ93" s="12">
        <f t="shared" si="5"/>
        <v>1.0000000000000009E-2</v>
      </c>
    </row>
    <row r="94" spans="2:52" x14ac:dyDescent="0.35">
      <c r="B94" t="s">
        <v>1288</v>
      </c>
      <c r="C94" s="2" t="s">
        <v>1319</v>
      </c>
      <c r="D94" s="2">
        <v>45534</v>
      </c>
      <c r="E94" t="s">
        <v>1909</v>
      </c>
      <c r="F94" t="s">
        <v>1413</v>
      </c>
      <c r="G94" t="s">
        <v>1910</v>
      </c>
      <c r="H94" t="s">
        <v>1911</v>
      </c>
      <c r="I94">
        <v>173129000</v>
      </c>
      <c r="J94" t="s">
        <v>746</v>
      </c>
      <c r="K94" t="s">
        <v>1290</v>
      </c>
      <c r="L94" t="s">
        <v>1307</v>
      </c>
      <c r="M94">
        <v>5152391</v>
      </c>
      <c r="N94" t="s">
        <v>797</v>
      </c>
      <c r="O94" t="s">
        <v>1912</v>
      </c>
      <c r="P94">
        <v>124</v>
      </c>
      <c r="Q94" t="s">
        <v>1292</v>
      </c>
      <c r="R94" t="s">
        <v>1913</v>
      </c>
      <c r="S94" t="s">
        <v>1426</v>
      </c>
      <c r="T94" t="s">
        <v>1384</v>
      </c>
      <c r="U94" t="s">
        <v>723</v>
      </c>
      <c r="W94" t="s">
        <v>723</v>
      </c>
      <c r="X94" t="s">
        <v>122</v>
      </c>
      <c r="Y94" t="s">
        <v>1293</v>
      </c>
      <c r="Z94" t="s">
        <v>1303</v>
      </c>
      <c r="AA94" t="s">
        <v>59</v>
      </c>
      <c r="AB94" t="s">
        <v>1319</v>
      </c>
      <c r="AC94">
        <v>6</v>
      </c>
      <c r="AD94">
        <v>36800</v>
      </c>
      <c r="AE94">
        <v>36432</v>
      </c>
      <c r="AF94">
        <v>218592</v>
      </c>
      <c r="AG94">
        <v>8</v>
      </c>
      <c r="AH94" s="17">
        <v>236079</v>
      </c>
      <c r="AI94" t="s">
        <v>1330</v>
      </c>
      <c r="AJ94">
        <v>20240605</v>
      </c>
      <c r="AK94">
        <v>20250605</v>
      </c>
      <c r="AL94" t="s">
        <v>1418</v>
      </c>
      <c r="AM94">
        <v>102589</v>
      </c>
      <c r="AN94" t="s">
        <v>1352</v>
      </c>
      <c r="AO94" t="s">
        <v>1296</v>
      </c>
      <c r="AP94" t="s">
        <v>1297</v>
      </c>
      <c r="AQ94" s="19">
        <v>6</v>
      </c>
      <c r="AR94" s="22">
        <v>1</v>
      </c>
      <c r="AS94" s="5" t="s">
        <v>59</v>
      </c>
      <c r="AT94" s="5"/>
      <c r="AU94" s="5" t="s">
        <v>54</v>
      </c>
      <c r="AV94">
        <f>+IFERROR(VLOOKUP($I94,Code!$A:$M,12,0),0)</f>
        <v>320023</v>
      </c>
      <c r="AW94" t="str">
        <f>+IFERROR(VLOOKUP($I94,Code!$A:$M,13,0),0)</f>
        <v>Na 15g</v>
      </c>
      <c r="AY94" s="1">
        <f t="shared" si="4"/>
        <v>218.59200000000001</v>
      </c>
      <c r="AZ94" s="12">
        <f t="shared" si="5"/>
        <v>1.0000000000000009E-2</v>
      </c>
    </row>
    <row r="95" spans="2:52" x14ac:dyDescent="0.35">
      <c r="B95" t="s">
        <v>1288</v>
      </c>
      <c r="C95" s="2" t="s">
        <v>1305</v>
      </c>
      <c r="D95" s="2">
        <v>45534</v>
      </c>
      <c r="E95" t="s">
        <v>1914</v>
      </c>
      <c r="F95" t="s">
        <v>1561</v>
      </c>
      <c r="G95" t="s">
        <v>1915</v>
      </c>
      <c r="H95" t="s">
        <v>1916</v>
      </c>
      <c r="I95">
        <v>173129000</v>
      </c>
      <c r="J95" t="s">
        <v>746</v>
      </c>
      <c r="K95" t="s">
        <v>1290</v>
      </c>
      <c r="L95" t="s">
        <v>1307</v>
      </c>
      <c r="M95">
        <v>5139248</v>
      </c>
      <c r="N95" t="s">
        <v>1917</v>
      </c>
      <c r="O95" t="s">
        <v>1918</v>
      </c>
      <c r="P95" t="s">
        <v>1919</v>
      </c>
      <c r="Q95" t="s">
        <v>1292</v>
      </c>
      <c r="R95" t="s">
        <v>1920</v>
      </c>
      <c r="S95" t="s">
        <v>1516</v>
      </c>
      <c r="T95" t="s">
        <v>1374</v>
      </c>
      <c r="U95" t="s">
        <v>1374</v>
      </c>
      <c r="W95" t="s">
        <v>1375</v>
      </c>
      <c r="X95" t="s">
        <v>1374</v>
      </c>
      <c r="Y95" t="s">
        <v>1299</v>
      </c>
      <c r="Z95" t="s">
        <v>1300</v>
      </c>
      <c r="AA95" t="s">
        <v>4</v>
      </c>
      <c r="AB95" t="s">
        <v>1305</v>
      </c>
      <c r="AC95">
        <v>6</v>
      </c>
      <c r="AD95">
        <v>36800</v>
      </c>
      <c r="AE95">
        <v>36800</v>
      </c>
      <c r="AF95">
        <v>220800</v>
      </c>
      <c r="AG95">
        <v>8</v>
      </c>
      <c r="AH95" s="17">
        <v>238464</v>
      </c>
      <c r="AI95" t="s">
        <v>1330</v>
      </c>
      <c r="AJ95">
        <v>20240605</v>
      </c>
      <c r="AK95">
        <v>20250605</v>
      </c>
      <c r="AL95" t="s">
        <v>1569</v>
      </c>
      <c r="AM95">
        <v>99833</v>
      </c>
      <c r="AN95" t="s">
        <v>1306</v>
      </c>
      <c r="AO95" t="s">
        <v>1296</v>
      </c>
      <c r="AP95" t="s">
        <v>1297</v>
      </c>
      <c r="AQ95" s="19">
        <v>6</v>
      </c>
      <c r="AR95" s="22">
        <v>1</v>
      </c>
      <c r="AS95" s="5" t="s">
        <v>4</v>
      </c>
      <c r="AT95" s="5"/>
      <c r="AU95" s="5" t="s">
        <v>1404</v>
      </c>
      <c r="AV95">
        <f>+IFERROR(VLOOKUP($I95,Code!$A:$M,12,0),0)</f>
        <v>320023</v>
      </c>
      <c r="AW95" t="str">
        <f>+IFERROR(VLOOKUP($I95,Code!$A:$M,13,0),0)</f>
        <v>Na 15g</v>
      </c>
      <c r="AY95" s="1">
        <f t="shared" si="4"/>
        <v>220.8</v>
      </c>
      <c r="AZ95" s="12">
        <f t="shared" si="5"/>
        <v>0</v>
      </c>
    </row>
    <row r="96" spans="2:52" x14ac:dyDescent="0.35">
      <c r="B96" t="s">
        <v>1288</v>
      </c>
      <c r="C96" s="2" t="s">
        <v>1319</v>
      </c>
      <c r="D96" s="2">
        <v>45534</v>
      </c>
      <c r="E96" t="s">
        <v>1921</v>
      </c>
      <c r="F96" t="s">
        <v>1468</v>
      </c>
      <c r="G96" t="s">
        <v>1922</v>
      </c>
      <c r="H96" t="s">
        <v>1923</v>
      </c>
      <c r="I96">
        <v>173129000</v>
      </c>
      <c r="J96" t="s">
        <v>746</v>
      </c>
      <c r="K96" t="s">
        <v>1290</v>
      </c>
      <c r="L96" t="s">
        <v>1307</v>
      </c>
      <c r="M96">
        <v>5334850</v>
      </c>
      <c r="N96" t="s">
        <v>1924</v>
      </c>
      <c r="O96" t="s">
        <v>610</v>
      </c>
      <c r="P96">
        <v>19725</v>
      </c>
      <c r="Q96" t="s">
        <v>1292</v>
      </c>
      <c r="R96" t="s">
        <v>1925</v>
      </c>
      <c r="S96" t="s">
        <v>1926</v>
      </c>
      <c r="T96" t="s">
        <v>1321</v>
      </c>
      <c r="U96" t="s">
        <v>723</v>
      </c>
      <c r="W96" t="s">
        <v>723</v>
      </c>
      <c r="X96" t="s">
        <v>118</v>
      </c>
      <c r="Y96" t="s">
        <v>1299</v>
      </c>
      <c r="Z96" t="s">
        <v>1300</v>
      </c>
      <c r="AA96" t="s">
        <v>865</v>
      </c>
      <c r="AB96" s="2" t="s">
        <v>1319</v>
      </c>
      <c r="AC96">
        <v>6</v>
      </c>
      <c r="AD96">
        <v>36800</v>
      </c>
      <c r="AE96">
        <v>36800</v>
      </c>
      <c r="AF96">
        <v>220800</v>
      </c>
      <c r="AG96">
        <v>8</v>
      </c>
      <c r="AH96" s="17">
        <v>238464</v>
      </c>
      <c r="AI96" t="s">
        <v>1330</v>
      </c>
      <c r="AJ96">
        <v>20240605</v>
      </c>
      <c r="AK96">
        <v>20250605</v>
      </c>
      <c r="AL96" t="s">
        <v>1473</v>
      </c>
      <c r="AM96">
        <v>97077</v>
      </c>
      <c r="AN96" t="s">
        <v>1325</v>
      </c>
      <c r="AO96" t="s">
        <v>1296</v>
      </c>
      <c r="AP96" t="s">
        <v>1297</v>
      </c>
      <c r="AQ96" s="19">
        <v>6</v>
      </c>
      <c r="AR96" s="22">
        <v>1</v>
      </c>
      <c r="AS96" s="5" t="s">
        <v>865</v>
      </c>
      <c r="AT96" s="5"/>
      <c r="AU96" s="5" t="s">
        <v>57</v>
      </c>
      <c r="AV96">
        <f>+IFERROR(VLOOKUP($I96,Code!$A:$M,12,0),0)</f>
        <v>320023</v>
      </c>
      <c r="AW96" t="str">
        <f>+IFERROR(VLOOKUP($I96,Code!$A:$M,13,0),0)</f>
        <v>Na 15g</v>
      </c>
      <c r="AY96" s="1">
        <f t="shared" si="4"/>
        <v>220.8</v>
      </c>
      <c r="AZ96" s="12">
        <f t="shared" si="5"/>
        <v>0</v>
      </c>
    </row>
    <row r="97" spans="2:52" x14ac:dyDescent="0.35">
      <c r="B97" t="s">
        <v>1288</v>
      </c>
      <c r="C97" s="2" t="s">
        <v>1333</v>
      </c>
      <c r="D97" s="2">
        <v>45534</v>
      </c>
      <c r="E97" t="s">
        <v>1927</v>
      </c>
      <c r="F97" t="s">
        <v>1928</v>
      </c>
      <c r="G97" t="s">
        <v>1929</v>
      </c>
      <c r="H97" t="s">
        <v>1930</v>
      </c>
      <c r="I97">
        <v>173129000</v>
      </c>
      <c r="J97" t="s">
        <v>746</v>
      </c>
      <c r="K97" t="s">
        <v>1290</v>
      </c>
      <c r="L97" t="s">
        <v>1307</v>
      </c>
      <c r="M97">
        <v>5339817</v>
      </c>
      <c r="N97" t="s">
        <v>1931</v>
      </c>
      <c r="O97" t="s">
        <v>1932</v>
      </c>
      <c r="P97" t="s">
        <v>1933</v>
      </c>
      <c r="Q97" t="s">
        <v>1292</v>
      </c>
      <c r="R97" t="s">
        <v>1934</v>
      </c>
      <c r="S97" t="s">
        <v>1935</v>
      </c>
      <c r="T97" t="s">
        <v>1343</v>
      </c>
      <c r="U97" t="s">
        <v>116</v>
      </c>
      <c r="W97" t="s">
        <v>1304</v>
      </c>
      <c r="X97" t="s">
        <v>116</v>
      </c>
      <c r="Y97" t="s">
        <v>1299</v>
      </c>
      <c r="Z97" t="s">
        <v>1300</v>
      </c>
      <c r="AA97" t="s">
        <v>4</v>
      </c>
      <c r="AB97" s="2" t="s">
        <v>1333</v>
      </c>
      <c r="AC97">
        <v>6</v>
      </c>
      <c r="AD97">
        <v>36800</v>
      </c>
      <c r="AE97">
        <v>36800</v>
      </c>
      <c r="AF97">
        <v>220800</v>
      </c>
      <c r="AG97">
        <v>8</v>
      </c>
      <c r="AH97" s="17">
        <v>238464</v>
      </c>
      <c r="AI97" t="s">
        <v>1330</v>
      </c>
      <c r="AJ97">
        <v>20240605</v>
      </c>
      <c r="AK97">
        <v>20250605</v>
      </c>
      <c r="AL97" t="s">
        <v>1703</v>
      </c>
      <c r="AM97">
        <v>101105</v>
      </c>
      <c r="AN97" t="s">
        <v>1336</v>
      </c>
      <c r="AO97" t="s">
        <v>1296</v>
      </c>
      <c r="AP97" t="s">
        <v>1297</v>
      </c>
      <c r="AQ97" s="19">
        <v>6</v>
      </c>
      <c r="AR97" s="22">
        <v>1</v>
      </c>
      <c r="AS97" s="5" t="s">
        <v>4</v>
      </c>
      <c r="AT97" s="5"/>
      <c r="AU97" s="5" t="s">
        <v>1340</v>
      </c>
      <c r="AV97">
        <f>+IFERROR(VLOOKUP($I97,Code!$A:$M,12,0),0)</f>
        <v>320023</v>
      </c>
      <c r="AW97" t="str">
        <f>+IFERROR(VLOOKUP($I97,Code!$A:$M,13,0),0)</f>
        <v>Na 15g</v>
      </c>
      <c r="AY97" s="1">
        <f t="shared" si="4"/>
        <v>220.8</v>
      </c>
      <c r="AZ97" s="12">
        <f t="shared" si="5"/>
        <v>0</v>
      </c>
    </row>
    <row r="98" spans="2:52" x14ac:dyDescent="0.35">
      <c r="B98" t="s">
        <v>1288</v>
      </c>
      <c r="C98" s="2" t="s">
        <v>1298</v>
      </c>
      <c r="D98" s="2">
        <v>45534</v>
      </c>
      <c r="E98" t="s">
        <v>1936</v>
      </c>
      <c r="F98" t="s">
        <v>1532</v>
      </c>
      <c r="G98" t="s">
        <v>1937</v>
      </c>
      <c r="H98" t="s">
        <v>1938</v>
      </c>
      <c r="I98">
        <v>173129000</v>
      </c>
      <c r="J98" t="s">
        <v>746</v>
      </c>
      <c r="K98" t="s">
        <v>1290</v>
      </c>
      <c r="L98" t="s">
        <v>1307</v>
      </c>
      <c r="M98">
        <v>5337075</v>
      </c>
      <c r="N98" t="s">
        <v>1939</v>
      </c>
      <c r="O98" t="s">
        <v>751</v>
      </c>
      <c r="P98" t="s">
        <v>1940</v>
      </c>
      <c r="Q98" t="s">
        <v>1372</v>
      </c>
      <c r="R98" t="s">
        <v>1941</v>
      </c>
      <c r="S98" t="s">
        <v>1942</v>
      </c>
      <c r="T98" t="s">
        <v>1355</v>
      </c>
      <c r="U98" t="s">
        <v>723</v>
      </c>
      <c r="W98" t="s">
        <v>723</v>
      </c>
      <c r="X98" t="s">
        <v>62</v>
      </c>
      <c r="Y98" t="s">
        <v>1299</v>
      </c>
      <c r="Z98" t="s">
        <v>1300</v>
      </c>
      <c r="AA98" t="s">
        <v>865</v>
      </c>
      <c r="AB98" s="2" t="s">
        <v>1298</v>
      </c>
      <c r="AC98">
        <v>6</v>
      </c>
      <c r="AD98">
        <v>36800</v>
      </c>
      <c r="AE98">
        <v>36800</v>
      </c>
      <c r="AF98">
        <v>220800</v>
      </c>
      <c r="AG98">
        <v>8</v>
      </c>
      <c r="AH98" s="17">
        <v>238464</v>
      </c>
      <c r="AI98" t="s">
        <v>1316</v>
      </c>
      <c r="AJ98">
        <v>20240526</v>
      </c>
      <c r="AK98">
        <v>20250526</v>
      </c>
      <c r="AL98" t="s">
        <v>1539</v>
      </c>
      <c r="AM98">
        <v>102734</v>
      </c>
      <c r="AN98" t="s">
        <v>1356</v>
      </c>
      <c r="AO98" t="s">
        <v>1296</v>
      </c>
      <c r="AP98" t="s">
        <v>1297</v>
      </c>
      <c r="AQ98" s="19">
        <v>6</v>
      </c>
      <c r="AR98" s="22">
        <v>1</v>
      </c>
      <c r="AS98" s="5" t="s">
        <v>865</v>
      </c>
      <c r="AT98" s="5"/>
      <c r="AU98" s="5" t="s">
        <v>76</v>
      </c>
      <c r="AV98">
        <f>+IFERROR(VLOOKUP($I98,Code!$A:$M,12,0),0)</f>
        <v>320023</v>
      </c>
      <c r="AW98" t="str">
        <f>+IFERROR(VLOOKUP($I98,Code!$A:$M,13,0),0)</f>
        <v>Na 15g</v>
      </c>
      <c r="AY98" s="1">
        <f t="shared" si="4"/>
        <v>220.8</v>
      </c>
      <c r="AZ98" s="12">
        <f t="shared" si="5"/>
        <v>0</v>
      </c>
    </row>
    <row r="99" spans="2:52" x14ac:dyDescent="0.35">
      <c r="B99" t="s">
        <v>1288</v>
      </c>
      <c r="C99" s="2" t="s">
        <v>1333</v>
      </c>
      <c r="D99" s="2">
        <v>45534</v>
      </c>
      <c r="E99" t="s">
        <v>1943</v>
      </c>
      <c r="F99" t="s">
        <v>1944</v>
      </c>
      <c r="G99" t="s">
        <v>1945</v>
      </c>
      <c r="H99" t="s">
        <v>1946</v>
      </c>
      <c r="I99">
        <v>173129000</v>
      </c>
      <c r="J99" t="s">
        <v>746</v>
      </c>
      <c r="K99" t="s">
        <v>1290</v>
      </c>
      <c r="L99" t="s">
        <v>1307</v>
      </c>
      <c r="M99">
        <v>5334597</v>
      </c>
      <c r="N99" t="s">
        <v>1947</v>
      </c>
      <c r="O99" t="s">
        <v>1948</v>
      </c>
      <c r="P99">
        <v>27</v>
      </c>
      <c r="Q99" t="s">
        <v>1368</v>
      </c>
      <c r="R99" t="s">
        <v>1949</v>
      </c>
      <c r="S99" t="s">
        <v>1809</v>
      </c>
      <c r="T99" t="s">
        <v>1334</v>
      </c>
      <c r="U99" t="s">
        <v>1335</v>
      </c>
      <c r="W99" t="s">
        <v>1304</v>
      </c>
      <c r="X99" t="s">
        <v>1335</v>
      </c>
      <c r="Y99" t="s">
        <v>1299</v>
      </c>
      <c r="Z99" t="s">
        <v>1300</v>
      </c>
      <c r="AA99" t="s">
        <v>4</v>
      </c>
      <c r="AB99" t="s">
        <v>1333</v>
      </c>
      <c r="AC99">
        <v>6</v>
      </c>
      <c r="AD99">
        <v>36800</v>
      </c>
      <c r="AE99">
        <v>36800</v>
      </c>
      <c r="AF99">
        <v>220800</v>
      </c>
      <c r="AG99">
        <v>8</v>
      </c>
      <c r="AH99" s="17">
        <v>238464</v>
      </c>
      <c r="AI99" t="s">
        <v>1330</v>
      </c>
      <c r="AJ99">
        <v>20240605</v>
      </c>
      <c r="AK99">
        <v>20250605</v>
      </c>
      <c r="AL99" t="s">
        <v>1589</v>
      </c>
      <c r="AM99">
        <v>101105</v>
      </c>
      <c r="AN99" t="s">
        <v>1336</v>
      </c>
      <c r="AO99" t="s">
        <v>1296</v>
      </c>
      <c r="AP99" t="s">
        <v>1297</v>
      </c>
      <c r="AQ99" s="19">
        <v>6</v>
      </c>
      <c r="AR99" s="22">
        <v>1</v>
      </c>
      <c r="AS99" s="5" t="s">
        <v>4</v>
      </c>
      <c r="AT99" s="5"/>
      <c r="AU99" s="5" t="s">
        <v>1339</v>
      </c>
      <c r="AV99">
        <f>+IFERROR(VLOOKUP($I99,Code!$A:$M,12,0),0)</f>
        <v>320023</v>
      </c>
      <c r="AW99" t="str">
        <f>+IFERROR(VLOOKUP($I99,Code!$A:$M,13,0),0)</f>
        <v>Na 15g</v>
      </c>
      <c r="AY99" s="1">
        <f t="shared" si="4"/>
        <v>220.8</v>
      </c>
      <c r="AZ99" s="12">
        <f t="shared" si="5"/>
        <v>0</v>
      </c>
    </row>
    <row r="100" spans="2:52" x14ac:dyDescent="0.35">
      <c r="B100" t="s">
        <v>1288</v>
      </c>
      <c r="C100" s="2" t="s">
        <v>1305</v>
      </c>
      <c r="D100" s="2">
        <v>45534</v>
      </c>
      <c r="E100" t="s">
        <v>1950</v>
      </c>
      <c r="F100" t="s">
        <v>1622</v>
      </c>
      <c r="G100" t="s">
        <v>1951</v>
      </c>
      <c r="H100" t="s">
        <v>1952</v>
      </c>
      <c r="I100">
        <v>173129000</v>
      </c>
      <c r="J100" t="s">
        <v>746</v>
      </c>
      <c r="K100" t="s">
        <v>1290</v>
      </c>
      <c r="L100" t="s">
        <v>1307</v>
      </c>
      <c r="M100">
        <v>5137994</v>
      </c>
      <c r="N100" t="s">
        <v>1953</v>
      </c>
      <c r="O100" t="s">
        <v>334</v>
      </c>
      <c r="P100">
        <v>9</v>
      </c>
      <c r="Q100" t="s">
        <v>1292</v>
      </c>
      <c r="R100" t="s">
        <v>1954</v>
      </c>
      <c r="S100" t="s">
        <v>1955</v>
      </c>
      <c r="T100" t="s">
        <v>1315</v>
      </c>
      <c r="U100" t="s">
        <v>723</v>
      </c>
      <c r="W100" t="s">
        <v>723</v>
      </c>
      <c r="X100" t="s">
        <v>60</v>
      </c>
      <c r="Y100" t="s">
        <v>1299</v>
      </c>
      <c r="Z100" t="s">
        <v>1300</v>
      </c>
      <c r="AA100" t="s">
        <v>865</v>
      </c>
      <c r="AB100" t="s">
        <v>1305</v>
      </c>
      <c r="AC100">
        <v>6</v>
      </c>
      <c r="AD100">
        <v>36800</v>
      </c>
      <c r="AE100">
        <v>36800</v>
      </c>
      <c r="AF100">
        <v>220800</v>
      </c>
      <c r="AG100">
        <v>8</v>
      </c>
      <c r="AH100" s="17">
        <v>238464</v>
      </c>
      <c r="AI100" t="s">
        <v>1330</v>
      </c>
      <c r="AJ100">
        <v>20240605</v>
      </c>
      <c r="AK100">
        <v>20250605</v>
      </c>
      <c r="AL100" t="s">
        <v>1628</v>
      </c>
      <c r="AM100">
        <v>99833</v>
      </c>
      <c r="AN100" t="s">
        <v>1306</v>
      </c>
      <c r="AO100" t="s">
        <v>1296</v>
      </c>
      <c r="AP100" t="s">
        <v>1297</v>
      </c>
      <c r="AQ100" s="19">
        <v>6</v>
      </c>
      <c r="AR100" s="22">
        <v>1</v>
      </c>
      <c r="AS100" s="5" t="s">
        <v>865</v>
      </c>
      <c r="AT100" s="5"/>
      <c r="AU100" s="5" t="s">
        <v>56</v>
      </c>
      <c r="AV100">
        <f>+IFERROR(VLOOKUP($I100,Code!$A:$M,12,0),0)</f>
        <v>320023</v>
      </c>
      <c r="AW100" t="str">
        <f>+IFERROR(VLOOKUP($I100,Code!$A:$M,13,0),0)</f>
        <v>Na 15g</v>
      </c>
      <c r="AY100" s="1">
        <f t="shared" si="4"/>
        <v>220.8</v>
      </c>
      <c r="AZ100" s="12">
        <f t="shared" si="5"/>
        <v>0</v>
      </c>
    </row>
    <row r="101" spans="2:52" x14ac:dyDescent="0.35">
      <c r="B101" t="s">
        <v>1288</v>
      </c>
      <c r="C101" s="2" t="s">
        <v>1319</v>
      </c>
      <c r="D101" s="2">
        <v>45534</v>
      </c>
      <c r="E101" t="s">
        <v>1956</v>
      </c>
      <c r="F101" t="s">
        <v>1493</v>
      </c>
      <c r="G101" t="s">
        <v>1957</v>
      </c>
      <c r="H101" t="s">
        <v>1958</v>
      </c>
      <c r="I101">
        <v>173129000</v>
      </c>
      <c r="J101" t="s">
        <v>746</v>
      </c>
      <c r="K101" t="s">
        <v>1290</v>
      </c>
      <c r="L101" t="s">
        <v>1307</v>
      </c>
      <c r="M101">
        <v>5334964</v>
      </c>
      <c r="N101" t="s">
        <v>1959</v>
      </c>
      <c r="O101" t="s">
        <v>240</v>
      </c>
      <c r="P101">
        <v>104</v>
      </c>
      <c r="Q101" t="s">
        <v>1292</v>
      </c>
      <c r="R101" t="s">
        <v>1364</v>
      </c>
      <c r="S101" t="s">
        <v>1359</v>
      </c>
      <c r="T101" t="s">
        <v>1351</v>
      </c>
      <c r="U101" t="s">
        <v>723</v>
      </c>
      <c r="W101" t="s">
        <v>723</v>
      </c>
      <c r="X101" t="s">
        <v>63</v>
      </c>
      <c r="Y101" t="s">
        <v>1299</v>
      </c>
      <c r="Z101" t="s">
        <v>1300</v>
      </c>
      <c r="AA101" t="s">
        <v>865</v>
      </c>
      <c r="AB101" t="s">
        <v>1319</v>
      </c>
      <c r="AC101">
        <v>6</v>
      </c>
      <c r="AD101">
        <v>36800</v>
      </c>
      <c r="AE101">
        <v>36800</v>
      </c>
      <c r="AF101">
        <v>220800</v>
      </c>
      <c r="AG101">
        <v>8</v>
      </c>
      <c r="AH101" s="17">
        <v>238464</v>
      </c>
      <c r="AI101" t="s">
        <v>1330</v>
      </c>
      <c r="AJ101">
        <v>20240605</v>
      </c>
      <c r="AK101">
        <v>20250605</v>
      </c>
      <c r="AL101" t="s">
        <v>1497</v>
      </c>
      <c r="AM101">
        <v>102589</v>
      </c>
      <c r="AN101" t="s">
        <v>1352</v>
      </c>
      <c r="AO101" t="s">
        <v>1296</v>
      </c>
      <c r="AP101" t="s">
        <v>1297</v>
      </c>
      <c r="AQ101" s="19">
        <v>6</v>
      </c>
      <c r="AR101" s="22">
        <v>1</v>
      </c>
      <c r="AS101" s="5" t="s">
        <v>865</v>
      </c>
      <c r="AT101" s="5"/>
      <c r="AU101" s="5" t="s">
        <v>56</v>
      </c>
      <c r="AV101">
        <f>+IFERROR(VLOOKUP($I101,Code!$A:$M,12,0),0)</f>
        <v>320023</v>
      </c>
      <c r="AW101" t="str">
        <f>+IFERROR(VLOOKUP($I101,Code!$A:$M,13,0),0)</f>
        <v>Na 15g</v>
      </c>
      <c r="AY101" s="1">
        <f t="shared" si="4"/>
        <v>220.8</v>
      </c>
      <c r="AZ101" s="12">
        <f t="shared" si="5"/>
        <v>0</v>
      </c>
    </row>
    <row r="102" spans="2:52" x14ac:dyDescent="0.35">
      <c r="B102" t="s">
        <v>1288</v>
      </c>
      <c r="C102" s="2" t="s">
        <v>1289</v>
      </c>
      <c r="D102" s="2">
        <v>45534</v>
      </c>
      <c r="E102" t="s">
        <v>1960</v>
      </c>
      <c r="F102" t="s">
        <v>1630</v>
      </c>
      <c r="G102" t="s">
        <v>1961</v>
      </c>
      <c r="H102" t="s">
        <v>1962</v>
      </c>
      <c r="I102">
        <v>173129000</v>
      </c>
      <c r="J102" t="s">
        <v>746</v>
      </c>
      <c r="K102" t="s">
        <v>1290</v>
      </c>
      <c r="L102" t="s">
        <v>1307</v>
      </c>
      <c r="M102">
        <v>5294884</v>
      </c>
      <c r="N102" t="s">
        <v>1963</v>
      </c>
      <c r="O102" t="s">
        <v>301</v>
      </c>
      <c r="P102" t="s">
        <v>1292</v>
      </c>
      <c r="Q102" t="s">
        <v>1964</v>
      </c>
      <c r="R102" t="s">
        <v>1341</v>
      </c>
      <c r="S102" t="s">
        <v>1965</v>
      </c>
      <c r="T102" t="s">
        <v>1301</v>
      </c>
      <c r="U102" t="s">
        <v>723</v>
      </c>
      <c r="W102" t="s">
        <v>723</v>
      </c>
      <c r="X102" t="s">
        <v>67</v>
      </c>
      <c r="Y102" t="s">
        <v>1299</v>
      </c>
      <c r="Z102" t="s">
        <v>1300</v>
      </c>
      <c r="AA102" t="s">
        <v>865</v>
      </c>
      <c r="AB102" t="s">
        <v>1289</v>
      </c>
      <c r="AC102">
        <v>6</v>
      </c>
      <c r="AD102">
        <v>36800</v>
      </c>
      <c r="AE102">
        <v>36800</v>
      </c>
      <c r="AF102">
        <v>220800</v>
      </c>
      <c r="AG102">
        <v>8</v>
      </c>
      <c r="AH102" s="17">
        <v>238464</v>
      </c>
      <c r="AI102" t="s">
        <v>1330</v>
      </c>
      <c r="AJ102">
        <v>20240605</v>
      </c>
      <c r="AK102">
        <v>20250605</v>
      </c>
      <c r="AL102" t="s">
        <v>1634</v>
      </c>
      <c r="AM102">
        <v>96418</v>
      </c>
      <c r="AN102" t="s">
        <v>1620</v>
      </c>
      <c r="AO102" t="s">
        <v>1296</v>
      </c>
      <c r="AP102" t="s">
        <v>1297</v>
      </c>
      <c r="AQ102" s="19">
        <v>6</v>
      </c>
      <c r="AR102" s="22">
        <v>1</v>
      </c>
      <c r="AS102" s="5" t="s">
        <v>865</v>
      </c>
      <c r="AT102" s="5"/>
      <c r="AU102" s="5" t="s">
        <v>58</v>
      </c>
      <c r="AV102">
        <f>+IFERROR(VLOOKUP($I102,Code!$A:$M,12,0),0)</f>
        <v>320023</v>
      </c>
      <c r="AW102" t="str">
        <f>+IFERROR(VLOOKUP($I102,Code!$A:$M,13,0),0)</f>
        <v>Na 15g</v>
      </c>
      <c r="AY102" s="1">
        <f t="shared" si="4"/>
        <v>220.8</v>
      </c>
      <c r="AZ102" s="12">
        <f t="shared" si="5"/>
        <v>0</v>
      </c>
    </row>
    <row r="103" spans="2:52" x14ac:dyDescent="0.35">
      <c r="B103" t="s">
        <v>1288</v>
      </c>
      <c r="C103" s="2" t="s">
        <v>1319</v>
      </c>
      <c r="D103" s="2">
        <v>45534</v>
      </c>
      <c r="E103" t="s">
        <v>1966</v>
      </c>
      <c r="F103" t="s">
        <v>1523</v>
      </c>
      <c r="G103" t="s">
        <v>1967</v>
      </c>
      <c r="H103" t="s">
        <v>1968</v>
      </c>
      <c r="I103">
        <v>173129000</v>
      </c>
      <c r="J103" t="s">
        <v>746</v>
      </c>
      <c r="K103" t="s">
        <v>1290</v>
      </c>
      <c r="L103" t="s">
        <v>1307</v>
      </c>
      <c r="M103">
        <v>5290750</v>
      </c>
      <c r="N103" t="s">
        <v>721</v>
      </c>
      <c r="O103" t="s">
        <v>1969</v>
      </c>
      <c r="P103" t="s">
        <v>1970</v>
      </c>
      <c r="Q103" t="s">
        <v>1292</v>
      </c>
      <c r="R103" t="s">
        <v>1971</v>
      </c>
      <c r="S103" t="s">
        <v>1529</v>
      </c>
      <c r="T103" t="s">
        <v>1384</v>
      </c>
      <c r="U103" t="s">
        <v>723</v>
      </c>
      <c r="W103" t="s">
        <v>723</v>
      </c>
      <c r="X103" t="s">
        <v>122</v>
      </c>
      <c r="Y103" t="s">
        <v>1299</v>
      </c>
      <c r="Z103" t="s">
        <v>1300</v>
      </c>
      <c r="AA103" t="s">
        <v>4</v>
      </c>
      <c r="AB103" t="s">
        <v>1319</v>
      </c>
      <c r="AC103">
        <v>12</v>
      </c>
      <c r="AD103">
        <v>36800</v>
      </c>
      <c r="AE103">
        <v>36800</v>
      </c>
      <c r="AF103">
        <v>441600</v>
      </c>
      <c r="AG103">
        <v>8</v>
      </c>
      <c r="AH103" s="17">
        <v>476928</v>
      </c>
      <c r="AI103" t="s">
        <v>1363</v>
      </c>
      <c r="AJ103">
        <v>20240605</v>
      </c>
      <c r="AK103">
        <v>20250605</v>
      </c>
      <c r="AL103" t="s">
        <v>1530</v>
      </c>
      <c r="AM103">
        <v>102589</v>
      </c>
      <c r="AN103" t="s">
        <v>1352</v>
      </c>
      <c r="AO103" t="s">
        <v>1296</v>
      </c>
      <c r="AP103" t="s">
        <v>1297</v>
      </c>
      <c r="AQ103" s="19">
        <v>6</v>
      </c>
      <c r="AR103" s="22">
        <v>2</v>
      </c>
      <c r="AS103" s="5" t="s">
        <v>4</v>
      </c>
      <c r="AT103" s="5"/>
      <c r="AU103" s="5" t="s">
        <v>54</v>
      </c>
      <c r="AV103">
        <f>+IFERROR(VLOOKUP($I103,Code!$A:$M,12,0),0)</f>
        <v>320023</v>
      </c>
      <c r="AW103" t="str">
        <f>+IFERROR(VLOOKUP($I103,Code!$A:$M,13,0),0)</f>
        <v>Na 15g</v>
      </c>
      <c r="AY103" s="1">
        <f t="shared" si="4"/>
        <v>220.8</v>
      </c>
      <c r="AZ103" s="12">
        <f t="shared" si="5"/>
        <v>0</v>
      </c>
    </row>
    <row r="104" spans="2:52" x14ac:dyDescent="0.35">
      <c r="B104" t="s">
        <v>1288</v>
      </c>
      <c r="C104" s="2" t="s">
        <v>1319</v>
      </c>
      <c r="D104" s="2">
        <v>45534</v>
      </c>
      <c r="E104" t="s">
        <v>1972</v>
      </c>
      <c r="F104" t="s">
        <v>1413</v>
      </c>
      <c r="G104" t="s">
        <v>1973</v>
      </c>
      <c r="H104" t="s">
        <v>1974</v>
      </c>
      <c r="I104">
        <v>173129000</v>
      </c>
      <c r="J104" t="s">
        <v>746</v>
      </c>
      <c r="K104" t="s">
        <v>1290</v>
      </c>
      <c r="L104" t="s">
        <v>1307</v>
      </c>
      <c r="M104">
        <v>5279982</v>
      </c>
      <c r="N104" t="s">
        <v>930</v>
      </c>
      <c r="O104" t="s">
        <v>1975</v>
      </c>
      <c r="P104">
        <v>342</v>
      </c>
      <c r="Q104" t="s">
        <v>1292</v>
      </c>
      <c r="R104" t="s">
        <v>1425</v>
      </c>
      <c r="S104" t="s">
        <v>1426</v>
      </c>
      <c r="T104" t="s">
        <v>1384</v>
      </c>
      <c r="U104" t="s">
        <v>723</v>
      </c>
      <c r="W104" t="s">
        <v>723</v>
      </c>
      <c r="X104" t="s">
        <v>122</v>
      </c>
      <c r="Y104" t="s">
        <v>1299</v>
      </c>
      <c r="Z104" t="s">
        <v>1300</v>
      </c>
      <c r="AA104" t="s">
        <v>4</v>
      </c>
      <c r="AB104" t="s">
        <v>1319</v>
      </c>
      <c r="AC104">
        <v>6</v>
      </c>
      <c r="AD104">
        <v>36800</v>
      </c>
      <c r="AE104">
        <v>36800</v>
      </c>
      <c r="AF104">
        <v>220800</v>
      </c>
      <c r="AG104">
        <v>8</v>
      </c>
      <c r="AH104" s="17">
        <v>238464</v>
      </c>
      <c r="AI104" t="s">
        <v>1363</v>
      </c>
      <c r="AJ104">
        <v>20240605</v>
      </c>
      <c r="AK104">
        <v>20250605</v>
      </c>
      <c r="AL104" t="s">
        <v>1418</v>
      </c>
      <c r="AM104">
        <v>102589</v>
      </c>
      <c r="AN104" t="s">
        <v>1352</v>
      </c>
      <c r="AO104" t="s">
        <v>1296</v>
      </c>
      <c r="AP104" t="s">
        <v>1297</v>
      </c>
      <c r="AQ104" s="19">
        <v>6</v>
      </c>
      <c r="AR104" s="22">
        <v>1</v>
      </c>
      <c r="AS104" s="5" t="s">
        <v>4</v>
      </c>
      <c r="AT104" s="5"/>
      <c r="AU104" s="5" t="s">
        <v>54</v>
      </c>
      <c r="AV104">
        <f>+IFERROR(VLOOKUP($I104,Code!$A:$M,12,0),0)</f>
        <v>320023</v>
      </c>
      <c r="AW104" t="str">
        <f>+IFERROR(VLOOKUP($I104,Code!$A:$M,13,0),0)</f>
        <v>Na 15g</v>
      </c>
      <c r="AY104" s="1">
        <f t="shared" si="4"/>
        <v>220.8</v>
      </c>
      <c r="AZ104" s="12">
        <f t="shared" si="5"/>
        <v>0</v>
      </c>
    </row>
    <row r="105" spans="2:52" x14ac:dyDescent="0.35">
      <c r="B105" t="s">
        <v>1288</v>
      </c>
      <c r="C105" s="2" t="s">
        <v>1289</v>
      </c>
      <c r="D105" s="2">
        <v>45534</v>
      </c>
      <c r="E105" t="s">
        <v>1976</v>
      </c>
      <c r="F105" t="s">
        <v>1652</v>
      </c>
      <c r="G105" t="s">
        <v>1977</v>
      </c>
      <c r="H105" t="s">
        <v>1978</v>
      </c>
      <c r="I105">
        <v>173129000</v>
      </c>
      <c r="J105" t="s">
        <v>746</v>
      </c>
      <c r="K105" t="s">
        <v>1290</v>
      </c>
      <c r="L105" t="s">
        <v>1307</v>
      </c>
      <c r="M105">
        <v>5132733</v>
      </c>
      <c r="N105" t="s">
        <v>1979</v>
      </c>
      <c r="O105" t="s">
        <v>742</v>
      </c>
      <c r="P105" t="s">
        <v>1980</v>
      </c>
      <c r="Q105" t="s">
        <v>1981</v>
      </c>
      <c r="R105" t="s">
        <v>1982</v>
      </c>
      <c r="S105" t="s">
        <v>1322</v>
      </c>
      <c r="T105" t="s">
        <v>1659</v>
      </c>
      <c r="U105" t="s">
        <v>723</v>
      </c>
      <c r="W105" t="s">
        <v>723</v>
      </c>
      <c r="X105" t="s">
        <v>61</v>
      </c>
      <c r="Y105" t="s">
        <v>1299</v>
      </c>
      <c r="Z105" t="s">
        <v>1300</v>
      </c>
      <c r="AA105" t="s">
        <v>865</v>
      </c>
      <c r="AB105" t="s">
        <v>1289</v>
      </c>
      <c r="AC105">
        <v>6</v>
      </c>
      <c r="AD105">
        <v>36800</v>
      </c>
      <c r="AE105">
        <v>36800</v>
      </c>
      <c r="AF105">
        <v>220800</v>
      </c>
      <c r="AG105">
        <v>8</v>
      </c>
      <c r="AH105" s="17">
        <v>238464</v>
      </c>
      <c r="AI105" t="s">
        <v>1330</v>
      </c>
      <c r="AJ105">
        <v>20240605</v>
      </c>
      <c r="AK105">
        <v>20250605</v>
      </c>
      <c r="AL105" t="s">
        <v>1660</v>
      </c>
      <c r="AM105">
        <v>102675</v>
      </c>
      <c r="AN105" t="s">
        <v>1302</v>
      </c>
      <c r="AO105" t="s">
        <v>1296</v>
      </c>
      <c r="AP105" t="s">
        <v>1297</v>
      </c>
      <c r="AQ105" s="19">
        <v>6</v>
      </c>
      <c r="AR105" s="22">
        <v>1</v>
      </c>
      <c r="AS105" s="5" t="s">
        <v>865</v>
      </c>
      <c r="AT105" s="5"/>
      <c r="AU105" s="5" t="s">
        <v>53</v>
      </c>
      <c r="AV105">
        <f>+IFERROR(VLOOKUP($I105,Code!$A:$M,12,0),0)</f>
        <v>320023</v>
      </c>
      <c r="AW105" t="str">
        <f>+IFERROR(VLOOKUP($I105,Code!$A:$M,13,0),0)</f>
        <v>Na 15g</v>
      </c>
      <c r="AY105" s="1">
        <f t="shared" si="4"/>
        <v>220.8</v>
      </c>
      <c r="AZ105" s="12">
        <f t="shared" si="5"/>
        <v>0</v>
      </c>
    </row>
    <row r="106" spans="2:52" x14ac:dyDescent="0.35">
      <c r="B106" t="s">
        <v>1288</v>
      </c>
      <c r="C106" s="2" t="s">
        <v>1319</v>
      </c>
      <c r="D106" s="2">
        <v>45534</v>
      </c>
      <c r="E106" t="s">
        <v>1691</v>
      </c>
      <c r="F106" t="s">
        <v>1468</v>
      </c>
      <c r="G106" t="s">
        <v>1692</v>
      </c>
      <c r="H106" t="s">
        <v>1693</v>
      </c>
      <c r="I106">
        <v>173129000</v>
      </c>
      <c r="J106" t="s">
        <v>746</v>
      </c>
      <c r="K106" t="s">
        <v>1290</v>
      </c>
      <c r="L106" t="s">
        <v>1307</v>
      </c>
      <c r="M106">
        <v>5291195</v>
      </c>
      <c r="N106" t="s">
        <v>1694</v>
      </c>
      <c r="O106" t="s">
        <v>559</v>
      </c>
      <c r="P106">
        <v>244</v>
      </c>
      <c r="Q106" t="s">
        <v>1292</v>
      </c>
      <c r="R106" t="s">
        <v>1695</v>
      </c>
      <c r="S106" t="s">
        <v>1581</v>
      </c>
      <c r="T106" t="s">
        <v>1321</v>
      </c>
      <c r="U106" t="s">
        <v>723</v>
      </c>
      <c r="W106" t="s">
        <v>723</v>
      </c>
      <c r="X106" t="s">
        <v>118</v>
      </c>
      <c r="Y106" t="s">
        <v>1299</v>
      </c>
      <c r="Z106" t="s">
        <v>1300</v>
      </c>
      <c r="AA106" t="s">
        <v>865</v>
      </c>
      <c r="AB106" t="s">
        <v>1319</v>
      </c>
      <c r="AC106">
        <v>6</v>
      </c>
      <c r="AD106">
        <v>36800</v>
      </c>
      <c r="AE106">
        <v>36800</v>
      </c>
      <c r="AF106">
        <v>220800</v>
      </c>
      <c r="AG106">
        <v>8</v>
      </c>
      <c r="AH106" s="17">
        <v>238464</v>
      </c>
      <c r="AI106" t="s">
        <v>1330</v>
      </c>
      <c r="AJ106">
        <v>20240605</v>
      </c>
      <c r="AK106">
        <v>20250605</v>
      </c>
      <c r="AL106" t="s">
        <v>1473</v>
      </c>
      <c r="AM106">
        <v>97077</v>
      </c>
      <c r="AN106" t="s">
        <v>1325</v>
      </c>
      <c r="AO106" t="s">
        <v>1296</v>
      </c>
      <c r="AP106" t="s">
        <v>1297</v>
      </c>
      <c r="AQ106" s="19">
        <v>6</v>
      </c>
      <c r="AR106" s="22">
        <v>1</v>
      </c>
      <c r="AS106" s="5" t="s">
        <v>865</v>
      </c>
      <c r="AT106" s="5"/>
      <c r="AU106" s="5" t="s">
        <v>57</v>
      </c>
      <c r="AV106">
        <f>+IFERROR(VLOOKUP($I106,Code!$A:$M,12,0),0)</f>
        <v>320023</v>
      </c>
      <c r="AW106" t="str">
        <f>+IFERROR(VLOOKUP($I106,Code!$A:$M,13,0),0)</f>
        <v>Na 15g</v>
      </c>
      <c r="AY106" s="1">
        <f t="shared" si="4"/>
        <v>220.8</v>
      </c>
      <c r="AZ106" s="12">
        <f t="shared" si="5"/>
        <v>0</v>
      </c>
    </row>
    <row r="107" spans="2:52" x14ac:dyDescent="0.35">
      <c r="B107" t="s">
        <v>1288</v>
      </c>
      <c r="C107" s="2" t="s">
        <v>1298</v>
      </c>
      <c r="D107" s="2">
        <v>45534</v>
      </c>
      <c r="E107" t="s">
        <v>1661</v>
      </c>
      <c r="F107" t="s">
        <v>1662</v>
      </c>
      <c r="G107" t="s">
        <v>1663</v>
      </c>
      <c r="H107" t="s">
        <v>1664</v>
      </c>
      <c r="I107">
        <v>173129000</v>
      </c>
      <c r="J107" t="s">
        <v>746</v>
      </c>
      <c r="K107" t="s">
        <v>1290</v>
      </c>
      <c r="L107" t="s">
        <v>1307</v>
      </c>
      <c r="M107">
        <v>5298499</v>
      </c>
      <c r="N107" t="s">
        <v>593</v>
      </c>
      <c r="O107" t="s">
        <v>593</v>
      </c>
      <c r="P107">
        <v>1061</v>
      </c>
      <c r="Q107" t="s">
        <v>1665</v>
      </c>
      <c r="R107" t="s">
        <v>1666</v>
      </c>
      <c r="S107" t="s">
        <v>1667</v>
      </c>
      <c r="T107" t="s">
        <v>1355</v>
      </c>
      <c r="U107" t="s">
        <v>723</v>
      </c>
      <c r="W107" t="s">
        <v>723</v>
      </c>
      <c r="X107" t="s">
        <v>62</v>
      </c>
      <c r="Y107" t="s">
        <v>1293</v>
      </c>
      <c r="Z107" t="s">
        <v>1294</v>
      </c>
      <c r="AA107" t="s">
        <v>51</v>
      </c>
      <c r="AB107" t="s">
        <v>1298</v>
      </c>
      <c r="AC107">
        <v>6</v>
      </c>
      <c r="AD107">
        <v>36800</v>
      </c>
      <c r="AE107">
        <v>36800</v>
      </c>
      <c r="AF107">
        <v>220800</v>
      </c>
      <c r="AG107">
        <v>8</v>
      </c>
      <c r="AH107" s="17">
        <v>238464</v>
      </c>
      <c r="AI107" t="s">
        <v>1983</v>
      </c>
      <c r="AJ107">
        <v>20240605</v>
      </c>
      <c r="AK107">
        <v>20250605</v>
      </c>
      <c r="AL107" t="s">
        <v>1668</v>
      </c>
      <c r="AM107">
        <v>102734</v>
      </c>
      <c r="AN107" t="s">
        <v>1356</v>
      </c>
      <c r="AO107" t="s">
        <v>1296</v>
      </c>
      <c r="AP107" t="s">
        <v>1297</v>
      </c>
      <c r="AQ107" s="19">
        <v>6</v>
      </c>
      <c r="AR107" s="22">
        <v>1</v>
      </c>
      <c r="AS107" s="5" t="s">
        <v>51</v>
      </c>
      <c r="AT107" s="5"/>
      <c r="AU107" s="5" t="s">
        <v>76</v>
      </c>
      <c r="AV107">
        <f>+IFERROR(VLOOKUP($I107,Code!$A:$M,12,0),0)</f>
        <v>320023</v>
      </c>
      <c r="AW107" t="str">
        <f>+IFERROR(VLOOKUP($I107,Code!$A:$M,13,0),0)</f>
        <v>Na 15g</v>
      </c>
      <c r="AY107" s="1">
        <f t="shared" si="4"/>
        <v>220.8</v>
      </c>
      <c r="AZ107" s="12">
        <f t="shared" si="5"/>
        <v>0</v>
      </c>
    </row>
    <row r="108" spans="2:52" x14ac:dyDescent="0.35">
      <c r="B108" t="s">
        <v>1288</v>
      </c>
      <c r="C108" s="2" t="s">
        <v>1319</v>
      </c>
      <c r="D108" s="2">
        <v>45534</v>
      </c>
      <c r="E108" t="s">
        <v>1984</v>
      </c>
      <c r="F108" t="s">
        <v>1493</v>
      </c>
      <c r="G108" t="s">
        <v>1985</v>
      </c>
      <c r="H108" t="s">
        <v>1986</v>
      </c>
      <c r="I108">
        <v>173129000</v>
      </c>
      <c r="J108" t="s">
        <v>746</v>
      </c>
      <c r="K108" t="s">
        <v>1290</v>
      </c>
      <c r="L108" t="s">
        <v>1307</v>
      </c>
      <c r="M108">
        <v>5294057</v>
      </c>
      <c r="N108" t="s">
        <v>537</v>
      </c>
      <c r="O108" t="s">
        <v>1987</v>
      </c>
      <c r="P108">
        <v>45303</v>
      </c>
      <c r="Q108" t="s">
        <v>1292</v>
      </c>
      <c r="R108" t="s">
        <v>1988</v>
      </c>
      <c r="S108" t="s">
        <v>1508</v>
      </c>
      <c r="T108" t="s">
        <v>1384</v>
      </c>
      <c r="U108" t="s">
        <v>723</v>
      </c>
      <c r="W108" t="s">
        <v>723</v>
      </c>
      <c r="X108" t="s">
        <v>122</v>
      </c>
      <c r="Y108" t="s">
        <v>1299</v>
      </c>
      <c r="Z108" t="s">
        <v>1300</v>
      </c>
      <c r="AA108" t="s">
        <v>4</v>
      </c>
      <c r="AB108" t="s">
        <v>1319</v>
      </c>
      <c r="AC108">
        <v>6</v>
      </c>
      <c r="AD108">
        <v>36800</v>
      </c>
      <c r="AE108">
        <v>36800</v>
      </c>
      <c r="AF108">
        <v>220800</v>
      </c>
      <c r="AG108">
        <v>8</v>
      </c>
      <c r="AH108" s="17">
        <v>238464</v>
      </c>
      <c r="AI108" t="s">
        <v>1363</v>
      </c>
      <c r="AJ108">
        <v>20240605</v>
      </c>
      <c r="AK108">
        <v>20250605</v>
      </c>
      <c r="AL108" t="s">
        <v>1497</v>
      </c>
      <c r="AM108">
        <v>102589</v>
      </c>
      <c r="AN108" t="s">
        <v>1352</v>
      </c>
      <c r="AO108" t="s">
        <v>1296</v>
      </c>
      <c r="AP108" t="s">
        <v>1297</v>
      </c>
      <c r="AQ108" s="19">
        <v>6</v>
      </c>
      <c r="AR108" s="22">
        <v>1</v>
      </c>
      <c r="AS108" s="5" t="s">
        <v>4</v>
      </c>
      <c r="AT108" s="5"/>
      <c r="AU108" s="5" t="s">
        <v>54</v>
      </c>
      <c r="AV108">
        <f>+IFERROR(VLOOKUP($I108,Code!$A:$M,12,0),0)</f>
        <v>320023</v>
      </c>
      <c r="AW108" t="str">
        <f>+IFERROR(VLOOKUP($I108,Code!$A:$M,13,0),0)</f>
        <v>Na 15g</v>
      </c>
      <c r="AY108" s="1">
        <f t="shared" si="4"/>
        <v>220.8</v>
      </c>
      <c r="AZ108" s="12">
        <f t="shared" si="5"/>
        <v>0</v>
      </c>
    </row>
    <row r="109" spans="2:52" x14ac:dyDescent="0.35">
      <c r="B109" t="s">
        <v>1288</v>
      </c>
      <c r="C109" s="2" t="s">
        <v>1319</v>
      </c>
      <c r="D109" s="2">
        <v>45534</v>
      </c>
      <c r="E109" t="s">
        <v>1709</v>
      </c>
      <c r="F109" t="s">
        <v>1493</v>
      </c>
      <c r="G109" t="s">
        <v>1710</v>
      </c>
      <c r="H109" t="s">
        <v>1711</v>
      </c>
      <c r="I109">
        <v>173129000</v>
      </c>
      <c r="J109" t="s">
        <v>746</v>
      </c>
      <c r="K109" t="s">
        <v>1290</v>
      </c>
      <c r="L109" t="s">
        <v>1307</v>
      </c>
      <c r="M109">
        <v>5278042</v>
      </c>
      <c r="N109" t="s">
        <v>656</v>
      </c>
      <c r="O109" t="s">
        <v>1712</v>
      </c>
      <c r="P109" t="s">
        <v>1713</v>
      </c>
      <c r="Q109" t="s">
        <v>1292</v>
      </c>
      <c r="R109" t="s">
        <v>1714</v>
      </c>
      <c r="S109" t="s">
        <v>1581</v>
      </c>
      <c r="T109" t="s">
        <v>1351</v>
      </c>
      <c r="U109" t="s">
        <v>723</v>
      </c>
      <c r="W109" t="s">
        <v>723</v>
      </c>
      <c r="X109" t="s">
        <v>63</v>
      </c>
      <c r="Y109" t="s">
        <v>1299</v>
      </c>
      <c r="Z109" t="s">
        <v>1300</v>
      </c>
      <c r="AA109" t="s">
        <v>4</v>
      </c>
      <c r="AB109" t="s">
        <v>1319</v>
      </c>
      <c r="AC109">
        <v>6</v>
      </c>
      <c r="AD109">
        <v>36800</v>
      </c>
      <c r="AE109">
        <v>36800</v>
      </c>
      <c r="AF109">
        <v>220800</v>
      </c>
      <c r="AG109">
        <v>8</v>
      </c>
      <c r="AH109" s="17">
        <v>238464</v>
      </c>
      <c r="AI109" t="s">
        <v>1330</v>
      </c>
      <c r="AJ109">
        <v>20240605</v>
      </c>
      <c r="AK109">
        <v>20250605</v>
      </c>
      <c r="AL109" t="s">
        <v>1497</v>
      </c>
      <c r="AM109">
        <v>102589</v>
      </c>
      <c r="AN109" t="s">
        <v>1352</v>
      </c>
      <c r="AO109" t="s">
        <v>1296</v>
      </c>
      <c r="AP109" t="s">
        <v>1297</v>
      </c>
      <c r="AQ109" s="19">
        <v>6</v>
      </c>
      <c r="AR109" s="22">
        <v>1</v>
      </c>
      <c r="AS109" s="5" t="s">
        <v>4</v>
      </c>
      <c r="AT109" s="5"/>
      <c r="AU109" s="5" t="s">
        <v>56</v>
      </c>
      <c r="AV109">
        <f>+IFERROR(VLOOKUP($I109,Code!$A:$M,12,0),0)</f>
        <v>320023</v>
      </c>
      <c r="AW109" t="str">
        <f>+IFERROR(VLOOKUP($I109,Code!$A:$M,13,0),0)</f>
        <v>Na 15g</v>
      </c>
      <c r="AY109" s="1">
        <f t="shared" si="4"/>
        <v>220.8</v>
      </c>
      <c r="AZ109" s="12">
        <f t="shared" si="5"/>
        <v>0</v>
      </c>
    </row>
    <row r="110" spans="2:52" x14ac:dyDescent="0.35">
      <c r="B110" t="s">
        <v>1288</v>
      </c>
      <c r="C110" s="2" t="s">
        <v>1289</v>
      </c>
      <c r="D110" s="2">
        <v>45534</v>
      </c>
      <c r="E110" t="s">
        <v>1989</v>
      </c>
      <c r="F110" t="s">
        <v>1630</v>
      </c>
      <c r="G110" t="s">
        <v>1990</v>
      </c>
      <c r="H110" t="s">
        <v>1991</v>
      </c>
      <c r="I110">
        <v>173129000</v>
      </c>
      <c r="J110" t="s">
        <v>746</v>
      </c>
      <c r="K110" t="s">
        <v>1290</v>
      </c>
      <c r="L110" t="s">
        <v>1307</v>
      </c>
      <c r="M110">
        <v>5298589</v>
      </c>
      <c r="N110" t="s">
        <v>548</v>
      </c>
      <c r="O110" t="s">
        <v>548</v>
      </c>
      <c r="P110" t="s">
        <v>1292</v>
      </c>
      <c r="Q110" t="s">
        <v>1992</v>
      </c>
      <c r="R110" t="s">
        <v>1993</v>
      </c>
      <c r="S110" t="s">
        <v>1488</v>
      </c>
      <c r="T110" t="s">
        <v>1301</v>
      </c>
      <c r="U110" t="s">
        <v>723</v>
      </c>
      <c r="W110" t="s">
        <v>723</v>
      </c>
      <c r="X110" t="s">
        <v>67</v>
      </c>
      <c r="Y110" t="s">
        <v>1299</v>
      </c>
      <c r="Z110" t="s">
        <v>1300</v>
      </c>
      <c r="AA110" t="s">
        <v>4</v>
      </c>
      <c r="AB110" t="s">
        <v>1289</v>
      </c>
      <c r="AC110">
        <v>6</v>
      </c>
      <c r="AD110">
        <v>36800</v>
      </c>
      <c r="AE110">
        <v>36800</v>
      </c>
      <c r="AF110">
        <v>220800</v>
      </c>
      <c r="AG110">
        <v>8</v>
      </c>
      <c r="AH110" s="17">
        <v>238464</v>
      </c>
      <c r="AI110" t="s">
        <v>1330</v>
      </c>
      <c r="AJ110">
        <v>20240605</v>
      </c>
      <c r="AK110">
        <v>20250605</v>
      </c>
      <c r="AL110" t="s">
        <v>1634</v>
      </c>
      <c r="AM110">
        <v>102675</v>
      </c>
      <c r="AN110" t="s">
        <v>1302</v>
      </c>
      <c r="AO110" t="s">
        <v>1296</v>
      </c>
      <c r="AP110" t="s">
        <v>1297</v>
      </c>
      <c r="AQ110" s="19">
        <v>6</v>
      </c>
      <c r="AR110" s="22">
        <v>1</v>
      </c>
      <c r="AS110" s="5" t="s">
        <v>4</v>
      </c>
      <c r="AT110" s="5"/>
      <c r="AU110" s="5" t="s">
        <v>58</v>
      </c>
      <c r="AV110">
        <f>+IFERROR(VLOOKUP($I110,Code!$A:$M,12,0),0)</f>
        <v>320023</v>
      </c>
      <c r="AW110" t="str">
        <f>+IFERROR(VLOOKUP($I110,Code!$A:$M,13,0),0)</f>
        <v>Na 15g</v>
      </c>
      <c r="AY110" s="1">
        <f t="shared" si="4"/>
        <v>220.8</v>
      </c>
      <c r="AZ110" s="12">
        <f t="shared" si="5"/>
        <v>0</v>
      </c>
    </row>
    <row r="111" spans="2:52" x14ac:dyDescent="0.35">
      <c r="B111" t="s">
        <v>1288</v>
      </c>
      <c r="C111" s="2" t="s">
        <v>1289</v>
      </c>
      <c r="D111" s="2">
        <v>45534</v>
      </c>
      <c r="E111" t="s">
        <v>1994</v>
      </c>
      <c r="F111" t="s">
        <v>1614</v>
      </c>
      <c r="G111" t="s">
        <v>1995</v>
      </c>
      <c r="H111" t="s">
        <v>1996</v>
      </c>
      <c r="I111">
        <v>173129000</v>
      </c>
      <c r="J111" t="s">
        <v>746</v>
      </c>
      <c r="K111" t="s">
        <v>1290</v>
      </c>
      <c r="L111" t="s">
        <v>1307</v>
      </c>
      <c r="M111">
        <v>5339613</v>
      </c>
      <c r="N111" t="s">
        <v>1997</v>
      </c>
      <c r="O111" t="s">
        <v>732</v>
      </c>
      <c r="P111" t="s">
        <v>1998</v>
      </c>
      <c r="Q111" t="s">
        <v>1999</v>
      </c>
      <c r="R111" t="s">
        <v>1292</v>
      </c>
      <c r="S111" t="s">
        <v>1865</v>
      </c>
      <c r="T111" t="s">
        <v>1301</v>
      </c>
      <c r="U111" t="s">
        <v>723</v>
      </c>
      <c r="W111" t="s">
        <v>723</v>
      </c>
      <c r="X111" t="s">
        <v>67</v>
      </c>
      <c r="Y111" t="s">
        <v>1299</v>
      </c>
      <c r="Z111" t="s">
        <v>1300</v>
      </c>
      <c r="AA111" t="s">
        <v>865</v>
      </c>
      <c r="AB111" t="s">
        <v>1289</v>
      </c>
      <c r="AC111">
        <v>6</v>
      </c>
      <c r="AD111">
        <v>36800</v>
      </c>
      <c r="AE111">
        <v>36800</v>
      </c>
      <c r="AF111">
        <v>220800</v>
      </c>
      <c r="AG111">
        <v>8</v>
      </c>
      <c r="AH111" s="17">
        <v>238464</v>
      </c>
      <c r="AI111" t="s">
        <v>1330</v>
      </c>
      <c r="AJ111">
        <v>20240605</v>
      </c>
      <c r="AK111">
        <v>20250605</v>
      </c>
      <c r="AL111" t="s">
        <v>1619</v>
      </c>
      <c r="AM111">
        <v>96418</v>
      </c>
      <c r="AN111" t="s">
        <v>1620</v>
      </c>
      <c r="AO111" t="s">
        <v>1296</v>
      </c>
      <c r="AP111" t="s">
        <v>1297</v>
      </c>
      <c r="AQ111" s="19">
        <v>6</v>
      </c>
      <c r="AR111" s="22">
        <v>1</v>
      </c>
      <c r="AS111" s="5" t="s">
        <v>865</v>
      </c>
      <c r="AT111" s="5"/>
      <c r="AU111" s="5" t="s">
        <v>58</v>
      </c>
      <c r="AV111">
        <f>+IFERROR(VLOOKUP($I111,Code!$A:$M,12,0),0)</f>
        <v>320023</v>
      </c>
      <c r="AW111" t="str">
        <f>+IFERROR(VLOOKUP($I111,Code!$A:$M,13,0),0)</f>
        <v>Na 15g</v>
      </c>
      <c r="AY111" s="1">
        <f t="shared" si="4"/>
        <v>220.8</v>
      </c>
      <c r="AZ111" s="12">
        <f t="shared" si="5"/>
        <v>0</v>
      </c>
    </row>
    <row r="112" spans="2:52" x14ac:dyDescent="0.35">
      <c r="B112" t="s">
        <v>1288</v>
      </c>
      <c r="C112" s="2" t="s">
        <v>1289</v>
      </c>
      <c r="D112" s="2">
        <v>45534</v>
      </c>
      <c r="E112" t="s">
        <v>2000</v>
      </c>
      <c r="F112" t="s">
        <v>1614</v>
      </c>
      <c r="G112" t="s">
        <v>2001</v>
      </c>
      <c r="H112" t="s">
        <v>2002</v>
      </c>
      <c r="I112">
        <v>173129000</v>
      </c>
      <c r="J112" t="s">
        <v>746</v>
      </c>
      <c r="K112" t="s">
        <v>1290</v>
      </c>
      <c r="L112" t="s">
        <v>1307</v>
      </c>
      <c r="M112">
        <v>5291157</v>
      </c>
      <c r="N112" t="s">
        <v>551</v>
      </c>
      <c r="O112" t="s">
        <v>2003</v>
      </c>
      <c r="P112" t="s">
        <v>2004</v>
      </c>
      <c r="Q112" t="s">
        <v>1292</v>
      </c>
      <c r="R112" t="s">
        <v>2005</v>
      </c>
      <c r="S112" t="s">
        <v>2006</v>
      </c>
      <c r="T112" t="s">
        <v>1301</v>
      </c>
      <c r="U112" t="s">
        <v>723</v>
      </c>
      <c r="W112" t="s">
        <v>723</v>
      </c>
      <c r="X112" t="s">
        <v>67</v>
      </c>
      <c r="Y112" t="s">
        <v>1299</v>
      </c>
      <c r="Z112" t="s">
        <v>1300</v>
      </c>
      <c r="AA112" t="s">
        <v>4</v>
      </c>
      <c r="AB112" t="s">
        <v>1289</v>
      </c>
      <c r="AC112">
        <v>6</v>
      </c>
      <c r="AD112">
        <v>36800</v>
      </c>
      <c r="AE112">
        <v>36800</v>
      </c>
      <c r="AF112">
        <v>220800</v>
      </c>
      <c r="AG112">
        <v>8</v>
      </c>
      <c r="AH112" s="17">
        <v>238464</v>
      </c>
      <c r="AI112" t="s">
        <v>1330</v>
      </c>
      <c r="AJ112">
        <v>20240605</v>
      </c>
      <c r="AK112">
        <v>20250605</v>
      </c>
      <c r="AL112" t="s">
        <v>1619</v>
      </c>
      <c r="AM112">
        <v>96418</v>
      </c>
      <c r="AN112" t="s">
        <v>1620</v>
      </c>
      <c r="AO112" t="s">
        <v>1296</v>
      </c>
      <c r="AP112" t="s">
        <v>1297</v>
      </c>
      <c r="AQ112" s="19">
        <v>6</v>
      </c>
      <c r="AR112" s="22">
        <v>1</v>
      </c>
      <c r="AS112" s="5" t="s">
        <v>4</v>
      </c>
      <c r="AT112" s="5"/>
      <c r="AU112" s="5" t="s">
        <v>58</v>
      </c>
      <c r="AV112">
        <f>+IFERROR(VLOOKUP($I112,Code!$A:$M,12,0),0)</f>
        <v>320023</v>
      </c>
      <c r="AW112" t="str">
        <f>+IFERROR(VLOOKUP($I112,Code!$A:$M,13,0),0)</f>
        <v>Na 15g</v>
      </c>
      <c r="AY112" s="1">
        <f t="shared" si="4"/>
        <v>220.8</v>
      </c>
      <c r="AZ112" s="12">
        <f t="shared" si="5"/>
        <v>0</v>
      </c>
    </row>
    <row r="113" spans="2:52" x14ac:dyDescent="0.35">
      <c r="B113" t="s">
        <v>1288</v>
      </c>
      <c r="C113" s="2" t="s">
        <v>1305</v>
      </c>
      <c r="D113" s="2">
        <v>45534</v>
      </c>
      <c r="E113" t="s">
        <v>2007</v>
      </c>
      <c r="F113" t="s">
        <v>1561</v>
      </c>
      <c r="G113" t="s">
        <v>2008</v>
      </c>
      <c r="H113" t="s">
        <v>2009</v>
      </c>
      <c r="I113">
        <v>173129000</v>
      </c>
      <c r="J113" t="s">
        <v>746</v>
      </c>
      <c r="K113" t="s">
        <v>1290</v>
      </c>
      <c r="L113" t="s">
        <v>1307</v>
      </c>
      <c r="M113">
        <v>5270389</v>
      </c>
      <c r="N113" t="s">
        <v>2010</v>
      </c>
      <c r="O113" t="s">
        <v>2011</v>
      </c>
      <c r="P113" t="s">
        <v>2012</v>
      </c>
      <c r="Q113" t="s">
        <v>1389</v>
      </c>
      <c r="R113" t="s">
        <v>1292</v>
      </c>
      <c r="S113" t="s">
        <v>2013</v>
      </c>
      <c r="T113" t="s">
        <v>1374</v>
      </c>
      <c r="U113" t="s">
        <v>1374</v>
      </c>
      <c r="W113" t="s">
        <v>1375</v>
      </c>
      <c r="X113" t="s">
        <v>1374</v>
      </c>
      <c r="Y113" t="s">
        <v>1299</v>
      </c>
      <c r="Z113" t="s">
        <v>1300</v>
      </c>
      <c r="AA113" t="s">
        <v>4</v>
      </c>
      <c r="AB113" t="s">
        <v>1305</v>
      </c>
      <c r="AC113">
        <v>6</v>
      </c>
      <c r="AD113">
        <v>36800</v>
      </c>
      <c r="AE113">
        <v>36800</v>
      </c>
      <c r="AF113">
        <v>220800</v>
      </c>
      <c r="AG113">
        <v>8</v>
      </c>
      <c r="AH113" s="17">
        <v>238464</v>
      </c>
      <c r="AI113" t="s">
        <v>1330</v>
      </c>
      <c r="AJ113">
        <v>20240605</v>
      </c>
      <c r="AK113">
        <v>20250605</v>
      </c>
      <c r="AL113" t="s">
        <v>1569</v>
      </c>
      <c r="AM113">
        <v>99833</v>
      </c>
      <c r="AN113" t="s">
        <v>1306</v>
      </c>
      <c r="AO113" t="s">
        <v>1296</v>
      </c>
      <c r="AP113" t="s">
        <v>1297</v>
      </c>
      <c r="AQ113" s="19">
        <v>6</v>
      </c>
      <c r="AR113" s="22">
        <v>1</v>
      </c>
      <c r="AS113" s="5" t="s">
        <v>4</v>
      </c>
      <c r="AT113" s="5"/>
      <c r="AU113" s="5" t="s">
        <v>1404</v>
      </c>
      <c r="AV113">
        <f>+IFERROR(VLOOKUP($I113,Code!$A:$M,12,0),0)</f>
        <v>320023</v>
      </c>
      <c r="AW113" t="str">
        <f>+IFERROR(VLOOKUP($I113,Code!$A:$M,13,0),0)</f>
        <v>Na 15g</v>
      </c>
      <c r="AY113" s="1">
        <f t="shared" si="4"/>
        <v>220.8</v>
      </c>
      <c r="AZ113" s="12">
        <f t="shared" si="5"/>
        <v>0</v>
      </c>
    </row>
    <row r="114" spans="2:52" x14ac:dyDescent="0.35">
      <c r="B114" t="s">
        <v>1288</v>
      </c>
      <c r="C114" s="2" t="s">
        <v>1289</v>
      </c>
      <c r="D114" s="2">
        <v>45534</v>
      </c>
      <c r="E114" t="s">
        <v>2014</v>
      </c>
      <c r="F114" t="s">
        <v>1614</v>
      </c>
      <c r="G114" t="s">
        <v>2015</v>
      </c>
      <c r="H114" t="s">
        <v>2016</v>
      </c>
      <c r="I114">
        <v>173129000</v>
      </c>
      <c r="J114" t="s">
        <v>746</v>
      </c>
      <c r="K114" t="s">
        <v>1290</v>
      </c>
      <c r="L114" t="s">
        <v>1307</v>
      </c>
      <c r="M114">
        <v>5294220</v>
      </c>
      <c r="N114" t="s">
        <v>765</v>
      </c>
      <c r="O114" t="s">
        <v>2017</v>
      </c>
      <c r="P114">
        <v>357</v>
      </c>
      <c r="Q114" t="s">
        <v>2018</v>
      </c>
      <c r="R114" t="s">
        <v>1784</v>
      </c>
      <c r="S114" t="s">
        <v>2019</v>
      </c>
      <c r="T114" t="s">
        <v>1301</v>
      </c>
      <c r="U114" t="s">
        <v>723</v>
      </c>
      <c r="W114" t="s">
        <v>723</v>
      </c>
      <c r="X114" t="s">
        <v>67</v>
      </c>
      <c r="Y114" t="s">
        <v>1299</v>
      </c>
      <c r="Z114" t="s">
        <v>1300</v>
      </c>
      <c r="AA114" t="s">
        <v>4</v>
      </c>
      <c r="AB114" t="s">
        <v>1289</v>
      </c>
      <c r="AC114">
        <v>6</v>
      </c>
      <c r="AD114">
        <v>36800</v>
      </c>
      <c r="AE114">
        <v>36800</v>
      </c>
      <c r="AF114">
        <v>220800</v>
      </c>
      <c r="AG114">
        <v>8</v>
      </c>
      <c r="AH114" s="17">
        <v>238464</v>
      </c>
      <c r="AI114" t="s">
        <v>1330</v>
      </c>
      <c r="AJ114">
        <v>20240605</v>
      </c>
      <c r="AK114">
        <v>20250605</v>
      </c>
      <c r="AL114" t="s">
        <v>1619</v>
      </c>
      <c r="AM114">
        <v>96418</v>
      </c>
      <c r="AN114" t="s">
        <v>1620</v>
      </c>
      <c r="AO114" t="s">
        <v>1296</v>
      </c>
      <c r="AP114" t="s">
        <v>1297</v>
      </c>
      <c r="AQ114" s="19">
        <v>6</v>
      </c>
      <c r="AR114" s="22">
        <v>1</v>
      </c>
      <c r="AS114" s="5" t="s">
        <v>4</v>
      </c>
      <c r="AT114" s="5"/>
      <c r="AU114" s="5" t="s">
        <v>58</v>
      </c>
      <c r="AV114">
        <f>+IFERROR(VLOOKUP($I114,Code!$A:$M,12,0),0)</f>
        <v>320023</v>
      </c>
      <c r="AW114" t="str">
        <f>+IFERROR(VLOOKUP($I114,Code!$A:$M,13,0),0)</f>
        <v>Na 15g</v>
      </c>
      <c r="AY114" s="1">
        <f t="shared" si="4"/>
        <v>220.8</v>
      </c>
      <c r="AZ114" s="12">
        <f t="shared" si="5"/>
        <v>0</v>
      </c>
    </row>
    <row r="115" spans="2:52" x14ac:dyDescent="0.35">
      <c r="B115" t="s">
        <v>1288</v>
      </c>
      <c r="C115" s="2" t="s">
        <v>1298</v>
      </c>
      <c r="D115" s="2">
        <v>45534</v>
      </c>
      <c r="E115" t="s">
        <v>2020</v>
      </c>
      <c r="F115" t="s">
        <v>1532</v>
      </c>
      <c r="G115" t="s">
        <v>2021</v>
      </c>
      <c r="H115" t="s">
        <v>2022</v>
      </c>
      <c r="I115">
        <v>173129000</v>
      </c>
      <c r="J115" t="s">
        <v>746</v>
      </c>
      <c r="K115" t="s">
        <v>1290</v>
      </c>
      <c r="L115" t="s">
        <v>1307</v>
      </c>
      <c r="M115">
        <v>5290705</v>
      </c>
      <c r="N115" t="s">
        <v>763</v>
      </c>
      <c r="O115" t="s">
        <v>2023</v>
      </c>
      <c r="P115">
        <v>39</v>
      </c>
      <c r="Q115" t="s">
        <v>2024</v>
      </c>
      <c r="R115" t="s">
        <v>2025</v>
      </c>
      <c r="S115" t="s">
        <v>1354</v>
      </c>
      <c r="T115" t="s">
        <v>1355</v>
      </c>
      <c r="U115" t="s">
        <v>723</v>
      </c>
      <c r="W115" t="s">
        <v>723</v>
      </c>
      <c r="X115" t="s">
        <v>62</v>
      </c>
      <c r="Y115" t="s">
        <v>1299</v>
      </c>
      <c r="Z115" t="s">
        <v>1300</v>
      </c>
      <c r="AA115" t="s">
        <v>4</v>
      </c>
      <c r="AB115" t="s">
        <v>1298</v>
      </c>
      <c r="AC115">
        <v>6</v>
      </c>
      <c r="AD115">
        <v>36800</v>
      </c>
      <c r="AE115">
        <v>36800</v>
      </c>
      <c r="AF115">
        <v>220800</v>
      </c>
      <c r="AG115">
        <v>8</v>
      </c>
      <c r="AH115" s="17">
        <v>238464</v>
      </c>
      <c r="AI115" t="s">
        <v>1316</v>
      </c>
      <c r="AJ115">
        <v>20240526</v>
      </c>
      <c r="AK115">
        <v>20250526</v>
      </c>
      <c r="AL115" t="s">
        <v>1539</v>
      </c>
      <c r="AM115">
        <v>102734</v>
      </c>
      <c r="AN115" t="s">
        <v>1356</v>
      </c>
      <c r="AO115" t="s">
        <v>1296</v>
      </c>
      <c r="AP115" t="s">
        <v>1297</v>
      </c>
      <c r="AQ115" s="19">
        <v>6</v>
      </c>
      <c r="AR115" s="22">
        <v>1</v>
      </c>
      <c r="AS115" s="5" t="s">
        <v>4</v>
      </c>
      <c r="AT115" s="5"/>
      <c r="AU115" s="5" t="s">
        <v>76</v>
      </c>
      <c r="AV115">
        <f>+IFERROR(VLOOKUP($I115,Code!$A:$M,12,0),0)</f>
        <v>320023</v>
      </c>
      <c r="AW115" t="str">
        <f>+IFERROR(VLOOKUP($I115,Code!$A:$M,13,0),0)</f>
        <v>Na 15g</v>
      </c>
      <c r="AY115" s="1">
        <f t="shared" si="4"/>
        <v>220.8</v>
      </c>
      <c r="AZ115" s="12">
        <f t="shared" si="5"/>
        <v>0</v>
      </c>
    </row>
    <row r="116" spans="2:52" x14ac:dyDescent="0.35">
      <c r="B116" t="s">
        <v>1288</v>
      </c>
      <c r="C116" s="2" t="s">
        <v>1289</v>
      </c>
      <c r="D116" s="2">
        <v>45534</v>
      </c>
      <c r="E116" t="s">
        <v>2026</v>
      </c>
      <c r="F116" t="s">
        <v>1630</v>
      </c>
      <c r="G116" t="s">
        <v>2027</v>
      </c>
      <c r="H116" t="s">
        <v>2028</v>
      </c>
      <c r="I116">
        <v>173129000</v>
      </c>
      <c r="J116" t="s">
        <v>746</v>
      </c>
      <c r="K116" t="s">
        <v>1290</v>
      </c>
      <c r="L116" t="s">
        <v>1307</v>
      </c>
      <c r="M116">
        <v>5124080</v>
      </c>
      <c r="N116" t="s">
        <v>2029</v>
      </c>
      <c r="O116" t="s">
        <v>371</v>
      </c>
      <c r="P116" t="s">
        <v>2030</v>
      </c>
      <c r="Q116" t="s">
        <v>2031</v>
      </c>
      <c r="R116" t="s">
        <v>1292</v>
      </c>
      <c r="S116" t="s">
        <v>1315</v>
      </c>
      <c r="T116" t="s">
        <v>1301</v>
      </c>
      <c r="U116" t="s">
        <v>723</v>
      </c>
      <c r="W116" t="s">
        <v>723</v>
      </c>
      <c r="X116" t="s">
        <v>67</v>
      </c>
      <c r="Y116" t="s">
        <v>1299</v>
      </c>
      <c r="Z116" t="s">
        <v>1300</v>
      </c>
      <c r="AA116" t="s">
        <v>865</v>
      </c>
      <c r="AB116" t="s">
        <v>1289</v>
      </c>
      <c r="AC116">
        <v>6</v>
      </c>
      <c r="AD116">
        <v>36800</v>
      </c>
      <c r="AE116">
        <v>36800</v>
      </c>
      <c r="AF116">
        <v>220800</v>
      </c>
      <c r="AG116">
        <v>8</v>
      </c>
      <c r="AH116" s="17">
        <v>238464</v>
      </c>
      <c r="AI116" t="s">
        <v>1330</v>
      </c>
      <c r="AJ116">
        <v>20240605</v>
      </c>
      <c r="AK116">
        <v>20250605</v>
      </c>
      <c r="AL116" t="s">
        <v>1634</v>
      </c>
      <c r="AM116">
        <v>102675</v>
      </c>
      <c r="AN116" t="s">
        <v>1302</v>
      </c>
      <c r="AO116" t="s">
        <v>1296</v>
      </c>
      <c r="AP116" t="s">
        <v>1297</v>
      </c>
      <c r="AQ116" s="19">
        <v>6</v>
      </c>
      <c r="AR116" s="22">
        <v>1</v>
      </c>
      <c r="AS116" s="5" t="s">
        <v>865</v>
      </c>
      <c r="AT116" s="5"/>
      <c r="AU116" s="5" t="s">
        <v>58</v>
      </c>
      <c r="AV116">
        <f>+IFERROR(VLOOKUP($I116,Code!$A:$M,12,0),0)</f>
        <v>320023</v>
      </c>
      <c r="AW116" t="str">
        <f>+IFERROR(VLOOKUP($I116,Code!$A:$M,13,0),0)</f>
        <v>Na 15g</v>
      </c>
      <c r="AY116" s="1">
        <f t="shared" si="4"/>
        <v>220.8</v>
      </c>
      <c r="AZ116" s="12">
        <f t="shared" si="5"/>
        <v>0</v>
      </c>
    </row>
    <row r="117" spans="2:52" x14ac:dyDescent="0.35">
      <c r="B117" t="s">
        <v>1288</v>
      </c>
      <c r="C117" s="2" t="s">
        <v>1298</v>
      </c>
      <c r="D117" s="2">
        <v>45534</v>
      </c>
      <c r="E117" t="s">
        <v>2032</v>
      </c>
      <c r="F117" t="s">
        <v>2033</v>
      </c>
      <c r="G117" t="s">
        <v>2034</v>
      </c>
      <c r="H117" t="s">
        <v>2035</v>
      </c>
      <c r="I117">
        <v>173129000</v>
      </c>
      <c r="J117" t="s">
        <v>746</v>
      </c>
      <c r="K117" t="s">
        <v>1290</v>
      </c>
      <c r="L117" t="s">
        <v>1307</v>
      </c>
      <c r="M117">
        <v>5271357</v>
      </c>
      <c r="N117" t="s">
        <v>2036</v>
      </c>
      <c r="O117" t="s">
        <v>439</v>
      </c>
      <c r="P117" t="s">
        <v>2037</v>
      </c>
      <c r="Q117" t="s">
        <v>1292</v>
      </c>
      <c r="R117" t="s">
        <v>1346</v>
      </c>
      <c r="S117" t="s">
        <v>2038</v>
      </c>
      <c r="T117" t="s">
        <v>1366</v>
      </c>
      <c r="U117" t="s">
        <v>723</v>
      </c>
      <c r="W117" t="s">
        <v>723</v>
      </c>
      <c r="X117" t="s">
        <v>123</v>
      </c>
      <c r="Y117" t="s">
        <v>1299</v>
      </c>
      <c r="Z117" t="s">
        <v>1300</v>
      </c>
      <c r="AA117" t="s">
        <v>865</v>
      </c>
      <c r="AB117" t="s">
        <v>1298</v>
      </c>
      <c r="AC117">
        <v>6</v>
      </c>
      <c r="AD117">
        <v>36800</v>
      </c>
      <c r="AE117">
        <v>36800</v>
      </c>
      <c r="AF117">
        <v>220800</v>
      </c>
      <c r="AG117">
        <v>8</v>
      </c>
      <c r="AH117" s="17">
        <v>238464</v>
      </c>
      <c r="AI117" t="s">
        <v>1330</v>
      </c>
      <c r="AJ117">
        <v>20240605</v>
      </c>
      <c r="AK117">
        <v>20250605</v>
      </c>
      <c r="AL117" t="s">
        <v>2039</v>
      </c>
      <c r="AM117">
        <v>102734</v>
      </c>
      <c r="AN117" t="s">
        <v>1356</v>
      </c>
      <c r="AO117" t="s">
        <v>1296</v>
      </c>
      <c r="AP117" t="s">
        <v>1297</v>
      </c>
      <c r="AQ117" s="19">
        <v>6</v>
      </c>
      <c r="AR117" s="22">
        <v>1</v>
      </c>
      <c r="AS117" s="5" t="s">
        <v>865</v>
      </c>
      <c r="AT117" s="5"/>
      <c r="AU117" s="5" t="s">
        <v>76</v>
      </c>
      <c r="AV117">
        <f>+IFERROR(VLOOKUP($I117,Code!$A:$M,12,0),0)</f>
        <v>320023</v>
      </c>
      <c r="AW117" t="str">
        <f>+IFERROR(VLOOKUP($I117,Code!$A:$M,13,0),0)</f>
        <v>Na 15g</v>
      </c>
      <c r="AY117" s="1">
        <f t="shared" si="4"/>
        <v>220.8</v>
      </c>
      <c r="AZ117" s="12">
        <f t="shared" si="5"/>
        <v>0</v>
      </c>
    </row>
    <row r="118" spans="2:52" x14ac:dyDescent="0.35">
      <c r="B118" t="s">
        <v>1288</v>
      </c>
      <c r="C118" s="2" t="s">
        <v>1319</v>
      </c>
      <c r="D118" s="2">
        <v>45534</v>
      </c>
      <c r="E118" t="s">
        <v>2040</v>
      </c>
      <c r="F118" t="s">
        <v>1523</v>
      </c>
      <c r="G118" t="s">
        <v>2041</v>
      </c>
      <c r="H118" t="s">
        <v>2042</v>
      </c>
      <c r="I118">
        <v>173129000</v>
      </c>
      <c r="J118" t="s">
        <v>746</v>
      </c>
      <c r="K118" t="s">
        <v>1290</v>
      </c>
      <c r="L118" t="s">
        <v>1307</v>
      </c>
      <c r="M118">
        <v>5123029</v>
      </c>
      <c r="N118" t="s">
        <v>255</v>
      </c>
      <c r="O118" t="s">
        <v>2043</v>
      </c>
      <c r="P118">
        <v>5</v>
      </c>
      <c r="Q118" t="s">
        <v>2044</v>
      </c>
      <c r="R118" t="s">
        <v>2045</v>
      </c>
      <c r="S118" t="s">
        <v>1529</v>
      </c>
      <c r="T118" t="s">
        <v>1384</v>
      </c>
      <c r="U118" t="s">
        <v>723</v>
      </c>
      <c r="W118" t="s">
        <v>723</v>
      </c>
      <c r="X118" t="s">
        <v>122</v>
      </c>
      <c r="Y118" t="s">
        <v>1299</v>
      </c>
      <c r="Z118" t="s">
        <v>1300</v>
      </c>
      <c r="AA118" t="s">
        <v>4</v>
      </c>
      <c r="AB118" t="s">
        <v>1319</v>
      </c>
      <c r="AC118">
        <v>6</v>
      </c>
      <c r="AD118">
        <v>36800</v>
      </c>
      <c r="AE118">
        <v>36800</v>
      </c>
      <c r="AF118">
        <v>220800</v>
      </c>
      <c r="AG118">
        <v>8</v>
      </c>
      <c r="AH118" s="17">
        <v>238464</v>
      </c>
      <c r="AI118" t="s">
        <v>1330</v>
      </c>
      <c r="AJ118">
        <v>20240605</v>
      </c>
      <c r="AK118">
        <v>20250605</v>
      </c>
      <c r="AL118" t="s">
        <v>1530</v>
      </c>
      <c r="AM118">
        <v>102589</v>
      </c>
      <c r="AN118" t="s">
        <v>1352</v>
      </c>
      <c r="AO118" t="s">
        <v>1296</v>
      </c>
      <c r="AP118" t="s">
        <v>1297</v>
      </c>
      <c r="AQ118" s="19">
        <v>6</v>
      </c>
      <c r="AR118" s="22">
        <v>1</v>
      </c>
      <c r="AS118" s="5" t="s">
        <v>4</v>
      </c>
      <c r="AT118" s="5"/>
      <c r="AU118" s="5" t="s">
        <v>54</v>
      </c>
      <c r="AV118">
        <f>+IFERROR(VLOOKUP($I118,Code!$A:$M,12,0),0)</f>
        <v>320023</v>
      </c>
      <c r="AW118" t="str">
        <f>+IFERROR(VLOOKUP($I118,Code!$A:$M,13,0),0)</f>
        <v>Na 15g</v>
      </c>
      <c r="AY118" s="1">
        <f t="shared" si="4"/>
        <v>220.8</v>
      </c>
      <c r="AZ118" s="12">
        <f t="shared" si="5"/>
        <v>0</v>
      </c>
    </row>
    <row r="119" spans="2:52" x14ac:dyDescent="0.35">
      <c r="B119" t="s">
        <v>1288</v>
      </c>
      <c r="C119" s="2" t="s">
        <v>1319</v>
      </c>
      <c r="D119" s="2">
        <v>45534</v>
      </c>
      <c r="E119" t="s">
        <v>2046</v>
      </c>
      <c r="F119" t="s">
        <v>1820</v>
      </c>
      <c r="G119" t="s">
        <v>2047</v>
      </c>
      <c r="H119" t="s">
        <v>2048</v>
      </c>
      <c r="I119">
        <v>173129000</v>
      </c>
      <c r="J119" t="s">
        <v>746</v>
      </c>
      <c r="K119" t="s">
        <v>1290</v>
      </c>
      <c r="L119" t="s">
        <v>1307</v>
      </c>
      <c r="M119">
        <v>5283532</v>
      </c>
      <c r="N119" t="s">
        <v>1823</v>
      </c>
      <c r="O119" t="s">
        <v>1824</v>
      </c>
      <c r="P119" t="s">
        <v>1292</v>
      </c>
      <c r="Q119" t="s">
        <v>1825</v>
      </c>
      <c r="R119" t="s">
        <v>1292</v>
      </c>
      <c r="S119" t="s">
        <v>1826</v>
      </c>
      <c r="T119" t="s">
        <v>1827</v>
      </c>
      <c r="U119" t="s">
        <v>1827</v>
      </c>
      <c r="W119" t="s">
        <v>1304</v>
      </c>
      <c r="X119" t="s">
        <v>1827</v>
      </c>
      <c r="Y119" t="s">
        <v>1293</v>
      </c>
      <c r="Z119" t="s">
        <v>1294</v>
      </c>
      <c r="AA119" t="s">
        <v>1295</v>
      </c>
      <c r="AB119" t="s">
        <v>1319</v>
      </c>
      <c r="AC119">
        <v>120</v>
      </c>
      <c r="AD119">
        <v>36800</v>
      </c>
      <c r="AE119">
        <v>35696</v>
      </c>
      <c r="AF119">
        <v>4283520</v>
      </c>
      <c r="AG119">
        <v>8</v>
      </c>
      <c r="AH119" s="17">
        <v>4626202</v>
      </c>
      <c r="AI119" t="s">
        <v>1363</v>
      </c>
      <c r="AJ119">
        <v>20240605</v>
      </c>
      <c r="AK119">
        <v>20250605</v>
      </c>
      <c r="AL119" t="s">
        <v>1828</v>
      </c>
      <c r="AM119">
        <v>101086</v>
      </c>
      <c r="AN119" t="s">
        <v>1829</v>
      </c>
      <c r="AO119" t="s">
        <v>1296</v>
      </c>
      <c r="AP119" t="s">
        <v>1297</v>
      </c>
      <c r="AQ119" s="19">
        <v>6</v>
      </c>
      <c r="AR119" s="22">
        <v>20</v>
      </c>
      <c r="AS119" s="5" t="s">
        <v>1295</v>
      </c>
      <c r="AT119" s="5"/>
      <c r="AU119" s="5" t="s">
        <v>1340</v>
      </c>
      <c r="AV119">
        <f>+IFERROR(VLOOKUP($I119,Code!$A:$M,12,0),0)</f>
        <v>320023</v>
      </c>
      <c r="AW119" t="str">
        <f>+IFERROR(VLOOKUP($I119,Code!$A:$M,13,0),0)</f>
        <v>Na 15g</v>
      </c>
      <c r="AY119" s="1">
        <f t="shared" si="4"/>
        <v>214.17599999999999</v>
      </c>
      <c r="AZ119" s="12">
        <f t="shared" si="5"/>
        <v>3.0000000000000027E-2</v>
      </c>
    </row>
    <row r="120" spans="2:52" ht="18.75" customHeight="1" x14ac:dyDescent="0.35">
      <c r="B120" t="s">
        <v>1288</v>
      </c>
      <c r="C120" s="2" t="s">
        <v>1305</v>
      </c>
      <c r="D120" s="2">
        <v>45534</v>
      </c>
      <c r="E120" t="s">
        <v>2049</v>
      </c>
      <c r="F120" t="s">
        <v>2050</v>
      </c>
      <c r="G120" t="s">
        <v>2051</v>
      </c>
      <c r="H120" t="s">
        <v>2052</v>
      </c>
      <c r="I120">
        <v>173129000</v>
      </c>
      <c r="J120" t="s">
        <v>746</v>
      </c>
      <c r="K120" t="s">
        <v>1290</v>
      </c>
      <c r="L120" t="s">
        <v>1307</v>
      </c>
      <c r="M120">
        <v>5279148</v>
      </c>
      <c r="N120" t="s">
        <v>152</v>
      </c>
      <c r="O120" t="s">
        <v>2053</v>
      </c>
      <c r="P120">
        <v>30682</v>
      </c>
      <c r="Q120" t="s">
        <v>2054</v>
      </c>
      <c r="R120" t="s">
        <v>2055</v>
      </c>
      <c r="S120" t="s">
        <v>1317</v>
      </c>
      <c r="T120" t="s">
        <v>2056</v>
      </c>
      <c r="U120" t="s">
        <v>723</v>
      </c>
      <c r="W120" t="s">
        <v>723</v>
      </c>
      <c r="X120" t="s">
        <v>124</v>
      </c>
      <c r="Y120" t="s">
        <v>1299</v>
      </c>
      <c r="Z120" t="s">
        <v>1300</v>
      </c>
      <c r="AA120" t="s">
        <v>4</v>
      </c>
      <c r="AB120" t="s">
        <v>1305</v>
      </c>
      <c r="AC120">
        <v>6</v>
      </c>
      <c r="AD120">
        <v>36800</v>
      </c>
      <c r="AE120">
        <v>36800</v>
      </c>
      <c r="AF120">
        <v>220800</v>
      </c>
      <c r="AG120">
        <v>8</v>
      </c>
      <c r="AH120" s="17">
        <v>238464</v>
      </c>
      <c r="AI120" t="s">
        <v>1330</v>
      </c>
      <c r="AJ120">
        <v>20240605</v>
      </c>
      <c r="AK120">
        <v>20250605</v>
      </c>
      <c r="AL120" t="s">
        <v>2057</v>
      </c>
      <c r="AM120">
        <v>99833</v>
      </c>
      <c r="AN120" t="s">
        <v>1306</v>
      </c>
      <c r="AO120" t="s">
        <v>1296</v>
      </c>
      <c r="AP120" t="s">
        <v>1297</v>
      </c>
      <c r="AQ120" s="19">
        <v>6</v>
      </c>
      <c r="AR120" s="22">
        <v>1</v>
      </c>
      <c r="AS120" s="5" t="s">
        <v>4</v>
      </c>
      <c r="AT120" s="5"/>
      <c r="AU120" s="5" t="s">
        <v>55</v>
      </c>
      <c r="AV120">
        <f>+IFERROR(VLOOKUP($I120,Code!$A:$M,12,0),0)</f>
        <v>320023</v>
      </c>
      <c r="AW120" t="str">
        <f>+IFERROR(VLOOKUP($I120,Code!$A:$M,13,0),0)</f>
        <v>Na 15g</v>
      </c>
      <c r="AY120" s="1">
        <f t="shared" si="4"/>
        <v>220.8</v>
      </c>
      <c r="AZ120" s="12">
        <f t="shared" si="5"/>
        <v>0</v>
      </c>
    </row>
    <row r="121" spans="2:52" x14ac:dyDescent="0.35">
      <c r="B121" t="s">
        <v>1288</v>
      </c>
      <c r="C121" s="2" t="s">
        <v>1298</v>
      </c>
      <c r="D121" s="2">
        <v>45534</v>
      </c>
      <c r="E121" t="s">
        <v>2058</v>
      </c>
      <c r="F121" t="s">
        <v>1443</v>
      </c>
      <c r="G121" t="s">
        <v>2059</v>
      </c>
      <c r="H121" t="s">
        <v>2060</v>
      </c>
      <c r="I121">
        <v>173129000</v>
      </c>
      <c r="J121" t="s">
        <v>746</v>
      </c>
      <c r="K121" t="s">
        <v>1290</v>
      </c>
      <c r="L121" t="s">
        <v>1307</v>
      </c>
      <c r="M121">
        <v>5296868</v>
      </c>
      <c r="N121" t="s">
        <v>2061</v>
      </c>
      <c r="O121" t="s">
        <v>2062</v>
      </c>
      <c r="P121" t="s">
        <v>2063</v>
      </c>
      <c r="Q121" t="s">
        <v>1292</v>
      </c>
      <c r="R121" t="s">
        <v>2064</v>
      </c>
      <c r="S121" t="s">
        <v>1320</v>
      </c>
      <c r="T121" t="s">
        <v>1449</v>
      </c>
      <c r="U121" t="s">
        <v>1381</v>
      </c>
      <c r="W121" t="s">
        <v>1304</v>
      </c>
      <c r="X121" t="s">
        <v>1381</v>
      </c>
      <c r="Y121" t="s">
        <v>1299</v>
      </c>
      <c r="Z121" t="s">
        <v>1300</v>
      </c>
      <c r="AA121" t="s">
        <v>865</v>
      </c>
      <c r="AB121" t="s">
        <v>1298</v>
      </c>
      <c r="AC121">
        <v>6</v>
      </c>
      <c r="AD121">
        <v>36800</v>
      </c>
      <c r="AE121">
        <v>36800</v>
      </c>
      <c r="AF121">
        <v>220800</v>
      </c>
      <c r="AG121">
        <v>8</v>
      </c>
      <c r="AH121" s="17">
        <v>238464</v>
      </c>
      <c r="AI121" t="s">
        <v>1316</v>
      </c>
      <c r="AJ121">
        <v>20240526</v>
      </c>
      <c r="AK121">
        <v>20250526</v>
      </c>
      <c r="AL121" t="s">
        <v>1450</v>
      </c>
      <c r="AM121">
        <v>101164</v>
      </c>
      <c r="AN121" t="s">
        <v>1377</v>
      </c>
      <c r="AO121" t="s">
        <v>1296</v>
      </c>
      <c r="AP121" t="s">
        <v>1297</v>
      </c>
      <c r="AQ121" s="19">
        <v>6</v>
      </c>
      <c r="AR121" s="22">
        <v>1</v>
      </c>
      <c r="AS121" s="5" t="s">
        <v>865</v>
      </c>
      <c r="AT121" s="5"/>
      <c r="AU121" s="5" t="s">
        <v>1371</v>
      </c>
      <c r="AV121">
        <f>+IFERROR(VLOOKUP($I121,Code!$A:$M,12,0),0)</f>
        <v>320023</v>
      </c>
      <c r="AW121" t="str">
        <f>+IFERROR(VLOOKUP($I121,Code!$A:$M,13,0),0)</f>
        <v>Na 15g</v>
      </c>
      <c r="AY121" s="1">
        <f t="shared" si="4"/>
        <v>220.8</v>
      </c>
      <c r="AZ121" s="12">
        <f t="shared" si="5"/>
        <v>0</v>
      </c>
    </row>
    <row r="122" spans="2:52" x14ac:dyDescent="0.35">
      <c r="B122" t="s">
        <v>1288</v>
      </c>
      <c r="C122" s="2" t="s">
        <v>1289</v>
      </c>
      <c r="D122" s="2">
        <v>45534</v>
      </c>
      <c r="E122" t="s">
        <v>2065</v>
      </c>
      <c r="F122" t="s">
        <v>2066</v>
      </c>
      <c r="G122" t="s">
        <v>2067</v>
      </c>
      <c r="H122" t="s">
        <v>2068</v>
      </c>
      <c r="I122">
        <v>173129000</v>
      </c>
      <c r="J122" t="s">
        <v>746</v>
      </c>
      <c r="K122" t="s">
        <v>1290</v>
      </c>
      <c r="L122" t="s">
        <v>1307</v>
      </c>
      <c r="M122">
        <v>5135837</v>
      </c>
      <c r="N122" t="s">
        <v>591</v>
      </c>
      <c r="O122" t="s">
        <v>591</v>
      </c>
      <c r="P122" t="s">
        <v>2069</v>
      </c>
      <c r="Q122" t="s">
        <v>2070</v>
      </c>
      <c r="R122" t="s">
        <v>2071</v>
      </c>
      <c r="S122" t="s">
        <v>1392</v>
      </c>
      <c r="T122" t="s">
        <v>1301</v>
      </c>
      <c r="U122" t="s">
        <v>723</v>
      </c>
      <c r="W122" t="s">
        <v>723</v>
      </c>
      <c r="X122" t="s">
        <v>67</v>
      </c>
      <c r="Y122" t="s">
        <v>1293</v>
      </c>
      <c r="Z122" t="s">
        <v>1294</v>
      </c>
      <c r="AA122" t="s">
        <v>51</v>
      </c>
      <c r="AB122" t="s">
        <v>1289</v>
      </c>
      <c r="AC122">
        <v>6</v>
      </c>
      <c r="AD122">
        <v>36800</v>
      </c>
      <c r="AE122">
        <v>36800</v>
      </c>
      <c r="AF122">
        <v>220800</v>
      </c>
      <c r="AG122">
        <v>8</v>
      </c>
      <c r="AH122" s="17">
        <v>238464</v>
      </c>
      <c r="AI122" t="s">
        <v>1330</v>
      </c>
      <c r="AJ122">
        <v>20240605</v>
      </c>
      <c r="AK122">
        <v>20250605</v>
      </c>
      <c r="AL122" t="s">
        <v>1598</v>
      </c>
      <c r="AM122">
        <v>102675</v>
      </c>
      <c r="AN122" t="s">
        <v>1302</v>
      </c>
      <c r="AO122" t="s">
        <v>1296</v>
      </c>
      <c r="AP122" t="s">
        <v>1297</v>
      </c>
      <c r="AQ122" s="19">
        <v>6</v>
      </c>
      <c r="AR122" s="22">
        <v>1</v>
      </c>
      <c r="AS122" s="5" t="s">
        <v>51</v>
      </c>
      <c r="AT122" s="5"/>
      <c r="AU122" s="5" t="s">
        <v>58</v>
      </c>
      <c r="AV122">
        <f>+IFERROR(VLOOKUP($I122,Code!$A:$M,12,0),0)</f>
        <v>320023</v>
      </c>
      <c r="AW122" t="str">
        <f>+IFERROR(VLOOKUP($I122,Code!$A:$M,13,0),0)</f>
        <v>Na 15g</v>
      </c>
      <c r="AY122" s="1">
        <f t="shared" si="4"/>
        <v>220.8</v>
      </c>
      <c r="AZ122" s="12">
        <f t="shared" si="5"/>
        <v>0</v>
      </c>
    </row>
    <row r="123" spans="2:52" x14ac:dyDescent="0.35">
      <c r="B123" t="s">
        <v>1288</v>
      </c>
      <c r="C123" s="2" t="s">
        <v>1319</v>
      </c>
      <c r="D123" s="2">
        <v>45534</v>
      </c>
      <c r="E123" t="s">
        <v>2072</v>
      </c>
      <c r="F123" t="s">
        <v>1413</v>
      </c>
      <c r="G123" t="s">
        <v>2073</v>
      </c>
      <c r="H123" t="s">
        <v>2074</v>
      </c>
      <c r="I123">
        <v>173129000</v>
      </c>
      <c r="J123" t="s">
        <v>746</v>
      </c>
      <c r="K123" t="s">
        <v>1290</v>
      </c>
      <c r="L123" t="s">
        <v>1307</v>
      </c>
      <c r="M123">
        <v>5299038</v>
      </c>
      <c r="N123" t="s">
        <v>540</v>
      </c>
      <c r="O123" t="s">
        <v>540</v>
      </c>
      <c r="P123" t="s">
        <v>2075</v>
      </c>
      <c r="Q123" t="s">
        <v>2076</v>
      </c>
      <c r="R123" t="s">
        <v>1292</v>
      </c>
      <c r="S123" t="s">
        <v>2077</v>
      </c>
      <c r="T123" t="s">
        <v>1384</v>
      </c>
      <c r="U123" t="s">
        <v>723</v>
      </c>
      <c r="W123" t="s">
        <v>723</v>
      </c>
      <c r="X123" t="s">
        <v>122</v>
      </c>
      <c r="Y123" t="s">
        <v>1299</v>
      </c>
      <c r="Z123" t="s">
        <v>1300</v>
      </c>
      <c r="AA123" t="s">
        <v>4</v>
      </c>
      <c r="AB123" t="s">
        <v>1319</v>
      </c>
      <c r="AC123">
        <v>6</v>
      </c>
      <c r="AD123">
        <v>36800</v>
      </c>
      <c r="AE123">
        <v>36800</v>
      </c>
      <c r="AF123">
        <v>220800</v>
      </c>
      <c r="AG123">
        <v>8</v>
      </c>
      <c r="AH123" s="17">
        <v>238464</v>
      </c>
      <c r="AI123" t="s">
        <v>1330</v>
      </c>
      <c r="AJ123">
        <v>20240605</v>
      </c>
      <c r="AK123">
        <v>20250605</v>
      </c>
      <c r="AL123" t="s">
        <v>1418</v>
      </c>
      <c r="AM123">
        <v>102589</v>
      </c>
      <c r="AN123" t="s">
        <v>1352</v>
      </c>
      <c r="AO123" t="s">
        <v>1296</v>
      </c>
      <c r="AP123" t="s">
        <v>1297</v>
      </c>
      <c r="AQ123" s="19">
        <v>6</v>
      </c>
      <c r="AR123" s="22">
        <v>1</v>
      </c>
      <c r="AS123" s="5" t="s">
        <v>4</v>
      </c>
      <c r="AT123" s="5"/>
      <c r="AU123" s="5" t="s">
        <v>54</v>
      </c>
      <c r="AV123">
        <f>+IFERROR(VLOOKUP($I123,Code!$A:$M,12,0),0)</f>
        <v>320023</v>
      </c>
      <c r="AW123" t="str">
        <f>+IFERROR(VLOOKUP($I123,Code!$A:$M,13,0),0)</f>
        <v>Na 15g</v>
      </c>
      <c r="AY123" s="1">
        <f t="shared" si="4"/>
        <v>220.8</v>
      </c>
      <c r="AZ123" s="12">
        <f t="shared" si="5"/>
        <v>0</v>
      </c>
    </row>
    <row r="124" spans="2:52" x14ac:dyDescent="0.35">
      <c r="B124" t="s">
        <v>1288</v>
      </c>
      <c r="C124" s="2" t="s">
        <v>1298</v>
      </c>
      <c r="D124" s="2">
        <v>45534</v>
      </c>
      <c r="E124" t="s">
        <v>1830</v>
      </c>
      <c r="F124" t="s">
        <v>1481</v>
      </c>
      <c r="G124" t="s">
        <v>1831</v>
      </c>
      <c r="H124" t="s">
        <v>1832</v>
      </c>
      <c r="I124">
        <v>173129000</v>
      </c>
      <c r="J124" t="s">
        <v>746</v>
      </c>
      <c r="K124" t="s">
        <v>1290</v>
      </c>
      <c r="L124" t="s">
        <v>1307</v>
      </c>
      <c r="M124">
        <v>5280355</v>
      </c>
      <c r="N124" t="s">
        <v>1484</v>
      </c>
      <c r="O124" t="s">
        <v>1485</v>
      </c>
      <c r="P124" t="s">
        <v>1292</v>
      </c>
      <c r="Q124" t="s">
        <v>1486</v>
      </c>
      <c r="R124" t="s">
        <v>1292</v>
      </c>
      <c r="S124" t="s">
        <v>1487</v>
      </c>
      <c r="T124" t="s">
        <v>1488</v>
      </c>
      <c r="U124" t="s">
        <v>1489</v>
      </c>
      <c r="W124" t="s">
        <v>1304</v>
      </c>
      <c r="X124" t="s">
        <v>1381</v>
      </c>
      <c r="Y124" t="s">
        <v>1293</v>
      </c>
      <c r="Z124" t="s">
        <v>1294</v>
      </c>
      <c r="AA124" t="s">
        <v>1295</v>
      </c>
      <c r="AB124" t="s">
        <v>1298</v>
      </c>
      <c r="AC124">
        <v>60</v>
      </c>
      <c r="AD124">
        <v>36800</v>
      </c>
      <c r="AE124">
        <v>35696</v>
      </c>
      <c r="AF124">
        <v>2141760</v>
      </c>
      <c r="AG124">
        <v>8</v>
      </c>
      <c r="AH124" s="17">
        <v>2313101</v>
      </c>
      <c r="AI124" t="s">
        <v>1316</v>
      </c>
      <c r="AJ124">
        <v>20240526</v>
      </c>
      <c r="AK124">
        <v>20250526</v>
      </c>
      <c r="AL124" t="s">
        <v>1490</v>
      </c>
      <c r="AM124">
        <v>99389</v>
      </c>
      <c r="AN124" t="s">
        <v>1491</v>
      </c>
      <c r="AO124" t="s">
        <v>1296</v>
      </c>
      <c r="AP124" t="s">
        <v>1297</v>
      </c>
      <c r="AQ124" s="19">
        <v>6</v>
      </c>
      <c r="AR124" s="22">
        <v>10</v>
      </c>
      <c r="AS124" s="5" t="s">
        <v>1295</v>
      </c>
      <c r="AT124" s="5"/>
      <c r="AU124" s="5" t="s">
        <v>1371</v>
      </c>
      <c r="AV124">
        <f>+IFERROR(VLOOKUP($I124,Code!$A:$M,12,0),0)</f>
        <v>320023</v>
      </c>
      <c r="AW124" t="str">
        <f>+IFERROR(VLOOKUP($I124,Code!$A:$M,13,0),0)</f>
        <v>Na 15g</v>
      </c>
      <c r="AY124" s="1">
        <f t="shared" si="4"/>
        <v>214.17599999999999</v>
      </c>
      <c r="AZ124" s="12">
        <f t="shared" si="5"/>
        <v>3.0000000000000027E-2</v>
      </c>
    </row>
    <row r="125" spans="2:52" x14ac:dyDescent="0.35">
      <c r="B125" t="s">
        <v>1288</v>
      </c>
      <c r="C125" s="2" t="s">
        <v>1305</v>
      </c>
      <c r="D125" s="2">
        <v>45534</v>
      </c>
      <c r="E125" t="s">
        <v>2078</v>
      </c>
      <c r="F125" t="s">
        <v>2050</v>
      </c>
      <c r="G125" t="s">
        <v>2079</v>
      </c>
      <c r="H125" t="s">
        <v>2080</v>
      </c>
      <c r="I125">
        <v>173129000</v>
      </c>
      <c r="J125" t="s">
        <v>746</v>
      </c>
      <c r="K125" t="s">
        <v>1290</v>
      </c>
      <c r="L125" t="s">
        <v>1307</v>
      </c>
      <c r="M125">
        <v>5290947</v>
      </c>
      <c r="N125" t="s">
        <v>652</v>
      </c>
      <c r="O125" t="s">
        <v>2081</v>
      </c>
      <c r="P125">
        <v>4</v>
      </c>
      <c r="Q125" t="s">
        <v>1292</v>
      </c>
      <c r="R125" t="s">
        <v>1398</v>
      </c>
      <c r="S125" t="s">
        <v>1516</v>
      </c>
      <c r="T125" t="s">
        <v>2056</v>
      </c>
      <c r="U125" t="s">
        <v>723</v>
      </c>
      <c r="W125" t="s">
        <v>723</v>
      </c>
      <c r="X125" t="s">
        <v>124</v>
      </c>
      <c r="Y125" t="s">
        <v>1299</v>
      </c>
      <c r="Z125" t="s">
        <v>1300</v>
      </c>
      <c r="AA125" t="s">
        <v>4</v>
      </c>
      <c r="AB125" t="s">
        <v>1305</v>
      </c>
      <c r="AC125">
        <v>6</v>
      </c>
      <c r="AD125">
        <v>36800</v>
      </c>
      <c r="AE125">
        <v>36800</v>
      </c>
      <c r="AF125">
        <v>220800</v>
      </c>
      <c r="AG125">
        <v>8</v>
      </c>
      <c r="AH125" s="17">
        <v>238464</v>
      </c>
      <c r="AI125" t="s">
        <v>1330</v>
      </c>
      <c r="AJ125">
        <v>20240605</v>
      </c>
      <c r="AK125">
        <v>20250605</v>
      </c>
      <c r="AL125" t="s">
        <v>2057</v>
      </c>
      <c r="AM125">
        <v>99833</v>
      </c>
      <c r="AN125" t="s">
        <v>1306</v>
      </c>
      <c r="AO125" t="s">
        <v>1296</v>
      </c>
      <c r="AP125" t="s">
        <v>1297</v>
      </c>
      <c r="AQ125" s="19">
        <v>6</v>
      </c>
      <c r="AR125" s="22">
        <v>1</v>
      </c>
      <c r="AS125" s="5" t="s">
        <v>4</v>
      </c>
      <c r="AT125" s="5"/>
      <c r="AU125" s="5" t="s">
        <v>55</v>
      </c>
      <c r="AV125">
        <f>+IFERROR(VLOOKUP($I125,Code!$A:$M,12,0),0)</f>
        <v>320023</v>
      </c>
      <c r="AW125" t="str">
        <f>+IFERROR(VLOOKUP($I125,Code!$A:$M,13,0),0)</f>
        <v>Na 15g</v>
      </c>
      <c r="AY125" s="1">
        <f t="shared" ref="AY125:AY181" si="6">+AE125*AQ125/1000</f>
        <v>220.8</v>
      </c>
      <c r="AZ125" s="12">
        <f t="shared" ref="AZ125:AZ181" si="7">1-(AE125/AD125)</f>
        <v>0</v>
      </c>
    </row>
    <row r="126" spans="2:52" x14ac:dyDescent="0.35">
      <c r="B126" t="s">
        <v>1288</v>
      </c>
      <c r="C126" s="2" t="s">
        <v>1289</v>
      </c>
      <c r="D126" s="2">
        <v>45534</v>
      </c>
      <c r="E126" t="s">
        <v>1629</v>
      </c>
      <c r="F126" t="s">
        <v>1630</v>
      </c>
      <c r="G126" t="s">
        <v>1631</v>
      </c>
      <c r="H126" t="s">
        <v>1632</v>
      </c>
      <c r="I126">
        <v>173129000</v>
      </c>
      <c r="J126" t="s">
        <v>746</v>
      </c>
      <c r="K126" t="s">
        <v>1290</v>
      </c>
      <c r="L126" t="s">
        <v>1307</v>
      </c>
      <c r="M126">
        <v>5297919</v>
      </c>
      <c r="N126" t="s">
        <v>1173</v>
      </c>
      <c r="O126" t="s">
        <v>1173</v>
      </c>
      <c r="P126">
        <v>45402</v>
      </c>
      <c r="Q126" t="s">
        <v>1633</v>
      </c>
      <c r="R126" t="s">
        <v>1315</v>
      </c>
      <c r="S126" t="s">
        <v>1315</v>
      </c>
      <c r="T126" t="s">
        <v>1301</v>
      </c>
      <c r="U126" t="s">
        <v>723</v>
      </c>
      <c r="W126" t="s">
        <v>723</v>
      </c>
      <c r="X126" t="s">
        <v>67</v>
      </c>
      <c r="Y126" t="s">
        <v>1299</v>
      </c>
      <c r="Z126" t="s">
        <v>1300</v>
      </c>
      <c r="AA126" t="s">
        <v>4</v>
      </c>
      <c r="AB126" t="s">
        <v>1289</v>
      </c>
      <c r="AC126">
        <v>6</v>
      </c>
      <c r="AD126">
        <v>36800</v>
      </c>
      <c r="AE126">
        <v>36800</v>
      </c>
      <c r="AF126">
        <v>220800</v>
      </c>
      <c r="AG126">
        <v>8</v>
      </c>
      <c r="AH126" s="17">
        <v>238464</v>
      </c>
      <c r="AI126" t="s">
        <v>1330</v>
      </c>
      <c r="AJ126">
        <v>20240605</v>
      </c>
      <c r="AK126">
        <v>20250605</v>
      </c>
      <c r="AL126" t="s">
        <v>1634</v>
      </c>
      <c r="AM126">
        <v>96418</v>
      </c>
      <c r="AN126" t="s">
        <v>1620</v>
      </c>
      <c r="AO126" t="s">
        <v>1296</v>
      </c>
      <c r="AP126" t="s">
        <v>1297</v>
      </c>
      <c r="AQ126" s="19">
        <v>6</v>
      </c>
      <c r="AR126" s="22">
        <v>1</v>
      </c>
      <c r="AS126" s="5" t="s">
        <v>4</v>
      </c>
      <c r="AT126" s="5"/>
      <c r="AU126" s="5" t="s">
        <v>58</v>
      </c>
      <c r="AV126">
        <f>+IFERROR(VLOOKUP($I126,Code!$A:$M,12,0),0)</f>
        <v>320023</v>
      </c>
      <c r="AW126" t="str">
        <f>+IFERROR(VLOOKUP($I126,Code!$A:$M,13,0),0)</f>
        <v>Na 15g</v>
      </c>
      <c r="AY126" s="1">
        <f t="shared" si="6"/>
        <v>220.8</v>
      </c>
      <c r="AZ126" s="12">
        <f t="shared" si="7"/>
        <v>0</v>
      </c>
    </row>
    <row r="127" spans="2:52" x14ac:dyDescent="0.35">
      <c r="B127" t="s">
        <v>1288</v>
      </c>
      <c r="C127" s="2" t="s">
        <v>1319</v>
      </c>
      <c r="D127" s="2">
        <v>45534</v>
      </c>
      <c r="E127" t="s">
        <v>2082</v>
      </c>
      <c r="F127" t="s">
        <v>1468</v>
      </c>
      <c r="G127" t="s">
        <v>2083</v>
      </c>
      <c r="H127" t="s">
        <v>2084</v>
      </c>
      <c r="I127">
        <v>173129000</v>
      </c>
      <c r="J127" t="s">
        <v>746</v>
      </c>
      <c r="K127" t="s">
        <v>1290</v>
      </c>
      <c r="L127" t="s">
        <v>1307</v>
      </c>
      <c r="M127">
        <v>5290293</v>
      </c>
      <c r="N127" t="s">
        <v>2085</v>
      </c>
      <c r="O127" t="s">
        <v>684</v>
      </c>
      <c r="P127" t="s">
        <v>2086</v>
      </c>
      <c r="Q127" t="s">
        <v>2087</v>
      </c>
      <c r="R127" t="s">
        <v>2088</v>
      </c>
      <c r="S127" t="s">
        <v>1581</v>
      </c>
      <c r="T127" t="s">
        <v>1321</v>
      </c>
      <c r="U127" t="s">
        <v>723</v>
      </c>
      <c r="W127" t="s">
        <v>723</v>
      </c>
      <c r="X127" t="s">
        <v>118</v>
      </c>
      <c r="Y127" t="s">
        <v>1299</v>
      </c>
      <c r="Z127" t="s">
        <v>1300</v>
      </c>
      <c r="AA127" t="s">
        <v>865</v>
      </c>
      <c r="AB127" t="s">
        <v>1319</v>
      </c>
      <c r="AC127">
        <v>6</v>
      </c>
      <c r="AD127">
        <v>36800</v>
      </c>
      <c r="AE127">
        <v>36800</v>
      </c>
      <c r="AF127">
        <v>220800</v>
      </c>
      <c r="AG127">
        <v>8</v>
      </c>
      <c r="AH127" s="17">
        <v>238464</v>
      </c>
      <c r="AI127" t="s">
        <v>1330</v>
      </c>
      <c r="AJ127">
        <v>20240605</v>
      </c>
      <c r="AK127">
        <v>20250605</v>
      </c>
      <c r="AL127" t="s">
        <v>1473</v>
      </c>
      <c r="AM127">
        <v>97077</v>
      </c>
      <c r="AN127" t="s">
        <v>1325</v>
      </c>
      <c r="AO127" t="s">
        <v>1296</v>
      </c>
      <c r="AP127" t="s">
        <v>1297</v>
      </c>
      <c r="AQ127" s="19">
        <v>6</v>
      </c>
      <c r="AR127" s="22">
        <v>1</v>
      </c>
      <c r="AS127" s="5" t="s">
        <v>865</v>
      </c>
      <c r="AT127" s="5"/>
      <c r="AU127" s="5" t="s">
        <v>57</v>
      </c>
      <c r="AV127">
        <f>+IFERROR(VLOOKUP($I127,Code!$A:$M,12,0),0)</f>
        <v>320023</v>
      </c>
      <c r="AW127" t="str">
        <f>+IFERROR(VLOOKUP($I127,Code!$A:$M,13,0),0)</f>
        <v>Na 15g</v>
      </c>
      <c r="AY127" s="1">
        <f t="shared" si="6"/>
        <v>220.8</v>
      </c>
      <c r="AZ127" s="12">
        <f t="shared" si="7"/>
        <v>0</v>
      </c>
    </row>
    <row r="128" spans="2:52" x14ac:dyDescent="0.35">
      <c r="B128" t="s">
        <v>1288</v>
      </c>
      <c r="C128" s="2" t="s">
        <v>1289</v>
      </c>
      <c r="D128" s="2">
        <v>45534</v>
      </c>
      <c r="E128" t="s">
        <v>1651</v>
      </c>
      <c r="F128" t="s">
        <v>1652</v>
      </c>
      <c r="G128" t="s">
        <v>1653</v>
      </c>
      <c r="H128" t="s">
        <v>1654</v>
      </c>
      <c r="I128">
        <v>173129000</v>
      </c>
      <c r="J128" t="s">
        <v>746</v>
      </c>
      <c r="K128" t="s">
        <v>1290</v>
      </c>
      <c r="L128" t="s">
        <v>1307</v>
      </c>
      <c r="M128">
        <v>5298008</v>
      </c>
      <c r="N128" t="s">
        <v>1655</v>
      </c>
      <c r="O128" t="s">
        <v>281</v>
      </c>
      <c r="P128">
        <v>37</v>
      </c>
      <c r="Q128" t="s">
        <v>1656</v>
      </c>
      <c r="R128" t="s">
        <v>1657</v>
      </c>
      <c r="S128" t="s">
        <v>1658</v>
      </c>
      <c r="T128" t="s">
        <v>1659</v>
      </c>
      <c r="U128" t="s">
        <v>723</v>
      </c>
      <c r="W128" t="s">
        <v>723</v>
      </c>
      <c r="X128" t="s">
        <v>61</v>
      </c>
      <c r="Y128" t="s">
        <v>1299</v>
      </c>
      <c r="Z128" t="s">
        <v>1300</v>
      </c>
      <c r="AA128" t="s">
        <v>865</v>
      </c>
      <c r="AB128" t="s">
        <v>1289</v>
      </c>
      <c r="AC128">
        <v>6</v>
      </c>
      <c r="AD128">
        <v>36800</v>
      </c>
      <c r="AE128">
        <v>36800</v>
      </c>
      <c r="AF128">
        <v>220800</v>
      </c>
      <c r="AG128">
        <v>8</v>
      </c>
      <c r="AH128" s="17">
        <v>238464</v>
      </c>
      <c r="AI128" t="s">
        <v>1330</v>
      </c>
      <c r="AJ128">
        <v>20240605</v>
      </c>
      <c r="AK128">
        <v>20250605</v>
      </c>
      <c r="AL128" t="s">
        <v>1660</v>
      </c>
      <c r="AM128">
        <v>102675</v>
      </c>
      <c r="AN128" t="s">
        <v>1302</v>
      </c>
      <c r="AO128" t="s">
        <v>1296</v>
      </c>
      <c r="AP128" t="s">
        <v>1297</v>
      </c>
      <c r="AQ128" s="19">
        <v>6</v>
      </c>
      <c r="AR128" s="22">
        <v>1</v>
      </c>
      <c r="AS128" s="5" t="s">
        <v>865</v>
      </c>
      <c r="AT128" s="5"/>
      <c r="AU128" s="5" t="s">
        <v>53</v>
      </c>
      <c r="AV128">
        <f>+IFERROR(VLOOKUP($I128,Code!$A:$M,12,0),0)</f>
        <v>320023</v>
      </c>
      <c r="AW128" t="str">
        <f>+IFERROR(VLOOKUP($I128,Code!$A:$M,13,0),0)</f>
        <v>Na 15g</v>
      </c>
      <c r="AY128" s="1">
        <f t="shared" si="6"/>
        <v>220.8</v>
      </c>
      <c r="AZ128" s="12">
        <f t="shared" si="7"/>
        <v>0</v>
      </c>
    </row>
    <row r="129" spans="2:52" x14ac:dyDescent="0.35">
      <c r="B129" t="s">
        <v>1288</v>
      </c>
      <c r="C129" s="2" t="s">
        <v>1333</v>
      </c>
      <c r="D129" s="2">
        <v>45534</v>
      </c>
      <c r="E129" t="s">
        <v>2089</v>
      </c>
      <c r="F129" t="s">
        <v>2090</v>
      </c>
      <c r="G129" t="s">
        <v>2091</v>
      </c>
      <c r="H129" t="s">
        <v>2092</v>
      </c>
      <c r="I129">
        <v>173129000</v>
      </c>
      <c r="J129" t="s">
        <v>746</v>
      </c>
      <c r="K129" t="s">
        <v>1290</v>
      </c>
      <c r="L129" t="s">
        <v>1307</v>
      </c>
      <c r="M129">
        <v>5296152</v>
      </c>
      <c r="N129" t="s">
        <v>2093</v>
      </c>
      <c r="O129" t="s">
        <v>2094</v>
      </c>
      <c r="P129">
        <v>420</v>
      </c>
      <c r="Q129" t="s">
        <v>1292</v>
      </c>
      <c r="R129" t="s">
        <v>2095</v>
      </c>
      <c r="S129" t="s">
        <v>1809</v>
      </c>
      <c r="T129" t="s">
        <v>1334</v>
      </c>
      <c r="U129" t="s">
        <v>1335</v>
      </c>
      <c r="W129" t="s">
        <v>1304</v>
      </c>
      <c r="X129" t="s">
        <v>1335</v>
      </c>
      <c r="Y129" t="s">
        <v>1299</v>
      </c>
      <c r="Z129" t="s">
        <v>1300</v>
      </c>
      <c r="AA129" t="s">
        <v>4</v>
      </c>
      <c r="AB129" t="s">
        <v>1333</v>
      </c>
      <c r="AC129">
        <v>6</v>
      </c>
      <c r="AD129">
        <v>36800</v>
      </c>
      <c r="AE129">
        <v>36800</v>
      </c>
      <c r="AF129">
        <v>220800</v>
      </c>
      <c r="AG129">
        <v>8</v>
      </c>
      <c r="AH129" s="17">
        <v>238464</v>
      </c>
      <c r="AI129" t="s">
        <v>1330</v>
      </c>
      <c r="AJ129">
        <v>20240605</v>
      </c>
      <c r="AK129">
        <v>20250605</v>
      </c>
      <c r="AL129" t="s">
        <v>1589</v>
      </c>
      <c r="AM129">
        <v>101105</v>
      </c>
      <c r="AN129" t="s">
        <v>1336</v>
      </c>
      <c r="AO129" t="s">
        <v>1296</v>
      </c>
      <c r="AP129" t="s">
        <v>1297</v>
      </c>
      <c r="AQ129" s="19">
        <v>6</v>
      </c>
      <c r="AR129" s="22">
        <v>1</v>
      </c>
      <c r="AS129" s="5" t="s">
        <v>4</v>
      </c>
      <c r="AT129" s="5"/>
      <c r="AU129" s="5" t="s">
        <v>1339</v>
      </c>
      <c r="AV129">
        <f>+IFERROR(VLOOKUP($I129,Code!$A:$M,12,0),0)</f>
        <v>320023</v>
      </c>
      <c r="AW129" t="str">
        <f>+IFERROR(VLOOKUP($I129,Code!$A:$M,13,0),0)</f>
        <v>Na 15g</v>
      </c>
      <c r="AY129" s="1">
        <f t="shared" si="6"/>
        <v>220.8</v>
      </c>
      <c r="AZ129" s="12">
        <f t="shared" si="7"/>
        <v>0</v>
      </c>
    </row>
    <row r="130" spans="2:52" x14ac:dyDescent="0.35">
      <c r="B130" t="s">
        <v>1288</v>
      </c>
      <c r="C130" s="2" t="s">
        <v>1305</v>
      </c>
      <c r="D130" s="2">
        <v>45534</v>
      </c>
      <c r="E130" t="s">
        <v>1451</v>
      </c>
      <c r="F130" t="s">
        <v>1452</v>
      </c>
      <c r="G130" t="s">
        <v>1453</v>
      </c>
      <c r="H130" t="s">
        <v>1454</v>
      </c>
      <c r="I130">
        <v>173135000</v>
      </c>
      <c r="J130" t="s">
        <v>972</v>
      </c>
      <c r="K130" t="s">
        <v>1290</v>
      </c>
      <c r="L130" t="s">
        <v>1307</v>
      </c>
      <c r="M130">
        <v>5010019</v>
      </c>
      <c r="N130" t="s">
        <v>89</v>
      </c>
      <c r="O130" t="s">
        <v>1292</v>
      </c>
      <c r="P130" t="s">
        <v>1292</v>
      </c>
      <c r="Q130" t="s">
        <v>1455</v>
      </c>
      <c r="R130" t="s">
        <v>1456</v>
      </c>
      <c r="S130" t="s">
        <v>1457</v>
      </c>
      <c r="T130" t="s">
        <v>1401</v>
      </c>
      <c r="U130" t="s">
        <v>116</v>
      </c>
      <c r="W130" t="s">
        <v>1304</v>
      </c>
      <c r="X130" t="s">
        <v>116</v>
      </c>
      <c r="Y130" t="s">
        <v>1293</v>
      </c>
      <c r="Z130" t="s">
        <v>1294</v>
      </c>
      <c r="AA130" t="s">
        <v>408</v>
      </c>
      <c r="AB130" t="s">
        <v>1305</v>
      </c>
      <c r="AC130">
        <v>120</v>
      </c>
      <c r="AD130">
        <v>18333</v>
      </c>
      <c r="AE130">
        <v>18333</v>
      </c>
      <c r="AF130">
        <v>2199960</v>
      </c>
      <c r="AG130">
        <v>8</v>
      </c>
      <c r="AH130" s="17">
        <v>2375957</v>
      </c>
      <c r="AI130" t="s">
        <v>1308</v>
      </c>
      <c r="AJ130">
        <v>20240524</v>
      </c>
      <c r="AK130">
        <v>20250524</v>
      </c>
      <c r="AL130" t="s">
        <v>1458</v>
      </c>
      <c r="AM130">
        <v>91276</v>
      </c>
      <c r="AN130" t="s">
        <v>1345</v>
      </c>
      <c r="AO130" t="s">
        <v>1296</v>
      </c>
      <c r="AP130" t="s">
        <v>1297</v>
      </c>
      <c r="AQ130" s="19">
        <v>20</v>
      </c>
      <c r="AR130" s="22">
        <v>6</v>
      </c>
      <c r="AS130" s="5" t="s">
        <v>408</v>
      </c>
      <c r="AT130" s="5"/>
      <c r="AU130" s="5" t="s">
        <v>1340</v>
      </c>
      <c r="AV130">
        <f>+IFERROR(VLOOKUP($I130,Code!$A:$M,12,0),0)</f>
        <v>324003</v>
      </c>
      <c r="AW130" t="str">
        <f>+IFERROR(VLOOKUP($I130,Code!$A:$M,13,0),0)</f>
        <v>AHH RCE 9g</v>
      </c>
      <c r="AY130" s="1">
        <f t="shared" si="6"/>
        <v>366.66</v>
      </c>
      <c r="AZ130" s="12">
        <f t="shared" si="7"/>
        <v>0</v>
      </c>
    </row>
    <row r="131" spans="2:52" x14ac:dyDescent="0.35">
      <c r="B131" t="s">
        <v>1288</v>
      </c>
      <c r="C131" s="2" t="s">
        <v>1298</v>
      </c>
      <c r="D131" s="2">
        <v>45534</v>
      </c>
      <c r="E131" t="s">
        <v>1815</v>
      </c>
      <c r="F131" t="s">
        <v>1406</v>
      </c>
      <c r="G131" t="s">
        <v>1816</v>
      </c>
      <c r="H131" t="s">
        <v>1817</v>
      </c>
      <c r="I131">
        <v>173135000</v>
      </c>
      <c r="J131" t="s">
        <v>972</v>
      </c>
      <c r="K131" t="s">
        <v>1290</v>
      </c>
      <c r="L131" t="s">
        <v>1307</v>
      </c>
      <c r="M131">
        <v>5170089</v>
      </c>
      <c r="N131" t="s">
        <v>613</v>
      </c>
      <c r="O131" t="s">
        <v>613</v>
      </c>
      <c r="P131">
        <v>231</v>
      </c>
      <c r="Q131" t="s">
        <v>1292</v>
      </c>
      <c r="R131" t="s">
        <v>1409</v>
      </c>
      <c r="S131" t="s">
        <v>1410</v>
      </c>
      <c r="T131" t="s">
        <v>1347</v>
      </c>
      <c r="U131" t="s">
        <v>723</v>
      </c>
      <c r="W131" t="s">
        <v>723</v>
      </c>
      <c r="X131" t="s">
        <v>117</v>
      </c>
      <c r="Y131" t="s">
        <v>1293</v>
      </c>
      <c r="Z131" t="s">
        <v>1294</v>
      </c>
      <c r="AA131" t="s">
        <v>51</v>
      </c>
      <c r="AB131" t="s">
        <v>1298</v>
      </c>
      <c r="AC131">
        <v>20</v>
      </c>
      <c r="AD131">
        <v>18333</v>
      </c>
      <c r="AE131">
        <v>18333</v>
      </c>
      <c r="AF131">
        <v>366660</v>
      </c>
      <c r="AG131">
        <v>8</v>
      </c>
      <c r="AH131" s="17">
        <v>395993</v>
      </c>
      <c r="AI131" t="s">
        <v>1391</v>
      </c>
      <c r="AJ131">
        <v>20240604</v>
      </c>
      <c r="AK131">
        <v>20250604</v>
      </c>
      <c r="AL131" t="s">
        <v>1411</v>
      </c>
      <c r="AM131">
        <v>102734</v>
      </c>
      <c r="AN131" t="s">
        <v>1356</v>
      </c>
      <c r="AO131" t="s">
        <v>1296</v>
      </c>
      <c r="AP131" t="s">
        <v>1297</v>
      </c>
      <c r="AQ131" s="19">
        <v>20</v>
      </c>
      <c r="AR131" s="22">
        <v>1</v>
      </c>
      <c r="AS131" s="5" t="s">
        <v>51</v>
      </c>
      <c r="AT131" s="5"/>
      <c r="AU131" s="5" t="s">
        <v>58</v>
      </c>
      <c r="AV131">
        <f>+IFERROR(VLOOKUP($I131,Code!$A:$M,12,0),0)</f>
        <v>324003</v>
      </c>
      <c r="AW131" t="str">
        <f>+IFERROR(VLOOKUP($I131,Code!$A:$M,13,0),0)</f>
        <v>AHH RCE 9g</v>
      </c>
      <c r="AY131" s="1">
        <f t="shared" si="6"/>
        <v>366.66</v>
      </c>
      <c r="AZ131" s="12">
        <f t="shared" si="7"/>
        <v>0</v>
      </c>
    </row>
    <row r="132" spans="2:52" x14ac:dyDescent="0.35">
      <c r="B132" t="s">
        <v>1288</v>
      </c>
      <c r="C132" s="2" t="s">
        <v>1298</v>
      </c>
      <c r="D132" s="2">
        <v>45534</v>
      </c>
      <c r="E132" t="s">
        <v>2096</v>
      </c>
      <c r="F132" t="s">
        <v>1475</v>
      </c>
      <c r="G132" t="s">
        <v>2097</v>
      </c>
      <c r="H132" t="s">
        <v>2098</v>
      </c>
      <c r="I132">
        <v>173135000</v>
      </c>
      <c r="J132" t="s">
        <v>972</v>
      </c>
      <c r="K132" t="s">
        <v>1290</v>
      </c>
      <c r="L132" t="s">
        <v>1307</v>
      </c>
      <c r="M132">
        <v>5122013</v>
      </c>
      <c r="N132" t="s">
        <v>614</v>
      </c>
      <c r="O132" t="s">
        <v>614</v>
      </c>
      <c r="P132">
        <v>159</v>
      </c>
      <c r="Q132" t="s">
        <v>1394</v>
      </c>
      <c r="R132" t="s">
        <v>1478</v>
      </c>
      <c r="S132" t="s">
        <v>1376</v>
      </c>
      <c r="T132" t="s">
        <v>1347</v>
      </c>
      <c r="U132" t="s">
        <v>723</v>
      </c>
      <c r="W132" t="s">
        <v>723</v>
      </c>
      <c r="X132" t="s">
        <v>117</v>
      </c>
      <c r="Y132" t="s">
        <v>1293</v>
      </c>
      <c r="Z132" t="s">
        <v>1294</v>
      </c>
      <c r="AA132" t="s">
        <v>51</v>
      </c>
      <c r="AB132" t="s">
        <v>1298</v>
      </c>
      <c r="AC132">
        <v>40</v>
      </c>
      <c r="AD132">
        <v>18333</v>
      </c>
      <c r="AE132">
        <v>18333</v>
      </c>
      <c r="AF132">
        <v>733320</v>
      </c>
      <c r="AG132">
        <v>8</v>
      </c>
      <c r="AH132" s="17">
        <v>791986</v>
      </c>
      <c r="AI132" t="s">
        <v>1391</v>
      </c>
      <c r="AJ132">
        <v>20240604</v>
      </c>
      <c r="AK132">
        <v>20250604</v>
      </c>
      <c r="AL132" t="s">
        <v>1479</v>
      </c>
      <c r="AM132">
        <v>102734</v>
      </c>
      <c r="AN132" t="s">
        <v>1356</v>
      </c>
      <c r="AO132" t="s">
        <v>1296</v>
      </c>
      <c r="AP132" t="s">
        <v>1297</v>
      </c>
      <c r="AQ132" s="19">
        <v>20</v>
      </c>
      <c r="AR132" s="22">
        <v>2</v>
      </c>
      <c r="AS132" s="5" t="s">
        <v>51</v>
      </c>
      <c r="AT132" s="5"/>
      <c r="AU132" s="5" t="s">
        <v>58</v>
      </c>
      <c r="AV132">
        <f>+IFERROR(VLOOKUP($I132,Code!$A:$M,12,0),0)</f>
        <v>324003</v>
      </c>
      <c r="AW132" t="str">
        <f>+IFERROR(VLOOKUP($I132,Code!$A:$M,13,0),0)</f>
        <v>AHH RCE 9g</v>
      </c>
      <c r="AY132" s="1">
        <f t="shared" si="6"/>
        <v>366.66</v>
      </c>
      <c r="AZ132" s="12">
        <f t="shared" si="7"/>
        <v>0</v>
      </c>
    </row>
    <row r="133" spans="2:52" x14ac:dyDescent="0.35">
      <c r="B133" t="s">
        <v>1288</v>
      </c>
      <c r="C133" s="2" t="s">
        <v>1319</v>
      </c>
      <c r="D133" s="2">
        <v>45534</v>
      </c>
      <c r="E133" t="s">
        <v>1435</v>
      </c>
      <c r="F133" t="s">
        <v>1420</v>
      </c>
      <c r="G133" t="s">
        <v>1436</v>
      </c>
      <c r="H133" t="s">
        <v>1437</v>
      </c>
      <c r="I133">
        <v>173135000</v>
      </c>
      <c r="J133" t="s">
        <v>972</v>
      </c>
      <c r="K133" t="s">
        <v>1290</v>
      </c>
      <c r="L133" t="s">
        <v>1307</v>
      </c>
      <c r="M133">
        <v>5170034</v>
      </c>
      <c r="N133" t="s">
        <v>584</v>
      </c>
      <c r="O133" t="s">
        <v>584</v>
      </c>
      <c r="P133" t="s">
        <v>1438</v>
      </c>
      <c r="Q133" t="s">
        <v>1292</v>
      </c>
      <c r="R133" t="s">
        <v>1439</v>
      </c>
      <c r="S133" t="s">
        <v>1440</v>
      </c>
      <c r="T133" t="s">
        <v>1350</v>
      </c>
      <c r="U133" t="s">
        <v>723</v>
      </c>
      <c r="W133" t="s">
        <v>723</v>
      </c>
      <c r="X133" t="s">
        <v>136</v>
      </c>
      <c r="Y133" t="s">
        <v>1293</v>
      </c>
      <c r="Z133" t="s">
        <v>1294</v>
      </c>
      <c r="AA133" t="s">
        <v>51</v>
      </c>
      <c r="AB133" t="s">
        <v>1319</v>
      </c>
      <c r="AC133">
        <v>20</v>
      </c>
      <c r="AD133">
        <v>18333</v>
      </c>
      <c r="AE133">
        <v>18333</v>
      </c>
      <c r="AF133">
        <v>366660</v>
      </c>
      <c r="AG133">
        <v>8</v>
      </c>
      <c r="AH133" s="17">
        <v>395993</v>
      </c>
      <c r="AI133" t="s">
        <v>1391</v>
      </c>
      <c r="AJ133">
        <v>20240604</v>
      </c>
      <c r="AK133">
        <v>20250604</v>
      </c>
      <c r="AL133" t="s">
        <v>1427</v>
      </c>
      <c r="AM133">
        <v>97077</v>
      </c>
      <c r="AN133" t="s">
        <v>1325</v>
      </c>
      <c r="AO133" t="s">
        <v>1296</v>
      </c>
      <c r="AP133" t="s">
        <v>1297</v>
      </c>
      <c r="AQ133" s="19">
        <v>20</v>
      </c>
      <c r="AR133" s="22">
        <v>1</v>
      </c>
      <c r="AS133" s="5" t="s">
        <v>51</v>
      </c>
      <c r="AT133" s="5"/>
      <c r="AU133" s="5" t="s">
        <v>56</v>
      </c>
      <c r="AV133">
        <f>+IFERROR(VLOOKUP($I133,Code!$A:$M,12,0),0)</f>
        <v>324003</v>
      </c>
      <c r="AW133" t="str">
        <f>+IFERROR(VLOOKUP($I133,Code!$A:$M,13,0),0)</f>
        <v>AHH RCE 9g</v>
      </c>
      <c r="AY133" s="1">
        <f t="shared" si="6"/>
        <v>366.66</v>
      </c>
      <c r="AZ133" s="12">
        <f t="shared" si="7"/>
        <v>0</v>
      </c>
    </row>
    <row r="134" spans="2:52" x14ac:dyDescent="0.35">
      <c r="B134" t="s">
        <v>1288</v>
      </c>
      <c r="C134" s="2" t="s">
        <v>1319</v>
      </c>
      <c r="D134" s="2">
        <v>45534</v>
      </c>
      <c r="E134" t="s">
        <v>1769</v>
      </c>
      <c r="F134" t="s">
        <v>1770</v>
      </c>
      <c r="G134" t="s">
        <v>1771</v>
      </c>
      <c r="H134" t="s">
        <v>1772</v>
      </c>
      <c r="I134">
        <v>173135000</v>
      </c>
      <c r="J134" t="s">
        <v>972</v>
      </c>
      <c r="K134" t="s">
        <v>1290</v>
      </c>
      <c r="L134" t="s">
        <v>1307</v>
      </c>
      <c r="M134">
        <v>5151828</v>
      </c>
      <c r="N134" t="s">
        <v>555</v>
      </c>
      <c r="O134" t="s">
        <v>1773</v>
      </c>
      <c r="P134" t="s">
        <v>1774</v>
      </c>
      <c r="Q134" t="s">
        <v>1292</v>
      </c>
      <c r="R134" t="s">
        <v>1775</v>
      </c>
      <c r="S134" t="s">
        <v>1776</v>
      </c>
      <c r="T134" t="s">
        <v>1312</v>
      </c>
      <c r="U134" t="s">
        <v>723</v>
      </c>
      <c r="W134" t="s">
        <v>723</v>
      </c>
      <c r="X134" t="s">
        <v>120</v>
      </c>
      <c r="Y134" t="s">
        <v>1293</v>
      </c>
      <c r="Z134" t="s">
        <v>1303</v>
      </c>
      <c r="AA134" t="s">
        <v>59</v>
      </c>
      <c r="AB134" t="s">
        <v>1319</v>
      </c>
      <c r="AC134">
        <v>10</v>
      </c>
      <c r="AD134">
        <v>18333</v>
      </c>
      <c r="AE134">
        <v>18150</v>
      </c>
      <c r="AF134">
        <v>181500</v>
      </c>
      <c r="AG134">
        <v>8</v>
      </c>
      <c r="AH134" s="17">
        <v>196020</v>
      </c>
      <c r="AI134" t="s">
        <v>1391</v>
      </c>
      <c r="AJ134">
        <v>20240604</v>
      </c>
      <c r="AK134">
        <v>20250604</v>
      </c>
      <c r="AL134" t="s">
        <v>1777</v>
      </c>
      <c r="AM134">
        <v>97077</v>
      </c>
      <c r="AN134" t="s">
        <v>1325</v>
      </c>
      <c r="AO134" t="s">
        <v>1296</v>
      </c>
      <c r="AP134" t="s">
        <v>1297</v>
      </c>
      <c r="AQ134" s="19">
        <v>20</v>
      </c>
      <c r="AR134" s="22">
        <v>0.5</v>
      </c>
      <c r="AS134" s="5" t="s">
        <v>59</v>
      </c>
      <c r="AT134" s="5"/>
      <c r="AU134" s="5" t="s">
        <v>53</v>
      </c>
      <c r="AV134">
        <f>+IFERROR(VLOOKUP($I134,Code!$A:$M,12,0),0)</f>
        <v>324003</v>
      </c>
      <c r="AW134" t="str">
        <f>+IFERROR(VLOOKUP($I134,Code!$A:$M,13,0),0)</f>
        <v>AHH RCE 9g</v>
      </c>
      <c r="AY134" s="1">
        <f t="shared" si="6"/>
        <v>363</v>
      </c>
      <c r="AZ134" s="12">
        <f t="shared" si="7"/>
        <v>9.9819996727212867E-3</v>
      </c>
    </row>
    <row r="135" spans="2:52" x14ac:dyDescent="0.35">
      <c r="B135" t="s">
        <v>1288</v>
      </c>
      <c r="C135" s="2" t="s">
        <v>1298</v>
      </c>
      <c r="D135" s="2">
        <v>45534</v>
      </c>
      <c r="E135" t="s">
        <v>1480</v>
      </c>
      <c r="F135" t="s">
        <v>1481</v>
      </c>
      <c r="G135" t="s">
        <v>1482</v>
      </c>
      <c r="H135" t="s">
        <v>1483</v>
      </c>
      <c r="I135">
        <v>173135000</v>
      </c>
      <c r="J135" t="s">
        <v>972</v>
      </c>
      <c r="K135" t="s">
        <v>1290</v>
      </c>
      <c r="L135" t="s">
        <v>1307</v>
      </c>
      <c r="M135">
        <v>5280355</v>
      </c>
      <c r="N135" t="s">
        <v>1484</v>
      </c>
      <c r="O135" t="s">
        <v>1485</v>
      </c>
      <c r="P135" t="s">
        <v>1292</v>
      </c>
      <c r="Q135" t="s">
        <v>1486</v>
      </c>
      <c r="R135" t="s">
        <v>1292</v>
      </c>
      <c r="S135" t="s">
        <v>1487</v>
      </c>
      <c r="T135" t="s">
        <v>1488</v>
      </c>
      <c r="U135" t="s">
        <v>1489</v>
      </c>
      <c r="W135" t="s">
        <v>1304</v>
      </c>
      <c r="X135" t="s">
        <v>1381</v>
      </c>
      <c r="Y135" t="s">
        <v>1293</v>
      </c>
      <c r="Z135" t="s">
        <v>1294</v>
      </c>
      <c r="AA135" t="s">
        <v>1295</v>
      </c>
      <c r="AB135" t="s">
        <v>1298</v>
      </c>
      <c r="AC135">
        <v>60</v>
      </c>
      <c r="AD135">
        <v>18333</v>
      </c>
      <c r="AE135">
        <v>17783</v>
      </c>
      <c r="AF135">
        <v>1066980</v>
      </c>
      <c r="AG135">
        <v>8</v>
      </c>
      <c r="AH135" s="17">
        <v>1152338</v>
      </c>
      <c r="AI135" t="s">
        <v>1391</v>
      </c>
      <c r="AJ135">
        <v>20240604</v>
      </c>
      <c r="AK135">
        <v>20250604</v>
      </c>
      <c r="AL135" t="s">
        <v>1490</v>
      </c>
      <c r="AM135">
        <v>99389</v>
      </c>
      <c r="AN135" t="s">
        <v>1491</v>
      </c>
      <c r="AO135" t="s">
        <v>1296</v>
      </c>
      <c r="AP135" t="s">
        <v>1297</v>
      </c>
      <c r="AQ135" s="19">
        <v>20</v>
      </c>
      <c r="AR135" s="22">
        <v>3</v>
      </c>
      <c r="AS135" s="5" t="s">
        <v>1295</v>
      </c>
      <c r="AT135" s="5"/>
      <c r="AU135" s="5" t="s">
        <v>1371</v>
      </c>
      <c r="AV135">
        <f>+IFERROR(VLOOKUP($I135,Code!$A:$M,12,0),0)</f>
        <v>324003</v>
      </c>
      <c r="AW135" t="str">
        <f>+IFERROR(VLOOKUP($I135,Code!$A:$M,13,0),0)</f>
        <v>AHH RCE 9g</v>
      </c>
      <c r="AY135" s="1">
        <f t="shared" si="6"/>
        <v>355.66</v>
      </c>
      <c r="AZ135" s="12">
        <f t="shared" si="7"/>
        <v>3.0000545464462958E-2</v>
      </c>
    </row>
    <row r="136" spans="2:52" x14ac:dyDescent="0.35">
      <c r="B136" t="s">
        <v>1288</v>
      </c>
      <c r="C136" s="2" t="s">
        <v>1319</v>
      </c>
      <c r="D136" s="2">
        <v>45534</v>
      </c>
      <c r="E136" t="s">
        <v>2046</v>
      </c>
      <c r="F136" t="s">
        <v>1820</v>
      </c>
      <c r="G136" t="s">
        <v>2047</v>
      </c>
      <c r="H136" t="s">
        <v>2048</v>
      </c>
      <c r="I136">
        <v>173137000</v>
      </c>
      <c r="J136" t="s">
        <v>1000</v>
      </c>
      <c r="K136" t="s">
        <v>1290</v>
      </c>
      <c r="L136" t="s">
        <v>1307</v>
      </c>
      <c r="M136">
        <v>5283532</v>
      </c>
      <c r="N136" t="s">
        <v>1823</v>
      </c>
      <c r="O136" t="s">
        <v>1824</v>
      </c>
      <c r="P136" t="s">
        <v>1292</v>
      </c>
      <c r="Q136" t="s">
        <v>1825</v>
      </c>
      <c r="R136" t="s">
        <v>1292</v>
      </c>
      <c r="S136" t="s">
        <v>1826</v>
      </c>
      <c r="T136" t="s">
        <v>1827</v>
      </c>
      <c r="U136" t="s">
        <v>1827</v>
      </c>
      <c r="W136" t="s">
        <v>1304</v>
      </c>
      <c r="X136" t="s">
        <v>1827</v>
      </c>
      <c r="Y136" t="s">
        <v>1293</v>
      </c>
      <c r="Z136" t="s">
        <v>1294</v>
      </c>
      <c r="AA136" t="s">
        <v>1295</v>
      </c>
      <c r="AB136" t="s">
        <v>1319</v>
      </c>
      <c r="AC136">
        <v>36</v>
      </c>
      <c r="AD136">
        <v>18818</v>
      </c>
      <c r="AE136">
        <v>18253</v>
      </c>
      <c r="AF136">
        <v>657108</v>
      </c>
      <c r="AG136">
        <v>8</v>
      </c>
      <c r="AH136" s="17">
        <v>709677</v>
      </c>
      <c r="AI136" t="s">
        <v>1331</v>
      </c>
      <c r="AJ136">
        <v>20240602</v>
      </c>
      <c r="AK136">
        <v>20250602</v>
      </c>
      <c r="AL136" t="s">
        <v>1828</v>
      </c>
      <c r="AM136">
        <v>101086</v>
      </c>
      <c r="AN136" t="s">
        <v>1829</v>
      </c>
      <c r="AO136" t="s">
        <v>1296</v>
      </c>
      <c r="AP136" t="s">
        <v>1297</v>
      </c>
      <c r="AQ136" s="19">
        <v>12</v>
      </c>
      <c r="AR136" s="22">
        <v>3</v>
      </c>
      <c r="AS136" s="5" t="s">
        <v>1295</v>
      </c>
      <c r="AT136" s="5"/>
      <c r="AU136" s="5" t="s">
        <v>1340</v>
      </c>
      <c r="AV136">
        <f>+IFERROR(VLOOKUP($I136,Code!$A:$M,12,0),0)</f>
        <v>320400</v>
      </c>
      <c r="AW136" t="str">
        <f>+IFERROR(VLOOKUP($I136,Code!$A:$M,13,0),0)</f>
        <v>Coconut Coated WF 14g</v>
      </c>
      <c r="AY136" s="1">
        <f t="shared" si="6"/>
        <v>219.036</v>
      </c>
      <c r="AZ136" s="12">
        <f t="shared" si="7"/>
        <v>3.0024444680624929E-2</v>
      </c>
    </row>
    <row r="137" spans="2:52" x14ac:dyDescent="0.35">
      <c r="B137" t="s">
        <v>1288</v>
      </c>
      <c r="C137" s="2" t="s">
        <v>1319</v>
      </c>
      <c r="D137" s="2">
        <v>45534</v>
      </c>
      <c r="E137" t="s">
        <v>1769</v>
      </c>
      <c r="F137" t="s">
        <v>1770</v>
      </c>
      <c r="G137" t="s">
        <v>1771</v>
      </c>
      <c r="H137" t="s">
        <v>1772</v>
      </c>
      <c r="I137">
        <v>173137000</v>
      </c>
      <c r="J137" t="s">
        <v>1000</v>
      </c>
      <c r="K137" t="s">
        <v>1290</v>
      </c>
      <c r="L137" t="s">
        <v>1307</v>
      </c>
      <c r="M137">
        <v>5151828</v>
      </c>
      <c r="N137" t="s">
        <v>555</v>
      </c>
      <c r="O137" t="s">
        <v>1773</v>
      </c>
      <c r="P137" t="s">
        <v>1774</v>
      </c>
      <c r="Q137" t="s">
        <v>1292</v>
      </c>
      <c r="R137" t="s">
        <v>1775</v>
      </c>
      <c r="S137" t="s">
        <v>1776</v>
      </c>
      <c r="T137" t="s">
        <v>1312</v>
      </c>
      <c r="U137" t="s">
        <v>723</v>
      </c>
      <c r="W137" t="s">
        <v>723</v>
      </c>
      <c r="X137" t="s">
        <v>120</v>
      </c>
      <c r="Y137" t="s">
        <v>1293</v>
      </c>
      <c r="Z137" t="s">
        <v>1303</v>
      </c>
      <c r="AA137" t="s">
        <v>59</v>
      </c>
      <c r="AB137" t="s">
        <v>1319</v>
      </c>
      <c r="AC137">
        <v>6</v>
      </c>
      <c r="AD137">
        <v>18818</v>
      </c>
      <c r="AE137">
        <v>18630</v>
      </c>
      <c r="AF137">
        <v>111780</v>
      </c>
      <c r="AG137">
        <v>8</v>
      </c>
      <c r="AH137" s="17">
        <v>120722</v>
      </c>
      <c r="AI137" t="s">
        <v>1331</v>
      </c>
      <c r="AJ137">
        <v>20240602</v>
      </c>
      <c r="AK137">
        <v>20250602</v>
      </c>
      <c r="AL137" t="s">
        <v>1777</v>
      </c>
      <c r="AM137">
        <v>97077</v>
      </c>
      <c r="AN137" t="s">
        <v>1325</v>
      </c>
      <c r="AO137" t="s">
        <v>1296</v>
      </c>
      <c r="AP137" t="s">
        <v>1297</v>
      </c>
      <c r="AQ137" s="19">
        <v>12</v>
      </c>
      <c r="AR137" s="22">
        <v>0.5</v>
      </c>
      <c r="AS137" s="5" t="s">
        <v>59</v>
      </c>
      <c r="AT137" s="5"/>
      <c r="AU137" s="5" t="s">
        <v>53</v>
      </c>
      <c r="AV137">
        <f>+IFERROR(VLOOKUP($I137,Code!$A:$M,12,0),0)</f>
        <v>320400</v>
      </c>
      <c r="AW137" t="str">
        <f>+IFERROR(VLOOKUP($I137,Code!$A:$M,13,0),0)</f>
        <v>Coconut Coated WF 14g</v>
      </c>
      <c r="AY137" s="1">
        <f t="shared" si="6"/>
        <v>223.56</v>
      </c>
      <c r="AZ137" s="12">
        <f t="shared" si="7"/>
        <v>9.9904346901902308E-3</v>
      </c>
    </row>
    <row r="138" spans="2:52" x14ac:dyDescent="0.35">
      <c r="B138" t="s">
        <v>1288</v>
      </c>
      <c r="C138" s="2" t="s">
        <v>1298</v>
      </c>
      <c r="D138" s="2">
        <v>45534</v>
      </c>
      <c r="E138" t="s">
        <v>2099</v>
      </c>
      <c r="F138" t="s">
        <v>1481</v>
      </c>
      <c r="G138" t="s">
        <v>2100</v>
      </c>
      <c r="H138" t="s">
        <v>2101</v>
      </c>
      <c r="I138">
        <v>173137000</v>
      </c>
      <c r="J138" t="s">
        <v>1000</v>
      </c>
      <c r="K138" t="s">
        <v>1290</v>
      </c>
      <c r="L138" t="s">
        <v>1307</v>
      </c>
      <c r="M138">
        <v>5280355</v>
      </c>
      <c r="N138" t="s">
        <v>1484</v>
      </c>
      <c r="O138" t="s">
        <v>1485</v>
      </c>
      <c r="P138" t="s">
        <v>1292</v>
      </c>
      <c r="Q138" t="s">
        <v>1486</v>
      </c>
      <c r="R138" t="s">
        <v>1292</v>
      </c>
      <c r="S138" t="s">
        <v>1487</v>
      </c>
      <c r="T138" t="s">
        <v>1488</v>
      </c>
      <c r="U138" t="s">
        <v>1489</v>
      </c>
      <c r="W138" t="s">
        <v>1304</v>
      </c>
      <c r="X138" t="s">
        <v>1381</v>
      </c>
      <c r="Y138" t="s">
        <v>1293</v>
      </c>
      <c r="Z138" t="s">
        <v>1294</v>
      </c>
      <c r="AA138" s="4" t="s">
        <v>1295</v>
      </c>
      <c r="AB138" t="s">
        <v>1298</v>
      </c>
      <c r="AC138">
        <v>12</v>
      </c>
      <c r="AD138">
        <v>18818</v>
      </c>
      <c r="AE138">
        <v>18253</v>
      </c>
      <c r="AF138">
        <v>219036</v>
      </c>
      <c r="AG138">
        <v>8</v>
      </c>
      <c r="AH138" s="17">
        <v>236559</v>
      </c>
      <c r="AI138" t="s">
        <v>1331</v>
      </c>
      <c r="AJ138">
        <v>20240602</v>
      </c>
      <c r="AK138">
        <v>20250602</v>
      </c>
      <c r="AL138" t="s">
        <v>1490</v>
      </c>
      <c r="AM138">
        <v>99389</v>
      </c>
      <c r="AN138" t="s">
        <v>1491</v>
      </c>
      <c r="AO138" t="s">
        <v>1296</v>
      </c>
      <c r="AP138" t="s">
        <v>1297</v>
      </c>
      <c r="AQ138" s="19">
        <v>12</v>
      </c>
      <c r="AR138" s="22">
        <v>1</v>
      </c>
      <c r="AS138" s="5" t="s">
        <v>1295</v>
      </c>
      <c r="AT138" s="5"/>
      <c r="AU138" s="5" t="s">
        <v>1371</v>
      </c>
      <c r="AV138">
        <f>+IFERROR(VLOOKUP($I138,Code!$A:$M,12,0),0)</f>
        <v>320400</v>
      </c>
      <c r="AW138" t="str">
        <f>+IFERROR(VLOOKUP($I138,Code!$A:$M,13,0),0)</f>
        <v>Coconut Coated WF 14g</v>
      </c>
      <c r="AY138" s="1">
        <f t="shared" si="6"/>
        <v>219.036</v>
      </c>
      <c r="AZ138" s="12">
        <f t="shared" si="7"/>
        <v>3.0024444680624929E-2</v>
      </c>
    </row>
    <row r="139" spans="2:52" x14ac:dyDescent="0.35">
      <c r="B139" t="s">
        <v>1288</v>
      </c>
      <c r="C139" s="2" t="s">
        <v>1319</v>
      </c>
      <c r="D139" s="2">
        <v>45534</v>
      </c>
      <c r="E139" t="s">
        <v>2102</v>
      </c>
      <c r="F139" t="s">
        <v>1493</v>
      </c>
      <c r="G139" t="s">
        <v>2103</v>
      </c>
      <c r="H139" t="s">
        <v>2104</v>
      </c>
      <c r="I139">
        <v>173137000</v>
      </c>
      <c r="J139" t="s">
        <v>1000</v>
      </c>
      <c r="K139" t="s">
        <v>1290</v>
      </c>
      <c r="L139" t="s">
        <v>1307</v>
      </c>
      <c r="M139">
        <v>5120752</v>
      </c>
      <c r="N139" t="s">
        <v>766</v>
      </c>
      <c r="O139" t="s">
        <v>766</v>
      </c>
      <c r="P139">
        <v>190</v>
      </c>
      <c r="Q139" t="s">
        <v>2105</v>
      </c>
      <c r="R139" t="s">
        <v>1814</v>
      </c>
      <c r="S139" t="s">
        <v>1359</v>
      </c>
      <c r="T139" t="s">
        <v>1351</v>
      </c>
      <c r="U139" t="s">
        <v>723</v>
      </c>
      <c r="W139" t="s">
        <v>723</v>
      </c>
      <c r="X139" t="s">
        <v>63</v>
      </c>
      <c r="Y139" t="s">
        <v>1293</v>
      </c>
      <c r="Z139" t="s">
        <v>1294</v>
      </c>
      <c r="AA139" s="4" t="s">
        <v>51</v>
      </c>
      <c r="AB139" t="s">
        <v>1319</v>
      </c>
      <c r="AC139">
        <v>12</v>
      </c>
      <c r="AD139">
        <v>18818</v>
      </c>
      <c r="AE139">
        <v>18818</v>
      </c>
      <c r="AF139">
        <v>225816</v>
      </c>
      <c r="AG139">
        <v>8</v>
      </c>
      <c r="AH139" s="17">
        <v>243881</v>
      </c>
      <c r="AI139" t="s">
        <v>1331</v>
      </c>
      <c r="AJ139">
        <v>20240602</v>
      </c>
      <c r="AK139">
        <v>20250602</v>
      </c>
      <c r="AL139" t="s">
        <v>1497</v>
      </c>
      <c r="AM139">
        <v>102589</v>
      </c>
      <c r="AN139" t="s">
        <v>1352</v>
      </c>
      <c r="AO139" t="s">
        <v>1296</v>
      </c>
      <c r="AP139" t="s">
        <v>1297</v>
      </c>
      <c r="AQ139" s="19">
        <v>12</v>
      </c>
      <c r="AR139" s="22">
        <v>1</v>
      </c>
      <c r="AS139" s="5" t="s">
        <v>51</v>
      </c>
      <c r="AT139" s="5"/>
      <c r="AU139" s="5" t="s">
        <v>56</v>
      </c>
      <c r="AV139">
        <f>+IFERROR(VLOOKUP($I139,Code!$A:$M,12,0),0)</f>
        <v>320400</v>
      </c>
      <c r="AW139" t="str">
        <f>+IFERROR(VLOOKUP($I139,Code!$A:$M,13,0),0)</f>
        <v>Coconut Coated WF 14g</v>
      </c>
      <c r="AY139" s="1">
        <f t="shared" si="6"/>
        <v>225.816</v>
      </c>
      <c r="AZ139" s="12">
        <f t="shared" si="7"/>
        <v>0</v>
      </c>
    </row>
    <row r="140" spans="2:52" x14ac:dyDescent="0.35">
      <c r="B140" t="s">
        <v>1288</v>
      </c>
      <c r="C140" s="2" t="s">
        <v>1333</v>
      </c>
      <c r="D140" s="2">
        <v>45534</v>
      </c>
      <c r="E140" t="s">
        <v>2106</v>
      </c>
      <c r="F140" t="s">
        <v>2107</v>
      </c>
      <c r="G140" t="s">
        <v>2108</v>
      </c>
      <c r="H140">
        <v>0</v>
      </c>
      <c r="I140">
        <v>173137000</v>
      </c>
      <c r="J140" t="s">
        <v>1000</v>
      </c>
      <c r="K140" t="s">
        <v>1290</v>
      </c>
      <c r="L140" t="s">
        <v>1307</v>
      </c>
      <c r="M140">
        <v>5170238</v>
      </c>
      <c r="N140" t="s">
        <v>2109</v>
      </c>
      <c r="O140" t="s">
        <v>2109</v>
      </c>
      <c r="P140" t="s">
        <v>1292</v>
      </c>
      <c r="Q140" t="s">
        <v>2110</v>
      </c>
      <c r="R140" t="s">
        <v>2111</v>
      </c>
      <c r="S140" t="s">
        <v>1292</v>
      </c>
      <c r="T140" t="s">
        <v>1402</v>
      </c>
      <c r="U140" t="s">
        <v>116</v>
      </c>
      <c r="W140" t="s">
        <v>1304</v>
      </c>
      <c r="X140" t="s">
        <v>116</v>
      </c>
      <c r="Y140" t="s">
        <v>1293</v>
      </c>
      <c r="Z140" t="s">
        <v>1294</v>
      </c>
      <c r="AA140" s="4" t="s">
        <v>51</v>
      </c>
      <c r="AB140" t="s">
        <v>1333</v>
      </c>
      <c r="AC140">
        <v>12</v>
      </c>
      <c r="AD140">
        <v>18818</v>
      </c>
      <c r="AE140">
        <v>18818</v>
      </c>
      <c r="AF140">
        <v>225816</v>
      </c>
      <c r="AG140">
        <v>8</v>
      </c>
      <c r="AH140" s="17">
        <v>243881</v>
      </c>
      <c r="AI140" t="s">
        <v>1331</v>
      </c>
      <c r="AJ140">
        <v>20240602</v>
      </c>
      <c r="AK140">
        <v>20250602</v>
      </c>
      <c r="AL140" t="s">
        <v>2112</v>
      </c>
      <c r="AM140">
        <v>101105</v>
      </c>
      <c r="AN140" t="s">
        <v>1336</v>
      </c>
      <c r="AO140" t="s">
        <v>1296</v>
      </c>
      <c r="AP140" t="s">
        <v>1297</v>
      </c>
      <c r="AQ140" s="19">
        <v>12</v>
      </c>
      <c r="AR140" s="22">
        <v>1</v>
      </c>
      <c r="AS140" s="5" t="s">
        <v>51</v>
      </c>
      <c r="AT140" s="5"/>
      <c r="AU140" s="5" t="s">
        <v>1403</v>
      </c>
      <c r="AV140">
        <f>+IFERROR(VLOOKUP($I140,Code!$A:$M,12,0),0)</f>
        <v>320400</v>
      </c>
      <c r="AW140" t="str">
        <f>+IFERROR(VLOOKUP($I140,Code!$A:$M,13,0),0)</f>
        <v>Coconut Coated WF 14g</v>
      </c>
      <c r="AY140" s="1">
        <f t="shared" si="6"/>
        <v>225.816</v>
      </c>
      <c r="AZ140" s="12">
        <f t="shared" si="7"/>
        <v>0</v>
      </c>
    </row>
    <row r="141" spans="2:52" x14ac:dyDescent="0.35">
      <c r="B141" t="s">
        <v>1288</v>
      </c>
      <c r="C141" s="2" t="s">
        <v>1305</v>
      </c>
      <c r="D141" s="2">
        <v>45534</v>
      </c>
      <c r="E141" t="s">
        <v>1451</v>
      </c>
      <c r="F141" t="s">
        <v>1452</v>
      </c>
      <c r="G141" t="s">
        <v>1453</v>
      </c>
      <c r="H141" t="s">
        <v>1454</v>
      </c>
      <c r="I141">
        <v>173137000</v>
      </c>
      <c r="J141" t="s">
        <v>1000</v>
      </c>
      <c r="K141" t="s">
        <v>1290</v>
      </c>
      <c r="L141" t="s">
        <v>1307</v>
      </c>
      <c r="M141">
        <v>5010019</v>
      </c>
      <c r="N141" t="s">
        <v>89</v>
      </c>
      <c r="O141" t="s">
        <v>1292</v>
      </c>
      <c r="P141" t="s">
        <v>1292</v>
      </c>
      <c r="Q141" t="s">
        <v>1455</v>
      </c>
      <c r="R141" t="s">
        <v>1456</v>
      </c>
      <c r="S141" t="s">
        <v>1457</v>
      </c>
      <c r="T141" t="s">
        <v>1401</v>
      </c>
      <c r="U141" t="s">
        <v>116</v>
      </c>
      <c r="W141" t="s">
        <v>1304</v>
      </c>
      <c r="X141" t="s">
        <v>116</v>
      </c>
      <c r="Y141" t="s">
        <v>1293</v>
      </c>
      <c r="Z141" t="s">
        <v>1294</v>
      </c>
      <c r="AA141" s="4" t="s">
        <v>408</v>
      </c>
      <c r="AB141" t="s">
        <v>1305</v>
      </c>
      <c r="AC141">
        <v>60</v>
      </c>
      <c r="AD141">
        <v>18818</v>
      </c>
      <c r="AE141">
        <v>14114</v>
      </c>
      <c r="AF141">
        <v>846840</v>
      </c>
      <c r="AG141">
        <v>8</v>
      </c>
      <c r="AH141" s="17">
        <v>914587</v>
      </c>
      <c r="AI141" t="s">
        <v>1331</v>
      </c>
      <c r="AJ141">
        <v>20240602</v>
      </c>
      <c r="AK141">
        <v>20250602</v>
      </c>
      <c r="AL141" t="s">
        <v>1458</v>
      </c>
      <c r="AM141">
        <v>91276</v>
      </c>
      <c r="AN141" t="s">
        <v>1345</v>
      </c>
      <c r="AO141" t="s">
        <v>1296</v>
      </c>
      <c r="AP141" t="s">
        <v>1297</v>
      </c>
      <c r="AQ141" s="19">
        <v>12</v>
      </c>
      <c r="AR141" s="22">
        <v>5</v>
      </c>
      <c r="AS141" s="5" t="s">
        <v>408</v>
      </c>
      <c r="AT141" s="5"/>
      <c r="AU141" s="5" t="s">
        <v>1340</v>
      </c>
      <c r="AV141">
        <f>+IFERROR(VLOOKUP($I141,Code!$A:$M,12,0),0)</f>
        <v>320400</v>
      </c>
      <c r="AW141" t="str">
        <f>+IFERROR(VLOOKUP($I141,Code!$A:$M,13,0),0)</f>
        <v>Coconut Coated WF 14g</v>
      </c>
      <c r="AY141" s="1">
        <f t="shared" si="6"/>
        <v>169.36799999999999</v>
      </c>
      <c r="AZ141" s="12">
        <f t="shared" si="7"/>
        <v>0.24997342969497294</v>
      </c>
    </row>
    <row r="142" spans="2:52" x14ac:dyDescent="0.35">
      <c r="B142" t="s">
        <v>1288</v>
      </c>
      <c r="C142" s="2" t="s">
        <v>1289</v>
      </c>
      <c r="D142" s="2">
        <v>45534</v>
      </c>
      <c r="E142" t="s">
        <v>2113</v>
      </c>
      <c r="F142" t="s">
        <v>2114</v>
      </c>
      <c r="G142" t="s">
        <v>2115</v>
      </c>
      <c r="H142" t="s">
        <v>2116</v>
      </c>
      <c r="I142">
        <v>173138000</v>
      </c>
      <c r="J142" t="s">
        <v>1003</v>
      </c>
      <c r="K142" t="s">
        <v>1290</v>
      </c>
      <c r="L142" t="s">
        <v>1307</v>
      </c>
      <c r="M142">
        <v>5135806</v>
      </c>
      <c r="N142" t="s">
        <v>589</v>
      </c>
      <c r="O142" t="s">
        <v>589</v>
      </c>
      <c r="P142" t="s">
        <v>2117</v>
      </c>
      <c r="Q142" t="s">
        <v>2118</v>
      </c>
      <c r="R142" t="s">
        <v>2119</v>
      </c>
      <c r="S142" t="s">
        <v>1362</v>
      </c>
      <c r="T142" t="s">
        <v>1312</v>
      </c>
      <c r="U142" t="s">
        <v>723</v>
      </c>
      <c r="W142" t="s">
        <v>723</v>
      </c>
      <c r="X142" t="s">
        <v>120</v>
      </c>
      <c r="Y142" t="s">
        <v>1293</v>
      </c>
      <c r="Z142" t="s">
        <v>1294</v>
      </c>
      <c r="AA142" s="4" t="s">
        <v>51</v>
      </c>
      <c r="AB142" t="s">
        <v>1289</v>
      </c>
      <c r="AC142">
        <v>12</v>
      </c>
      <c r="AD142">
        <v>18818</v>
      </c>
      <c r="AE142">
        <v>18818</v>
      </c>
      <c r="AF142">
        <v>225816</v>
      </c>
      <c r="AG142">
        <v>8</v>
      </c>
      <c r="AH142" s="17">
        <v>243881</v>
      </c>
      <c r="AI142" t="s">
        <v>1309</v>
      </c>
      <c r="AJ142">
        <v>20240423</v>
      </c>
      <c r="AK142">
        <v>20250423</v>
      </c>
      <c r="AL142" t="s">
        <v>2120</v>
      </c>
      <c r="AM142">
        <v>102675</v>
      </c>
      <c r="AN142" t="s">
        <v>1302</v>
      </c>
      <c r="AO142" t="s">
        <v>1296</v>
      </c>
      <c r="AP142" t="s">
        <v>1297</v>
      </c>
      <c r="AQ142" s="19">
        <v>12</v>
      </c>
      <c r="AR142" s="22">
        <v>1</v>
      </c>
      <c r="AS142" s="5" t="s">
        <v>51</v>
      </c>
      <c r="AT142" s="5"/>
      <c r="AU142" s="5" t="s">
        <v>53</v>
      </c>
      <c r="AV142">
        <f>+IFERROR(VLOOKUP($I142,Code!$A:$M,12,0),0)</f>
        <v>320100</v>
      </c>
      <c r="AW142" t="str">
        <f>+IFERROR(VLOOKUP($I142,Code!$A:$M,13,0),0)</f>
        <v>RCO Coated WF 14g</v>
      </c>
      <c r="AY142" s="1">
        <f t="shared" si="6"/>
        <v>225.816</v>
      </c>
      <c r="AZ142" s="12">
        <f t="shared" si="7"/>
        <v>0</v>
      </c>
    </row>
    <row r="143" spans="2:52" x14ac:dyDescent="0.35">
      <c r="B143" t="s">
        <v>1288</v>
      </c>
      <c r="C143" s="2" t="s">
        <v>1319</v>
      </c>
      <c r="D143" s="2">
        <v>45534</v>
      </c>
      <c r="E143" t="s">
        <v>1576</v>
      </c>
      <c r="F143" t="s">
        <v>1577</v>
      </c>
      <c r="G143" t="s">
        <v>1578</v>
      </c>
      <c r="H143" t="s">
        <v>1579</v>
      </c>
      <c r="I143">
        <v>173138000</v>
      </c>
      <c r="J143" t="s">
        <v>1003</v>
      </c>
      <c r="K143" t="s">
        <v>1290</v>
      </c>
      <c r="L143" t="s">
        <v>1307</v>
      </c>
      <c r="M143">
        <v>5152436</v>
      </c>
      <c r="N143" t="s">
        <v>318</v>
      </c>
      <c r="O143" t="s">
        <v>318</v>
      </c>
      <c r="P143" t="s">
        <v>1580</v>
      </c>
      <c r="Q143" t="s">
        <v>1292</v>
      </c>
      <c r="R143" t="s">
        <v>1472</v>
      </c>
      <c r="S143" t="s">
        <v>1581</v>
      </c>
      <c r="T143" t="s">
        <v>1321</v>
      </c>
      <c r="U143" t="s">
        <v>723</v>
      </c>
      <c r="W143" t="s">
        <v>723</v>
      </c>
      <c r="X143" t="s">
        <v>118</v>
      </c>
      <c r="Y143" t="s">
        <v>1293</v>
      </c>
      <c r="Z143" t="s">
        <v>1303</v>
      </c>
      <c r="AA143" s="4" t="s">
        <v>59</v>
      </c>
      <c r="AB143" t="s">
        <v>1319</v>
      </c>
      <c r="AC143">
        <v>6</v>
      </c>
      <c r="AD143">
        <v>18818</v>
      </c>
      <c r="AE143">
        <v>18630</v>
      </c>
      <c r="AF143">
        <v>111780</v>
      </c>
      <c r="AG143">
        <v>8</v>
      </c>
      <c r="AH143" s="17">
        <v>120722</v>
      </c>
      <c r="AI143" t="s">
        <v>2121</v>
      </c>
      <c r="AJ143">
        <v>20240424</v>
      </c>
      <c r="AK143">
        <v>20250424</v>
      </c>
      <c r="AL143" t="s">
        <v>1582</v>
      </c>
      <c r="AM143">
        <v>97077</v>
      </c>
      <c r="AN143" t="s">
        <v>1325</v>
      </c>
      <c r="AO143" t="s">
        <v>1296</v>
      </c>
      <c r="AP143" t="s">
        <v>1297</v>
      </c>
      <c r="AQ143">
        <v>12</v>
      </c>
      <c r="AR143" s="22">
        <v>0.5</v>
      </c>
      <c r="AS143" s="5" t="s">
        <v>59</v>
      </c>
      <c r="AT143" s="5"/>
      <c r="AU143" s="5" t="s">
        <v>57</v>
      </c>
      <c r="AV143">
        <f>+IFERROR(VLOOKUP($I143,Code!$A:$M,12,0),0)</f>
        <v>320100</v>
      </c>
      <c r="AW143" t="str">
        <f>+IFERROR(VLOOKUP($I143,Code!$A:$M,13,0),0)</f>
        <v>RCO Coated WF 14g</v>
      </c>
      <c r="AY143" s="1">
        <f t="shared" si="6"/>
        <v>223.56</v>
      </c>
      <c r="AZ143" s="12">
        <f t="shared" si="7"/>
        <v>9.9904346901902308E-3</v>
      </c>
    </row>
    <row r="144" spans="2:52" x14ac:dyDescent="0.35">
      <c r="B144" t="s">
        <v>1288</v>
      </c>
      <c r="C144" s="2" t="s">
        <v>1333</v>
      </c>
      <c r="D144" s="2">
        <v>45534</v>
      </c>
      <c r="E144" t="s">
        <v>2106</v>
      </c>
      <c r="F144" t="s">
        <v>2107</v>
      </c>
      <c r="G144" t="s">
        <v>2108</v>
      </c>
      <c r="H144">
        <v>0</v>
      </c>
      <c r="I144">
        <v>173138000</v>
      </c>
      <c r="J144" t="s">
        <v>1003</v>
      </c>
      <c r="K144" t="s">
        <v>1290</v>
      </c>
      <c r="L144" t="s">
        <v>1307</v>
      </c>
      <c r="M144">
        <v>5170238</v>
      </c>
      <c r="N144" t="s">
        <v>2109</v>
      </c>
      <c r="O144" t="s">
        <v>2109</v>
      </c>
      <c r="P144" t="s">
        <v>1292</v>
      </c>
      <c r="Q144" t="s">
        <v>2110</v>
      </c>
      <c r="R144" t="s">
        <v>2111</v>
      </c>
      <c r="S144" t="s">
        <v>1292</v>
      </c>
      <c r="T144" t="s">
        <v>1402</v>
      </c>
      <c r="U144" t="s">
        <v>116</v>
      </c>
      <c r="W144" t="s">
        <v>1304</v>
      </c>
      <c r="X144" t="s">
        <v>116</v>
      </c>
      <c r="Y144" t="s">
        <v>1293</v>
      </c>
      <c r="Z144" t="s">
        <v>1294</v>
      </c>
      <c r="AA144" s="4" t="s">
        <v>51</v>
      </c>
      <c r="AB144" t="s">
        <v>1333</v>
      </c>
      <c r="AC144">
        <v>24</v>
      </c>
      <c r="AD144">
        <v>18818</v>
      </c>
      <c r="AE144">
        <v>18818</v>
      </c>
      <c r="AF144">
        <v>451632</v>
      </c>
      <c r="AG144">
        <v>8</v>
      </c>
      <c r="AH144" s="17">
        <v>487763</v>
      </c>
      <c r="AI144" t="s">
        <v>1309</v>
      </c>
      <c r="AJ144">
        <v>20240423</v>
      </c>
      <c r="AK144">
        <v>20250423</v>
      </c>
      <c r="AL144" t="s">
        <v>2112</v>
      </c>
      <c r="AM144">
        <v>101105</v>
      </c>
      <c r="AN144" t="s">
        <v>1336</v>
      </c>
      <c r="AO144" t="s">
        <v>1296</v>
      </c>
      <c r="AP144" t="s">
        <v>1297</v>
      </c>
      <c r="AQ144">
        <v>12</v>
      </c>
      <c r="AR144" s="22">
        <v>2</v>
      </c>
      <c r="AS144" s="5" t="s">
        <v>51</v>
      </c>
      <c r="AT144" s="5"/>
      <c r="AU144" s="5" t="s">
        <v>1403</v>
      </c>
      <c r="AV144">
        <f>+IFERROR(VLOOKUP($I144,Code!$A:$M,12,0),0)</f>
        <v>320100</v>
      </c>
      <c r="AW144" t="str">
        <f>+IFERROR(VLOOKUP($I144,Code!$A:$M,13,0),0)</f>
        <v>RCO Coated WF 14g</v>
      </c>
      <c r="AY144" s="1">
        <f t="shared" si="6"/>
        <v>225.816</v>
      </c>
      <c r="AZ144" s="12">
        <f t="shared" si="7"/>
        <v>0</v>
      </c>
    </row>
    <row r="145" spans="2:52" x14ac:dyDescent="0.35">
      <c r="B145" t="s">
        <v>1288</v>
      </c>
      <c r="C145" s="2" t="s">
        <v>1305</v>
      </c>
      <c r="D145" s="2">
        <v>45534</v>
      </c>
      <c r="E145" t="s">
        <v>1451</v>
      </c>
      <c r="F145" t="s">
        <v>1452</v>
      </c>
      <c r="G145" t="s">
        <v>1453</v>
      </c>
      <c r="H145" t="s">
        <v>1454</v>
      </c>
      <c r="I145">
        <v>173138000</v>
      </c>
      <c r="J145" t="s">
        <v>1003</v>
      </c>
      <c r="K145" t="s">
        <v>1290</v>
      </c>
      <c r="L145" t="s">
        <v>1307</v>
      </c>
      <c r="M145">
        <v>5010019</v>
      </c>
      <c r="N145" t="s">
        <v>89</v>
      </c>
      <c r="O145" t="s">
        <v>1292</v>
      </c>
      <c r="P145" t="s">
        <v>1292</v>
      </c>
      <c r="Q145" t="s">
        <v>1455</v>
      </c>
      <c r="R145" t="s">
        <v>1456</v>
      </c>
      <c r="S145" t="s">
        <v>1457</v>
      </c>
      <c r="T145" t="s">
        <v>1401</v>
      </c>
      <c r="U145" t="s">
        <v>116</v>
      </c>
      <c r="W145" t="s">
        <v>1304</v>
      </c>
      <c r="X145" t="s">
        <v>116</v>
      </c>
      <c r="Y145" t="s">
        <v>1293</v>
      </c>
      <c r="Z145" t="s">
        <v>1294</v>
      </c>
      <c r="AA145" s="4" t="s">
        <v>408</v>
      </c>
      <c r="AB145" t="s">
        <v>1305</v>
      </c>
      <c r="AC145">
        <v>60</v>
      </c>
      <c r="AD145">
        <v>18818</v>
      </c>
      <c r="AE145">
        <v>14114</v>
      </c>
      <c r="AF145">
        <v>846840</v>
      </c>
      <c r="AG145">
        <v>8</v>
      </c>
      <c r="AH145" s="17">
        <v>914587</v>
      </c>
      <c r="AI145" t="s">
        <v>2122</v>
      </c>
      <c r="AJ145">
        <v>20240424</v>
      </c>
      <c r="AK145">
        <v>20250424</v>
      </c>
      <c r="AL145" t="s">
        <v>1458</v>
      </c>
      <c r="AM145">
        <v>91276</v>
      </c>
      <c r="AN145" t="s">
        <v>1345</v>
      </c>
      <c r="AO145" t="s">
        <v>1296</v>
      </c>
      <c r="AP145" t="s">
        <v>1297</v>
      </c>
      <c r="AQ145">
        <v>12</v>
      </c>
      <c r="AR145" s="22">
        <v>5</v>
      </c>
      <c r="AS145" s="5" t="s">
        <v>408</v>
      </c>
      <c r="AT145" s="5"/>
      <c r="AU145" s="5" t="s">
        <v>1340</v>
      </c>
      <c r="AV145">
        <f>+IFERROR(VLOOKUP($I145,Code!$A:$M,12,0),0)</f>
        <v>320100</v>
      </c>
      <c r="AW145" t="str">
        <f>+IFERROR(VLOOKUP($I145,Code!$A:$M,13,0),0)</f>
        <v>RCO Coated WF 14g</v>
      </c>
      <c r="AY145" s="1">
        <f t="shared" si="6"/>
        <v>169.36799999999999</v>
      </c>
      <c r="AZ145" s="12">
        <f t="shared" si="7"/>
        <v>0.24997342969497294</v>
      </c>
    </row>
    <row r="146" spans="2:52" x14ac:dyDescent="0.35">
      <c r="B146" t="s">
        <v>1288</v>
      </c>
      <c r="C146" s="2" t="s">
        <v>1319</v>
      </c>
      <c r="D146" s="2">
        <v>45534</v>
      </c>
      <c r="E146" t="s">
        <v>2046</v>
      </c>
      <c r="F146" t="s">
        <v>1820</v>
      </c>
      <c r="G146" t="s">
        <v>2047</v>
      </c>
      <c r="H146" t="s">
        <v>2048</v>
      </c>
      <c r="I146">
        <v>173138000</v>
      </c>
      <c r="J146" t="s">
        <v>1003</v>
      </c>
      <c r="K146" t="s">
        <v>1290</v>
      </c>
      <c r="L146" t="s">
        <v>1307</v>
      </c>
      <c r="M146">
        <v>5283532</v>
      </c>
      <c r="N146" t="s">
        <v>1823</v>
      </c>
      <c r="O146" t="s">
        <v>1824</v>
      </c>
      <c r="P146" t="s">
        <v>1292</v>
      </c>
      <c r="Q146" t="s">
        <v>1825</v>
      </c>
      <c r="R146" t="s">
        <v>1292</v>
      </c>
      <c r="S146" t="s">
        <v>1826</v>
      </c>
      <c r="T146" t="s">
        <v>1827</v>
      </c>
      <c r="U146" t="s">
        <v>1827</v>
      </c>
      <c r="W146" t="s">
        <v>1304</v>
      </c>
      <c r="X146" t="s">
        <v>1827</v>
      </c>
      <c r="Y146" t="s">
        <v>1293</v>
      </c>
      <c r="Z146" t="s">
        <v>1294</v>
      </c>
      <c r="AA146" s="4" t="s">
        <v>1295</v>
      </c>
      <c r="AB146" t="s">
        <v>1319</v>
      </c>
      <c r="AC146">
        <v>24</v>
      </c>
      <c r="AD146">
        <v>18818</v>
      </c>
      <c r="AE146">
        <v>18253</v>
      </c>
      <c r="AF146">
        <v>438072</v>
      </c>
      <c r="AG146">
        <v>8</v>
      </c>
      <c r="AH146" s="17">
        <v>473118</v>
      </c>
      <c r="AI146" t="s">
        <v>2121</v>
      </c>
      <c r="AJ146">
        <v>20240424</v>
      </c>
      <c r="AK146">
        <v>20250424</v>
      </c>
      <c r="AL146" t="s">
        <v>1828</v>
      </c>
      <c r="AM146">
        <v>101086</v>
      </c>
      <c r="AN146" t="s">
        <v>1829</v>
      </c>
      <c r="AO146" t="s">
        <v>1296</v>
      </c>
      <c r="AP146" t="s">
        <v>1297</v>
      </c>
      <c r="AQ146">
        <v>12</v>
      </c>
      <c r="AR146" s="22">
        <v>2</v>
      </c>
      <c r="AS146" s="5" t="s">
        <v>1295</v>
      </c>
      <c r="AT146" s="5"/>
      <c r="AU146" s="5" t="s">
        <v>1340</v>
      </c>
      <c r="AV146">
        <f>+IFERROR(VLOOKUP($I146,Code!$A:$M,12,0),0)</f>
        <v>320100</v>
      </c>
      <c r="AW146" t="str">
        <f>+IFERROR(VLOOKUP($I146,Code!$A:$M,13,0),0)</f>
        <v>RCO Coated WF 14g</v>
      </c>
      <c r="AY146" s="1">
        <f t="shared" si="6"/>
        <v>219.036</v>
      </c>
      <c r="AZ146" s="12">
        <f t="shared" si="7"/>
        <v>3.0024444680624929E-2</v>
      </c>
    </row>
    <row r="147" spans="2:52" x14ac:dyDescent="0.35">
      <c r="B147" t="s">
        <v>1288</v>
      </c>
      <c r="C147" s="2" t="s">
        <v>1298</v>
      </c>
      <c r="D147" s="2">
        <v>45534</v>
      </c>
      <c r="E147" t="s">
        <v>2123</v>
      </c>
      <c r="F147" t="s">
        <v>1532</v>
      </c>
      <c r="G147" t="s">
        <v>2124</v>
      </c>
      <c r="H147" t="s">
        <v>2125</v>
      </c>
      <c r="I147">
        <v>173139000</v>
      </c>
      <c r="J147" t="s">
        <v>1005</v>
      </c>
      <c r="K147" t="s">
        <v>1290</v>
      </c>
      <c r="L147" t="s">
        <v>1291</v>
      </c>
      <c r="M147">
        <v>5337871</v>
      </c>
      <c r="N147" t="s">
        <v>2126</v>
      </c>
      <c r="O147" t="s">
        <v>668</v>
      </c>
      <c r="P147" t="s">
        <v>2127</v>
      </c>
      <c r="Q147" t="s">
        <v>1292</v>
      </c>
      <c r="R147" t="s">
        <v>2128</v>
      </c>
      <c r="S147" t="s">
        <v>1354</v>
      </c>
      <c r="T147" t="s">
        <v>1355</v>
      </c>
      <c r="U147" t="s">
        <v>723</v>
      </c>
      <c r="W147" t="s">
        <v>723</v>
      </c>
      <c r="X147" t="s">
        <v>62</v>
      </c>
      <c r="Y147" t="s">
        <v>1299</v>
      </c>
      <c r="Z147" t="s">
        <v>1300</v>
      </c>
      <c r="AA147" s="4" t="s">
        <v>865</v>
      </c>
      <c r="AB147" t="s">
        <v>1298</v>
      </c>
      <c r="AC147">
        <v>24</v>
      </c>
      <c r="AD147">
        <v>11709</v>
      </c>
      <c r="AE147">
        <v>11709</v>
      </c>
      <c r="AF147">
        <v>281016</v>
      </c>
      <c r="AG147">
        <v>8</v>
      </c>
      <c r="AH147" s="17">
        <v>303497</v>
      </c>
      <c r="AI147" t="s">
        <v>1369</v>
      </c>
      <c r="AJ147">
        <v>20240502</v>
      </c>
      <c r="AK147">
        <v>20250502</v>
      </c>
      <c r="AL147" t="s">
        <v>1539</v>
      </c>
      <c r="AM147">
        <v>102734</v>
      </c>
      <c r="AN147" t="s">
        <v>1356</v>
      </c>
      <c r="AO147" t="s">
        <v>1296</v>
      </c>
      <c r="AP147" t="s">
        <v>1297</v>
      </c>
      <c r="AQ147">
        <v>24</v>
      </c>
      <c r="AR147" s="22">
        <v>1</v>
      </c>
      <c r="AS147" s="5" t="s">
        <v>865</v>
      </c>
      <c r="AT147" s="5"/>
      <c r="AU147" s="5" t="s">
        <v>76</v>
      </c>
      <c r="AV147">
        <f>+IFERROR(VLOOKUP($I147,Code!$A:$M,12,0),0)</f>
        <v>323004</v>
      </c>
      <c r="AW147" t="str">
        <f>+IFERROR(VLOOKUP($I147,Code!$A:$M,13,0),0)</f>
        <v>Richeese Cookies 112g</v>
      </c>
      <c r="AY147" s="1">
        <f t="shared" si="6"/>
        <v>281.01600000000002</v>
      </c>
      <c r="AZ147" s="12">
        <f t="shared" si="7"/>
        <v>0</v>
      </c>
    </row>
    <row r="148" spans="2:52" x14ac:dyDescent="0.35">
      <c r="B148" t="s">
        <v>1288</v>
      </c>
      <c r="C148" s="2" t="s">
        <v>1305</v>
      </c>
      <c r="D148" s="2">
        <v>45534</v>
      </c>
      <c r="E148" t="s">
        <v>2129</v>
      </c>
      <c r="F148" t="s">
        <v>1643</v>
      </c>
      <c r="G148" t="s">
        <v>2130</v>
      </c>
      <c r="H148" t="s">
        <v>2131</v>
      </c>
      <c r="I148">
        <v>173139000</v>
      </c>
      <c r="J148" t="s">
        <v>1005</v>
      </c>
      <c r="K148" t="s">
        <v>1290</v>
      </c>
      <c r="L148" t="s">
        <v>1291</v>
      </c>
      <c r="M148">
        <v>5338313</v>
      </c>
      <c r="N148" t="s">
        <v>2132</v>
      </c>
      <c r="O148" t="s">
        <v>443</v>
      </c>
      <c r="P148" t="s">
        <v>2133</v>
      </c>
      <c r="Q148" t="s">
        <v>1389</v>
      </c>
      <c r="R148" t="s">
        <v>2134</v>
      </c>
      <c r="S148" t="s">
        <v>1387</v>
      </c>
      <c r="T148" t="s">
        <v>1216</v>
      </c>
      <c r="U148" t="s">
        <v>723</v>
      </c>
      <c r="W148" t="s">
        <v>723</v>
      </c>
      <c r="X148" t="s">
        <v>125</v>
      </c>
      <c r="Y148" t="s">
        <v>1299</v>
      </c>
      <c r="Z148" t="s">
        <v>1300</v>
      </c>
      <c r="AA148" s="4" t="s">
        <v>865</v>
      </c>
      <c r="AB148" t="s">
        <v>1305</v>
      </c>
      <c r="AC148">
        <v>24</v>
      </c>
      <c r="AD148">
        <v>11709</v>
      </c>
      <c r="AE148">
        <v>11709</v>
      </c>
      <c r="AF148">
        <v>281016</v>
      </c>
      <c r="AG148">
        <v>8</v>
      </c>
      <c r="AH148" s="17">
        <v>303497</v>
      </c>
      <c r="AI148" t="s">
        <v>1369</v>
      </c>
      <c r="AJ148">
        <v>20240502</v>
      </c>
      <c r="AK148">
        <v>20250502</v>
      </c>
      <c r="AL148" t="s">
        <v>1650</v>
      </c>
      <c r="AM148">
        <v>99833</v>
      </c>
      <c r="AN148" t="s">
        <v>1306</v>
      </c>
      <c r="AO148" t="s">
        <v>1296</v>
      </c>
      <c r="AP148" t="s">
        <v>1297</v>
      </c>
      <c r="AQ148">
        <v>24</v>
      </c>
      <c r="AR148" s="22">
        <v>1</v>
      </c>
      <c r="AS148" s="5" t="s">
        <v>865</v>
      </c>
      <c r="AT148" s="5"/>
      <c r="AU148" s="5" t="s">
        <v>55</v>
      </c>
      <c r="AV148">
        <f>+IFERROR(VLOOKUP($I148,Code!$A:$M,12,0),0)</f>
        <v>323004</v>
      </c>
      <c r="AW148" t="str">
        <f>+IFERROR(VLOOKUP($I148,Code!$A:$M,13,0),0)</f>
        <v>Richeese Cookies 112g</v>
      </c>
      <c r="AY148" s="1">
        <f t="shared" si="6"/>
        <v>281.01600000000002</v>
      </c>
      <c r="AZ148" s="12">
        <f t="shared" si="7"/>
        <v>0</v>
      </c>
    </row>
    <row r="149" spans="2:52" x14ac:dyDescent="0.35">
      <c r="B149" t="s">
        <v>1288</v>
      </c>
      <c r="C149" s="2" t="s">
        <v>1333</v>
      </c>
      <c r="D149" s="2">
        <v>45534</v>
      </c>
      <c r="E149" t="s">
        <v>2106</v>
      </c>
      <c r="F149" t="s">
        <v>2107</v>
      </c>
      <c r="G149" t="s">
        <v>2108</v>
      </c>
      <c r="H149">
        <v>0</v>
      </c>
      <c r="I149">
        <v>173139000</v>
      </c>
      <c r="J149" t="s">
        <v>1005</v>
      </c>
      <c r="K149" t="s">
        <v>1290</v>
      </c>
      <c r="L149" t="s">
        <v>1291</v>
      </c>
      <c r="M149">
        <v>5170238</v>
      </c>
      <c r="N149" t="s">
        <v>2109</v>
      </c>
      <c r="O149" t="s">
        <v>2109</v>
      </c>
      <c r="P149" t="s">
        <v>1292</v>
      </c>
      <c r="Q149" t="s">
        <v>2110</v>
      </c>
      <c r="R149" t="s">
        <v>2111</v>
      </c>
      <c r="S149" t="s">
        <v>1292</v>
      </c>
      <c r="T149" t="s">
        <v>1402</v>
      </c>
      <c r="U149" t="s">
        <v>116</v>
      </c>
      <c r="W149" t="s">
        <v>1304</v>
      </c>
      <c r="X149" t="s">
        <v>116</v>
      </c>
      <c r="Y149" t="s">
        <v>1293</v>
      </c>
      <c r="Z149" t="s">
        <v>1294</v>
      </c>
      <c r="AA149" s="4" t="s">
        <v>51</v>
      </c>
      <c r="AB149" t="s">
        <v>1333</v>
      </c>
      <c r="AC149">
        <v>24</v>
      </c>
      <c r="AD149">
        <v>11709</v>
      </c>
      <c r="AE149">
        <v>11709</v>
      </c>
      <c r="AF149">
        <v>281016</v>
      </c>
      <c r="AG149">
        <v>8</v>
      </c>
      <c r="AH149" s="17">
        <v>303497</v>
      </c>
      <c r="AI149" t="s">
        <v>1367</v>
      </c>
      <c r="AJ149">
        <v>20240502</v>
      </c>
      <c r="AK149">
        <v>20250502</v>
      </c>
      <c r="AL149" t="s">
        <v>2112</v>
      </c>
      <c r="AM149">
        <v>101105</v>
      </c>
      <c r="AN149" t="s">
        <v>1336</v>
      </c>
      <c r="AO149" t="s">
        <v>1296</v>
      </c>
      <c r="AP149" t="s">
        <v>1297</v>
      </c>
      <c r="AQ149">
        <v>24</v>
      </c>
      <c r="AR149" s="22">
        <v>1</v>
      </c>
      <c r="AS149" s="5" t="s">
        <v>51</v>
      </c>
      <c r="AT149" s="5"/>
      <c r="AU149" s="5" t="s">
        <v>1403</v>
      </c>
      <c r="AV149">
        <f>+IFERROR(VLOOKUP($I149,Code!$A:$M,12,0),0)</f>
        <v>323004</v>
      </c>
      <c r="AW149" t="str">
        <f>+IFERROR(VLOOKUP($I149,Code!$A:$M,13,0),0)</f>
        <v>Richeese Cookies 112g</v>
      </c>
      <c r="AY149" s="1">
        <f t="shared" si="6"/>
        <v>281.01600000000002</v>
      </c>
      <c r="AZ149" s="12">
        <f t="shared" si="7"/>
        <v>0</v>
      </c>
    </row>
    <row r="150" spans="2:52" x14ac:dyDescent="0.35">
      <c r="B150" t="s">
        <v>1288</v>
      </c>
      <c r="C150" s="2" t="s">
        <v>1298</v>
      </c>
      <c r="D150" s="2">
        <v>45534</v>
      </c>
      <c r="E150" t="s">
        <v>2135</v>
      </c>
      <c r="F150" t="s">
        <v>1532</v>
      </c>
      <c r="G150" t="s">
        <v>2136</v>
      </c>
      <c r="H150" t="s">
        <v>2137</v>
      </c>
      <c r="I150">
        <v>173139000</v>
      </c>
      <c r="J150" t="s">
        <v>1005</v>
      </c>
      <c r="K150" t="s">
        <v>1290</v>
      </c>
      <c r="L150" t="s">
        <v>1291</v>
      </c>
      <c r="M150">
        <v>5132089</v>
      </c>
      <c r="N150" t="s">
        <v>2138</v>
      </c>
      <c r="O150" t="s">
        <v>2139</v>
      </c>
      <c r="P150" t="s">
        <v>2140</v>
      </c>
      <c r="Q150" t="s">
        <v>1389</v>
      </c>
      <c r="R150" t="s">
        <v>2141</v>
      </c>
      <c r="S150" t="s">
        <v>1373</v>
      </c>
      <c r="T150" t="s">
        <v>1355</v>
      </c>
      <c r="U150" t="s">
        <v>723</v>
      </c>
      <c r="W150" t="s">
        <v>723</v>
      </c>
      <c r="X150" t="s">
        <v>62</v>
      </c>
      <c r="Y150" t="s">
        <v>1299</v>
      </c>
      <c r="Z150" t="s">
        <v>1300</v>
      </c>
      <c r="AA150" s="4" t="s">
        <v>4</v>
      </c>
      <c r="AB150" t="s">
        <v>1298</v>
      </c>
      <c r="AC150">
        <v>24</v>
      </c>
      <c r="AD150">
        <v>11709</v>
      </c>
      <c r="AE150">
        <v>11709</v>
      </c>
      <c r="AF150">
        <v>281016</v>
      </c>
      <c r="AG150">
        <v>8</v>
      </c>
      <c r="AH150" s="17">
        <v>303497</v>
      </c>
      <c r="AI150" t="s">
        <v>1369</v>
      </c>
      <c r="AJ150">
        <v>20240502</v>
      </c>
      <c r="AK150">
        <v>20250502</v>
      </c>
      <c r="AL150" t="s">
        <v>1539</v>
      </c>
      <c r="AM150">
        <v>102734</v>
      </c>
      <c r="AN150" t="s">
        <v>1356</v>
      </c>
      <c r="AO150" t="s">
        <v>1296</v>
      </c>
      <c r="AP150" t="s">
        <v>1297</v>
      </c>
      <c r="AQ150">
        <v>24</v>
      </c>
      <c r="AR150" s="22">
        <v>1</v>
      </c>
      <c r="AS150" s="5" t="s">
        <v>4</v>
      </c>
      <c r="AT150" s="5"/>
      <c r="AU150" s="5" t="s">
        <v>76</v>
      </c>
      <c r="AV150">
        <f>+IFERROR(VLOOKUP($I150,Code!$A:$M,12,0),0)</f>
        <v>323004</v>
      </c>
      <c r="AW150" t="str">
        <f>+IFERROR(VLOOKUP($I150,Code!$A:$M,13,0),0)</f>
        <v>Richeese Cookies 112g</v>
      </c>
      <c r="AY150" s="1">
        <f t="shared" si="6"/>
        <v>281.01600000000002</v>
      </c>
      <c r="AZ150" s="12">
        <f t="shared" si="7"/>
        <v>0</v>
      </c>
    </row>
    <row r="151" spans="2:52" x14ac:dyDescent="0.35">
      <c r="B151" t="s">
        <v>1288</v>
      </c>
      <c r="C151" s="2" t="s">
        <v>1319</v>
      </c>
      <c r="D151" s="2">
        <v>45534</v>
      </c>
      <c r="E151" t="s">
        <v>1921</v>
      </c>
      <c r="F151" t="s">
        <v>1468</v>
      </c>
      <c r="G151" t="s">
        <v>1922</v>
      </c>
      <c r="H151" t="s">
        <v>1923</v>
      </c>
      <c r="I151">
        <v>173139000</v>
      </c>
      <c r="J151" t="s">
        <v>1005</v>
      </c>
      <c r="K151" t="s">
        <v>1290</v>
      </c>
      <c r="L151" t="s">
        <v>1291</v>
      </c>
      <c r="M151">
        <v>5334850</v>
      </c>
      <c r="N151" t="s">
        <v>1924</v>
      </c>
      <c r="O151" t="s">
        <v>610</v>
      </c>
      <c r="P151">
        <v>19725</v>
      </c>
      <c r="Q151" t="s">
        <v>1292</v>
      </c>
      <c r="R151" t="s">
        <v>1925</v>
      </c>
      <c r="S151" t="s">
        <v>1926</v>
      </c>
      <c r="T151" t="s">
        <v>1321</v>
      </c>
      <c r="U151" t="s">
        <v>723</v>
      </c>
      <c r="W151" t="s">
        <v>723</v>
      </c>
      <c r="X151" t="s">
        <v>118</v>
      </c>
      <c r="Y151" t="s">
        <v>1299</v>
      </c>
      <c r="Z151" t="s">
        <v>1300</v>
      </c>
      <c r="AA151" s="4" t="s">
        <v>865</v>
      </c>
      <c r="AB151" t="s">
        <v>1319</v>
      </c>
      <c r="AC151">
        <v>24</v>
      </c>
      <c r="AD151">
        <v>11709</v>
      </c>
      <c r="AE151">
        <v>11709</v>
      </c>
      <c r="AF151">
        <v>281016</v>
      </c>
      <c r="AG151">
        <v>8</v>
      </c>
      <c r="AH151" s="17">
        <v>303497</v>
      </c>
      <c r="AI151" t="s">
        <v>1367</v>
      </c>
      <c r="AJ151">
        <v>20240502</v>
      </c>
      <c r="AK151">
        <v>20250502</v>
      </c>
      <c r="AL151" t="s">
        <v>1473</v>
      </c>
      <c r="AM151">
        <v>97077</v>
      </c>
      <c r="AN151" t="s">
        <v>1325</v>
      </c>
      <c r="AO151" t="s">
        <v>1296</v>
      </c>
      <c r="AP151" t="s">
        <v>1297</v>
      </c>
      <c r="AQ151">
        <v>24</v>
      </c>
      <c r="AR151" s="22">
        <v>1</v>
      </c>
      <c r="AS151" s="5" t="s">
        <v>865</v>
      </c>
      <c r="AT151" s="5"/>
      <c r="AU151" s="5" t="s">
        <v>57</v>
      </c>
      <c r="AV151">
        <f>+IFERROR(VLOOKUP($I151,Code!$A:$M,12,0),0)</f>
        <v>323004</v>
      </c>
      <c r="AW151" t="str">
        <f>+IFERROR(VLOOKUP($I151,Code!$A:$M,13,0),0)</f>
        <v>Richeese Cookies 112g</v>
      </c>
      <c r="AY151" s="1">
        <f t="shared" si="6"/>
        <v>281.01600000000002</v>
      </c>
      <c r="AZ151" s="12">
        <f t="shared" si="7"/>
        <v>0</v>
      </c>
    </row>
    <row r="152" spans="2:52" x14ac:dyDescent="0.35">
      <c r="B152" t="s">
        <v>1288</v>
      </c>
      <c r="C152" s="2" t="s">
        <v>1289</v>
      </c>
      <c r="D152" s="2">
        <v>45534</v>
      </c>
      <c r="E152" t="s">
        <v>1885</v>
      </c>
      <c r="F152" t="s">
        <v>1652</v>
      </c>
      <c r="G152" t="s">
        <v>1886</v>
      </c>
      <c r="H152" t="s">
        <v>1887</v>
      </c>
      <c r="I152">
        <v>173139000</v>
      </c>
      <c r="J152" t="s">
        <v>1005</v>
      </c>
      <c r="K152" t="s">
        <v>1290</v>
      </c>
      <c r="L152" t="s">
        <v>1291</v>
      </c>
      <c r="M152">
        <v>5333273</v>
      </c>
      <c r="N152" t="s">
        <v>1888</v>
      </c>
      <c r="O152" t="s">
        <v>849</v>
      </c>
      <c r="P152">
        <v>419</v>
      </c>
      <c r="Q152" t="s">
        <v>1292</v>
      </c>
      <c r="R152" t="s">
        <v>1192</v>
      </c>
      <c r="S152" t="s">
        <v>1360</v>
      </c>
      <c r="T152" t="s">
        <v>1659</v>
      </c>
      <c r="U152" t="s">
        <v>723</v>
      </c>
      <c r="W152" t="s">
        <v>723</v>
      </c>
      <c r="X152" t="s">
        <v>61</v>
      </c>
      <c r="Y152" t="s">
        <v>1299</v>
      </c>
      <c r="Z152" t="s">
        <v>1300</v>
      </c>
      <c r="AA152" s="4" t="s">
        <v>865</v>
      </c>
      <c r="AB152" t="s">
        <v>1289</v>
      </c>
      <c r="AC152">
        <v>24</v>
      </c>
      <c r="AD152">
        <v>11709</v>
      </c>
      <c r="AE152">
        <v>11709</v>
      </c>
      <c r="AF152">
        <v>281016</v>
      </c>
      <c r="AG152">
        <v>8</v>
      </c>
      <c r="AH152" s="17">
        <v>303497</v>
      </c>
      <c r="AI152" t="s">
        <v>1367</v>
      </c>
      <c r="AJ152">
        <v>20240502</v>
      </c>
      <c r="AK152">
        <v>20250502</v>
      </c>
      <c r="AL152" t="s">
        <v>1660</v>
      </c>
      <c r="AM152">
        <v>102675</v>
      </c>
      <c r="AN152" t="s">
        <v>1302</v>
      </c>
      <c r="AO152" t="s">
        <v>1296</v>
      </c>
      <c r="AP152" t="s">
        <v>1297</v>
      </c>
      <c r="AQ152">
        <v>24</v>
      </c>
      <c r="AR152" s="22">
        <v>1</v>
      </c>
      <c r="AS152" s="5" t="s">
        <v>865</v>
      </c>
      <c r="AT152" s="5"/>
      <c r="AU152" s="5" t="s">
        <v>53</v>
      </c>
      <c r="AV152">
        <f>+IFERROR(VLOOKUP($I152,Code!$A:$M,12,0),0)</f>
        <v>323004</v>
      </c>
      <c r="AW152" t="str">
        <f>+IFERROR(VLOOKUP($I152,Code!$A:$M,13,0),0)</f>
        <v>Richeese Cookies 112g</v>
      </c>
      <c r="AY152" s="1">
        <f t="shared" si="6"/>
        <v>281.01600000000002</v>
      </c>
      <c r="AZ152" s="12">
        <f t="shared" si="7"/>
        <v>0</v>
      </c>
    </row>
    <row r="153" spans="2:52" x14ac:dyDescent="0.35">
      <c r="B153" t="s">
        <v>1288</v>
      </c>
      <c r="C153" s="2" t="s">
        <v>1298</v>
      </c>
      <c r="D153" s="2">
        <v>45534</v>
      </c>
      <c r="E153" t="s">
        <v>2142</v>
      </c>
      <c r="F153" t="s">
        <v>1443</v>
      </c>
      <c r="G153" t="s">
        <v>2143</v>
      </c>
      <c r="H153" t="s">
        <v>2144</v>
      </c>
      <c r="I153">
        <v>173139000</v>
      </c>
      <c r="J153" t="s">
        <v>1005</v>
      </c>
      <c r="K153" t="s">
        <v>1290</v>
      </c>
      <c r="L153" t="s">
        <v>1291</v>
      </c>
      <c r="M153">
        <v>5131710</v>
      </c>
      <c r="N153" t="s">
        <v>2145</v>
      </c>
      <c r="O153" t="s">
        <v>2146</v>
      </c>
      <c r="P153" t="s">
        <v>2147</v>
      </c>
      <c r="Q153" t="s">
        <v>1292</v>
      </c>
      <c r="R153" t="s">
        <v>2148</v>
      </c>
      <c r="S153" t="s">
        <v>1641</v>
      </c>
      <c r="T153" t="s">
        <v>1449</v>
      </c>
      <c r="U153" t="s">
        <v>1381</v>
      </c>
      <c r="W153" t="s">
        <v>1304</v>
      </c>
      <c r="X153" t="s">
        <v>1381</v>
      </c>
      <c r="Y153" t="s">
        <v>1299</v>
      </c>
      <c r="Z153" t="s">
        <v>1300</v>
      </c>
      <c r="AA153" s="4" t="s">
        <v>4</v>
      </c>
      <c r="AB153" t="s">
        <v>1298</v>
      </c>
      <c r="AC153">
        <v>24</v>
      </c>
      <c r="AD153">
        <v>11709</v>
      </c>
      <c r="AE153">
        <v>11709</v>
      </c>
      <c r="AF153">
        <v>281016</v>
      </c>
      <c r="AG153">
        <v>8</v>
      </c>
      <c r="AH153" s="17">
        <v>303497</v>
      </c>
      <c r="AI153" t="s">
        <v>1367</v>
      </c>
      <c r="AJ153">
        <v>20240502</v>
      </c>
      <c r="AK153">
        <v>20250502</v>
      </c>
      <c r="AL153" t="s">
        <v>1450</v>
      </c>
      <c r="AM153">
        <v>101164</v>
      </c>
      <c r="AN153" t="s">
        <v>1377</v>
      </c>
      <c r="AO153" t="s">
        <v>1296</v>
      </c>
      <c r="AP153" t="s">
        <v>1297</v>
      </c>
      <c r="AQ153">
        <v>24</v>
      </c>
      <c r="AR153" s="22">
        <v>1</v>
      </c>
      <c r="AS153" s="5" t="s">
        <v>4</v>
      </c>
      <c r="AT153" s="5"/>
      <c r="AU153" s="5" t="s">
        <v>1371</v>
      </c>
      <c r="AV153">
        <f>+IFERROR(VLOOKUP($I153,Code!$A:$M,12,0),0)</f>
        <v>323004</v>
      </c>
      <c r="AW153" t="str">
        <f>+IFERROR(VLOOKUP($I153,Code!$A:$M,13,0),0)</f>
        <v>Richeese Cookies 112g</v>
      </c>
      <c r="AY153" s="1">
        <f t="shared" si="6"/>
        <v>281.01600000000002</v>
      </c>
      <c r="AZ153" s="12">
        <f t="shared" si="7"/>
        <v>0</v>
      </c>
    </row>
    <row r="154" spans="2:52" x14ac:dyDescent="0.35">
      <c r="B154" t="s">
        <v>1288</v>
      </c>
      <c r="C154" s="2" t="s">
        <v>1319</v>
      </c>
      <c r="D154" s="2">
        <v>45534</v>
      </c>
      <c r="E154" t="s">
        <v>1685</v>
      </c>
      <c r="F154" t="s">
        <v>1468</v>
      </c>
      <c r="G154" t="s">
        <v>1686</v>
      </c>
      <c r="H154" t="s">
        <v>1687</v>
      </c>
      <c r="I154">
        <v>173139000</v>
      </c>
      <c r="J154" t="s">
        <v>1005</v>
      </c>
      <c r="K154" t="s">
        <v>1290</v>
      </c>
      <c r="L154" t="s">
        <v>1291</v>
      </c>
      <c r="M154">
        <v>5291171</v>
      </c>
      <c r="N154" t="s">
        <v>1688</v>
      </c>
      <c r="O154" t="s">
        <v>545</v>
      </c>
      <c r="P154" t="s">
        <v>1689</v>
      </c>
      <c r="Q154" t="s">
        <v>1292</v>
      </c>
      <c r="R154" t="s">
        <v>1690</v>
      </c>
      <c r="S154" t="s">
        <v>1575</v>
      </c>
      <c r="T154" t="s">
        <v>1321</v>
      </c>
      <c r="U154" t="s">
        <v>723</v>
      </c>
      <c r="W154" t="s">
        <v>723</v>
      </c>
      <c r="X154" t="s">
        <v>118</v>
      </c>
      <c r="Y154" t="s">
        <v>1299</v>
      </c>
      <c r="Z154" t="s">
        <v>1300</v>
      </c>
      <c r="AA154" s="4" t="s">
        <v>865</v>
      </c>
      <c r="AB154" t="s">
        <v>1319</v>
      </c>
      <c r="AC154">
        <v>24</v>
      </c>
      <c r="AD154">
        <v>11709</v>
      </c>
      <c r="AE154">
        <v>11709</v>
      </c>
      <c r="AF154">
        <v>281016</v>
      </c>
      <c r="AG154">
        <v>8</v>
      </c>
      <c r="AH154" s="17">
        <v>303497</v>
      </c>
      <c r="AI154" t="s">
        <v>1367</v>
      </c>
      <c r="AJ154">
        <v>20240502</v>
      </c>
      <c r="AK154">
        <v>20250502</v>
      </c>
      <c r="AL154" t="s">
        <v>1473</v>
      </c>
      <c r="AM154">
        <v>97077</v>
      </c>
      <c r="AN154" t="s">
        <v>1325</v>
      </c>
      <c r="AO154" t="s">
        <v>1296</v>
      </c>
      <c r="AP154" t="s">
        <v>1297</v>
      </c>
      <c r="AQ154">
        <v>24</v>
      </c>
      <c r="AR154" s="22">
        <v>1</v>
      </c>
      <c r="AS154" s="5" t="s">
        <v>865</v>
      </c>
      <c r="AT154" s="5"/>
      <c r="AU154" s="5" t="s">
        <v>57</v>
      </c>
      <c r="AV154">
        <f>+IFERROR(VLOOKUP($I154,Code!$A:$M,12,0),0)</f>
        <v>323004</v>
      </c>
      <c r="AW154" t="str">
        <f>+IFERROR(VLOOKUP($I154,Code!$A:$M,13,0),0)</f>
        <v>Richeese Cookies 112g</v>
      </c>
      <c r="AY154" s="1">
        <f t="shared" si="6"/>
        <v>281.01600000000002</v>
      </c>
      <c r="AZ154" s="12">
        <f t="shared" si="7"/>
        <v>0</v>
      </c>
    </row>
    <row r="155" spans="2:52" x14ac:dyDescent="0.35">
      <c r="B155" t="s">
        <v>1288</v>
      </c>
      <c r="C155" s="2" t="s">
        <v>1319</v>
      </c>
      <c r="D155" s="2">
        <v>45534</v>
      </c>
      <c r="E155" t="s">
        <v>1704</v>
      </c>
      <c r="F155" t="s">
        <v>1468</v>
      </c>
      <c r="G155" t="s">
        <v>1705</v>
      </c>
      <c r="H155" t="s">
        <v>1706</v>
      </c>
      <c r="I155">
        <v>173139000</v>
      </c>
      <c r="J155" t="s">
        <v>1005</v>
      </c>
      <c r="K155" t="s">
        <v>1290</v>
      </c>
      <c r="L155" t="s">
        <v>1291</v>
      </c>
      <c r="M155">
        <v>5292464</v>
      </c>
      <c r="N155" t="s">
        <v>1707</v>
      </c>
      <c r="O155" t="s">
        <v>694</v>
      </c>
      <c r="P155">
        <v>90</v>
      </c>
      <c r="Q155" t="s">
        <v>1708</v>
      </c>
      <c r="R155" t="s">
        <v>1397</v>
      </c>
      <c r="S155" t="s">
        <v>1328</v>
      </c>
      <c r="T155" t="s">
        <v>1321</v>
      </c>
      <c r="U155" t="s">
        <v>723</v>
      </c>
      <c r="W155" t="s">
        <v>723</v>
      </c>
      <c r="X155" t="s">
        <v>118</v>
      </c>
      <c r="Y155" t="s">
        <v>1299</v>
      </c>
      <c r="Z155" t="s">
        <v>1300</v>
      </c>
      <c r="AA155" s="4" t="s">
        <v>865</v>
      </c>
      <c r="AB155" t="s">
        <v>1319</v>
      </c>
      <c r="AC155">
        <v>24</v>
      </c>
      <c r="AD155">
        <v>11709</v>
      </c>
      <c r="AE155">
        <v>11709</v>
      </c>
      <c r="AF155">
        <v>281016</v>
      </c>
      <c r="AG155">
        <v>8</v>
      </c>
      <c r="AH155" s="17">
        <v>303497</v>
      </c>
      <c r="AI155" t="s">
        <v>1367</v>
      </c>
      <c r="AJ155">
        <v>20240502</v>
      </c>
      <c r="AK155">
        <v>20250502</v>
      </c>
      <c r="AL155" t="s">
        <v>1473</v>
      </c>
      <c r="AM155">
        <v>97077</v>
      </c>
      <c r="AN155" t="s">
        <v>1325</v>
      </c>
      <c r="AO155" t="s">
        <v>1296</v>
      </c>
      <c r="AP155" t="s">
        <v>1297</v>
      </c>
      <c r="AQ155">
        <v>24</v>
      </c>
      <c r="AR155" s="22">
        <v>1</v>
      </c>
      <c r="AS155" s="5" t="s">
        <v>865</v>
      </c>
      <c r="AT155" s="5"/>
      <c r="AU155" s="5" t="s">
        <v>57</v>
      </c>
      <c r="AV155">
        <f>+IFERROR(VLOOKUP($I155,Code!$A:$M,12,0),0)</f>
        <v>323004</v>
      </c>
      <c r="AW155" t="str">
        <f>+IFERROR(VLOOKUP($I155,Code!$A:$M,13,0),0)</f>
        <v>Richeese Cookies 112g</v>
      </c>
      <c r="AY155" s="1">
        <f t="shared" si="6"/>
        <v>281.01600000000002</v>
      </c>
      <c r="AZ155" s="12">
        <f t="shared" si="7"/>
        <v>0</v>
      </c>
    </row>
    <row r="156" spans="2:52" x14ac:dyDescent="0.35">
      <c r="B156" t="s">
        <v>1288</v>
      </c>
      <c r="C156" s="2" t="s">
        <v>1289</v>
      </c>
      <c r="D156" s="2">
        <v>45534</v>
      </c>
      <c r="E156" t="s">
        <v>2149</v>
      </c>
      <c r="F156" t="s">
        <v>1652</v>
      </c>
      <c r="G156" t="s">
        <v>2150</v>
      </c>
      <c r="H156" t="s">
        <v>2151</v>
      </c>
      <c r="I156">
        <v>173139000</v>
      </c>
      <c r="J156" t="s">
        <v>1005</v>
      </c>
      <c r="K156" t="s">
        <v>1290</v>
      </c>
      <c r="L156" t="s">
        <v>1291</v>
      </c>
      <c r="M156">
        <v>5338728</v>
      </c>
      <c r="N156" t="s">
        <v>2152</v>
      </c>
      <c r="O156" t="s">
        <v>313</v>
      </c>
      <c r="P156" t="s">
        <v>2153</v>
      </c>
      <c r="Q156" t="s">
        <v>1292</v>
      </c>
      <c r="R156" t="s">
        <v>2154</v>
      </c>
      <c r="S156" t="s">
        <v>1322</v>
      </c>
      <c r="T156" t="s">
        <v>1659</v>
      </c>
      <c r="U156" t="s">
        <v>723</v>
      </c>
      <c r="W156" t="s">
        <v>723</v>
      </c>
      <c r="X156" t="s">
        <v>61</v>
      </c>
      <c r="Y156" t="s">
        <v>1299</v>
      </c>
      <c r="Z156" t="s">
        <v>1300</v>
      </c>
      <c r="AA156" s="4" t="s">
        <v>865</v>
      </c>
      <c r="AB156" t="s">
        <v>1289</v>
      </c>
      <c r="AC156">
        <v>24</v>
      </c>
      <c r="AD156">
        <v>11709</v>
      </c>
      <c r="AE156">
        <v>11709</v>
      </c>
      <c r="AF156">
        <v>281016</v>
      </c>
      <c r="AG156">
        <v>8</v>
      </c>
      <c r="AH156" s="17">
        <v>303497</v>
      </c>
      <c r="AI156" t="s">
        <v>1367</v>
      </c>
      <c r="AJ156">
        <v>20240502</v>
      </c>
      <c r="AK156">
        <v>20250502</v>
      </c>
      <c r="AL156" t="s">
        <v>1660</v>
      </c>
      <c r="AM156">
        <v>102675</v>
      </c>
      <c r="AN156" t="s">
        <v>1302</v>
      </c>
      <c r="AO156" t="s">
        <v>1296</v>
      </c>
      <c r="AP156" t="s">
        <v>1297</v>
      </c>
      <c r="AQ156">
        <v>24</v>
      </c>
      <c r="AR156" s="22">
        <v>1</v>
      </c>
      <c r="AS156" s="5" t="s">
        <v>865</v>
      </c>
      <c r="AT156" s="5"/>
      <c r="AU156" s="5" t="s">
        <v>53</v>
      </c>
      <c r="AV156">
        <f>+IFERROR(VLOOKUP($I156,Code!$A:$M,12,0),0)</f>
        <v>323004</v>
      </c>
      <c r="AW156" t="str">
        <f>+IFERROR(VLOOKUP($I156,Code!$A:$M,13,0),0)</f>
        <v>Richeese Cookies 112g</v>
      </c>
      <c r="AY156" s="1">
        <f t="shared" si="6"/>
        <v>281.01600000000002</v>
      </c>
      <c r="AZ156" s="12">
        <f t="shared" si="7"/>
        <v>0</v>
      </c>
    </row>
    <row r="157" spans="2:52" x14ac:dyDescent="0.35">
      <c r="B157" t="s">
        <v>1288</v>
      </c>
      <c r="C157" s="2" t="s">
        <v>1298</v>
      </c>
      <c r="D157" s="2">
        <v>45534</v>
      </c>
      <c r="E157" t="s">
        <v>2032</v>
      </c>
      <c r="F157" t="s">
        <v>2033</v>
      </c>
      <c r="G157" t="s">
        <v>2034</v>
      </c>
      <c r="H157" t="s">
        <v>2035</v>
      </c>
      <c r="I157">
        <v>173139000</v>
      </c>
      <c r="J157" t="s">
        <v>1005</v>
      </c>
      <c r="K157" t="s">
        <v>1290</v>
      </c>
      <c r="L157" t="s">
        <v>1291</v>
      </c>
      <c r="M157">
        <v>5271357</v>
      </c>
      <c r="N157" t="s">
        <v>2036</v>
      </c>
      <c r="O157" t="s">
        <v>439</v>
      </c>
      <c r="P157" t="s">
        <v>2037</v>
      </c>
      <c r="Q157" t="s">
        <v>1292</v>
      </c>
      <c r="R157" t="s">
        <v>1346</v>
      </c>
      <c r="S157" t="s">
        <v>2038</v>
      </c>
      <c r="T157" t="s">
        <v>1366</v>
      </c>
      <c r="U157" t="s">
        <v>723</v>
      </c>
      <c r="W157" t="s">
        <v>723</v>
      </c>
      <c r="X157" t="s">
        <v>123</v>
      </c>
      <c r="Y157" t="s">
        <v>1299</v>
      </c>
      <c r="Z157" t="s">
        <v>1300</v>
      </c>
      <c r="AA157" s="4" t="s">
        <v>865</v>
      </c>
      <c r="AB157" t="s">
        <v>1298</v>
      </c>
      <c r="AC157">
        <v>24</v>
      </c>
      <c r="AD157">
        <v>11709</v>
      </c>
      <c r="AE157">
        <v>11709</v>
      </c>
      <c r="AF157">
        <v>281016</v>
      </c>
      <c r="AG157">
        <v>8</v>
      </c>
      <c r="AH157" s="17">
        <v>303497</v>
      </c>
      <c r="AI157" t="s">
        <v>1367</v>
      </c>
      <c r="AJ157">
        <v>20240502</v>
      </c>
      <c r="AK157">
        <v>20250502</v>
      </c>
      <c r="AL157" t="s">
        <v>2039</v>
      </c>
      <c r="AM157">
        <v>102734</v>
      </c>
      <c r="AN157" t="s">
        <v>1356</v>
      </c>
      <c r="AO157" t="s">
        <v>1296</v>
      </c>
      <c r="AP157" t="s">
        <v>1297</v>
      </c>
      <c r="AQ157">
        <v>24</v>
      </c>
      <c r="AR157" s="22">
        <v>1</v>
      </c>
      <c r="AS157" s="5" t="s">
        <v>865</v>
      </c>
      <c r="AT157" s="5"/>
      <c r="AU157" s="5" t="s">
        <v>76</v>
      </c>
      <c r="AV157">
        <f>+IFERROR(VLOOKUP($I157,Code!$A:$M,12,0),0)</f>
        <v>323004</v>
      </c>
      <c r="AW157" t="str">
        <f>+IFERROR(VLOOKUP($I157,Code!$A:$M,13,0),0)</f>
        <v>Richeese Cookies 112g</v>
      </c>
      <c r="AY157" s="1">
        <f t="shared" si="6"/>
        <v>281.01600000000002</v>
      </c>
      <c r="AZ157" s="12">
        <f t="shared" si="7"/>
        <v>0</v>
      </c>
    </row>
    <row r="158" spans="2:52" x14ac:dyDescent="0.35">
      <c r="B158" t="s">
        <v>1288</v>
      </c>
      <c r="C158" s="2" t="s">
        <v>1289</v>
      </c>
      <c r="D158" s="2">
        <v>45534</v>
      </c>
      <c r="E158" t="s">
        <v>2026</v>
      </c>
      <c r="F158" t="s">
        <v>1630</v>
      </c>
      <c r="G158" t="s">
        <v>2027</v>
      </c>
      <c r="H158" t="s">
        <v>2028</v>
      </c>
      <c r="I158">
        <v>173139000</v>
      </c>
      <c r="J158" t="s">
        <v>1005</v>
      </c>
      <c r="K158" t="s">
        <v>1290</v>
      </c>
      <c r="L158" t="s">
        <v>1291</v>
      </c>
      <c r="M158">
        <v>5124080</v>
      </c>
      <c r="N158" t="s">
        <v>2029</v>
      </c>
      <c r="O158" t="s">
        <v>371</v>
      </c>
      <c r="P158" t="s">
        <v>2030</v>
      </c>
      <c r="Q158" t="s">
        <v>2031</v>
      </c>
      <c r="R158" t="s">
        <v>1292</v>
      </c>
      <c r="S158" t="s">
        <v>1315</v>
      </c>
      <c r="T158" t="s">
        <v>1301</v>
      </c>
      <c r="U158" t="s">
        <v>723</v>
      </c>
      <c r="W158" t="s">
        <v>723</v>
      </c>
      <c r="X158" t="s">
        <v>67</v>
      </c>
      <c r="Y158" t="s">
        <v>1299</v>
      </c>
      <c r="Z158" t="s">
        <v>1300</v>
      </c>
      <c r="AA158" s="4" t="s">
        <v>865</v>
      </c>
      <c r="AB158" t="s">
        <v>1289</v>
      </c>
      <c r="AC158">
        <v>24</v>
      </c>
      <c r="AD158">
        <v>11709</v>
      </c>
      <c r="AE158">
        <v>11709</v>
      </c>
      <c r="AF158">
        <v>281016</v>
      </c>
      <c r="AG158">
        <v>8</v>
      </c>
      <c r="AH158" s="17">
        <v>303497</v>
      </c>
      <c r="AI158" t="s">
        <v>1367</v>
      </c>
      <c r="AJ158">
        <v>20240502</v>
      </c>
      <c r="AK158">
        <v>20250502</v>
      </c>
      <c r="AL158" t="s">
        <v>1634</v>
      </c>
      <c r="AM158">
        <v>102675</v>
      </c>
      <c r="AN158" t="s">
        <v>1302</v>
      </c>
      <c r="AO158" t="s">
        <v>1296</v>
      </c>
      <c r="AP158" t="s">
        <v>1297</v>
      </c>
      <c r="AQ158">
        <v>24</v>
      </c>
      <c r="AR158" s="22">
        <v>1</v>
      </c>
      <c r="AS158" s="5" t="s">
        <v>865</v>
      </c>
      <c r="AT158" s="5"/>
      <c r="AU158" s="5" t="s">
        <v>58</v>
      </c>
      <c r="AV158">
        <f>+IFERROR(VLOOKUP($I158,Code!$A:$M,12,0),0)</f>
        <v>323004</v>
      </c>
      <c r="AW158" t="str">
        <f>+IFERROR(VLOOKUP($I158,Code!$A:$M,13,0),0)</f>
        <v>Richeese Cookies 112g</v>
      </c>
      <c r="AY158" s="1">
        <f t="shared" si="6"/>
        <v>281.01600000000002</v>
      </c>
      <c r="AZ158" s="12">
        <f t="shared" si="7"/>
        <v>0</v>
      </c>
    </row>
    <row r="159" spans="2:52" x14ac:dyDescent="0.35">
      <c r="B159" t="s">
        <v>1288</v>
      </c>
      <c r="C159" s="2" t="s">
        <v>1298</v>
      </c>
      <c r="D159" s="2">
        <v>45534</v>
      </c>
      <c r="E159" t="s">
        <v>2155</v>
      </c>
      <c r="F159" t="s">
        <v>2156</v>
      </c>
      <c r="G159" t="s">
        <v>2157</v>
      </c>
      <c r="H159" t="s">
        <v>2158</v>
      </c>
      <c r="I159">
        <v>173139000</v>
      </c>
      <c r="J159" t="s">
        <v>1005</v>
      </c>
      <c r="K159" t="s">
        <v>1290</v>
      </c>
      <c r="L159" t="s">
        <v>1291</v>
      </c>
      <c r="M159">
        <v>5295520</v>
      </c>
      <c r="N159" t="s">
        <v>2159</v>
      </c>
      <c r="O159" t="s">
        <v>2160</v>
      </c>
      <c r="P159">
        <v>88</v>
      </c>
      <c r="Q159" t="s">
        <v>2161</v>
      </c>
      <c r="R159" t="s">
        <v>2162</v>
      </c>
      <c r="S159" t="s">
        <v>2163</v>
      </c>
      <c r="T159" t="s">
        <v>1355</v>
      </c>
      <c r="U159" t="s">
        <v>723</v>
      </c>
      <c r="W159" t="s">
        <v>723</v>
      </c>
      <c r="X159" t="s">
        <v>62</v>
      </c>
      <c r="Y159" t="s">
        <v>1299</v>
      </c>
      <c r="Z159" t="s">
        <v>1300</v>
      </c>
      <c r="AA159" s="4" t="s">
        <v>4</v>
      </c>
      <c r="AB159" t="s">
        <v>1298</v>
      </c>
      <c r="AC159">
        <v>18</v>
      </c>
      <c r="AD159">
        <v>11709</v>
      </c>
      <c r="AE159">
        <v>11709</v>
      </c>
      <c r="AF159">
        <v>210762</v>
      </c>
      <c r="AG159">
        <v>8</v>
      </c>
      <c r="AH159" s="17">
        <v>227623</v>
      </c>
      <c r="AI159" t="s">
        <v>1369</v>
      </c>
      <c r="AJ159">
        <v>20240502</v>
      </c>
      <c r="AK159">
        <v>20250502</v>
      </c>
      <c r="AL159" t="s">
        <v>2164</v>
      </c>
      <c r="AM159">
        <v>102734</v>
      </c>
      <c r="AN159" t="s">
        <v>1356</v>
      </c>
      <c r="AO159" t="s">
        <v>1296</v>
      </c>
      <c r="AP159" t="s">
        <v>1297</v>
      </c>
      <c r="AQ159">
        <v>24</v>
      </c>
      <c r="AR159" s="22">
        <v>0.75</v>
      </c>
      <c r="AS159" s="5" t="s">
        <v>4</v>
      </c>
      <c r="AT159" s="5"/>
      <c r="AU159" s="5" t="s">
        <v>76</v>
      </c>
      <c r="AV159">
        <f>+IFERROR(VLOOKUP($I159,Code!$A:$M,12,0),0)</f>
        <v>323004</v>
      </c>
      <c r="AW159" t="str">
        <f>+IFERROR(VLOOKUP($I159,Code!$A:$M,13,0),0)</f>
        <v>Richeese Cookies 112g</v>
      </c>
      <c r="AY159" s="1">
        <f t="shared" si="6"/>
        <v>281.01600000000002</v>
      </c>
      <c r="AZ159" s="12">
        <f t="shared" si="7"/>
        <v>0</v>
      </c>
    </row>
    <row r="160" spans="2:52" x14ac:dyDescent="0.35">
      <c r="B160" t="s">
        <v>1288</v>
      </c>
      <c r="C160" s="2" t="s">
        <v>1298</v>
      </c>
      <c r="D160" s="2">
        <v>45534</v>
      </c>
      <c r="E160" t="s">
        <v>2155</v>
      </c>
      <c r="F160" t="s">
        <v>2156</v>
      </c>
      <c r="G160" t="s">
        <v>2157</v>
      </c>
      <c r="H160" t="s">
        <v>2158</v>
      </c>
      <c r="I160">
        <v>173139000</v>
      </c>
      <c r="J160" t="s">
        <v>1005</v>
      </c>
      <c r="K160" t="s">
        <v>1290</v>
      </c>
      <c r="L160" t="s">
        <v>1291</v>
      </c>
      <c r="M160">
        <v>5295520</v>
      </c>
      <c r="N160" t="s">
        <v>2159</v>
      </c>
      <c r="O160" t="s">
        <v>2160</v>
      </c>
      <c r="P160">
        <v>88</v>
      </c>
      <c r="Q160" t="s">
        <v>2161</v>
      </c>
      <c r="R160" t="s">
        <v>2162</v>
      </c>
      <c r="S160" t="s">
        <v>2163</v>
      </c>
      <c r="T160" t="s">
        <v>1355</v>
      </c>
      <c r="U160" t="s">
        <v>723</v>
      </c>
      <c r="W160" t="s">
        <v>723</v>
      </c>
      <c r="X160" t="s">
        <v>62</v>
      </c>
      <c r="Y160" t="s">
        <v>1299</v>
      </c>
      <c r="Z160" t="s">
        <v>1300</v>
      </c>
      <c r="AA160" s="4" t="s">
        <v>4</v>
      </c>
      <c r="AB160" t="s">
        <v>1298</v>
      </c>
      <c r="AC160">
        <v>6</v>
      </c>
      <c r="AD160">
        <v>11709</v>
      </c>
      <c r="AE160">
        <v>11709</v>
      </c>
      <c r="AF160">
        <v>70254</v>
      </c>
      <c r="AG160">
        <v>8</v>
      </c>
      <c r="AH160" s="17">
        <v>75874</v>
      </c>
      <c r="AI160" t="s">
        <v>1367</v>
      </c>
      <c r="AJ160">
        <v>20240502</v>
      </c>
      <c r="AK160">
        <v>20250502</v>
      </c>
      <c r="AL160" t="s">
        <v>2164</v>
      </c>
      <c r="AM160">
        <v>102734</v>
      </c>
      <c r="AN160" t="s">
        <v>1356</v>
      </c>
      <c r="AO160" t="s">
        <v>1296</v>
      </c>
      <c r="AP160" t="s">
        <v>1297</v>
      </c>
      <c r="AQ160">
        <v>24</v>
      </c>
      <c r="AR160" s="22">
        <v>0.25</v>
      </c>
      <c r="AS160" s="5" t="s">
        <v>4</v>
      </c>
      <c r="AT160" s="5"/>
      <c r="AU160" s="5" t="s">
        <v>76</v>
      </c>
      <c r="AV160">
        <f>+IFERROR(VLOOKUP($I160,Code!$A:$M,12,0),0)</f>
        <v>323004</v>
      </c>
      <c r="AW160" t="str">
        <f>+IFERROR(VLOOKUP($I160,Code!$A:$M,13,0),0)</f>
        <v>Richeese Cookies 112g</v>
      </c>
      <c r="AY160" s="1">
        <f t="shared" si="6"/>
        <v>281.01600000000002</v>
      </c>
      <c r="AZ160" s="12">
        <f t="shared" si="7"/>
        <v>0</v>
      </c>
    </row>
    <row r="161" spans="1:52" x14ac:dyDescent="0.35">
      <c r="B161" t="s">
        <v>1288</v>
      </c>
      <c r="C161" s="2" t="s">
        <v>1333</v>
      </c>
      <c r="D161" s="2">
        <v>45534</v>
      </c>
      <c r="E161" t="s">
        <v>2165</v>
      </c>
      <c r="F161" t="s">
        <v>2166</v>
      </c>
      <c r="G161" t="s">
        <v>2167</v>
      </c>
      <c r="H161">
        <v>0</v>
      </c>
      <c r="I161">
        <v>173145000</v>
      </c>
      <c r="J161" t="s">
        <v>1232</v>
      </c>
      <c r="K161" t="s">
        <v>1290</v>
      </c>
      <c r="L161" t="s">
        <v>1291</v>
      </c>
      <c r="M161">
        <v>5170155</v>
      </c>
      <c r="N161" t="s">
        <v>2168</v>
      </c>
      <c r="O161" t="s">
        <v>2168</v>
      </c>
      <c r="P161" t="s">
        <v>2169</v>
      </c>
      <c r="Q161" t="s">
        <v>1292</v>
      </c>
      <c r="R161" t="s">
        <v>2170</v>
      </c>
      <c r="S161" t="s">
        <v>1343</v>
      </c>
      <c r="T161" t="s">
        <v>1343</v>
      </c>
      <c r="U161" t="s">
        <v>116</v>
      </c>
      <c r="W161" t="s">
        <v>1304</v>
      </c>
      <c r="X161" t="s">
        <v>116</v>
      </c>
      <c r="Y161" t="s">
        <v>1293</v>
      </c>
      <c r="Z161" t="s">
        <v>1294</v>
      </c>
      <c r="AA161" s="4" t="s">
        <v>51</v>
      </c>
      <c r="AB161" t="s">
        <v>1333</v>
      </c>
      <c r="AC161">
        <v>48</v>
      </c>
      <c r="AD161">
        <v>11709</v>
      </c>
      <c r="AE161">
        <v>11709</v>
      </c>
      <c r="AF161">
        <v>562032</v>
      </c>
      <c r="AG161">
        <v>8</v>
      </c>
      <c r="AH161" s="17">
        <v>606995</v>
      </c>
      <c r="AI161" t="s">
        <v>1326</v>
      </c>
      <c r="AJ161">
        <v>20240405</v>
      </c>
      <c r="AK161">
        <v>20250405</v>
      </c>
      <c r="AL161" t="s">
        <v>1703</v>
      </c>
      <c r="AM161">
        <v>101105</v>
      </c>
      <c r="AN161" t="s">
        <v>1336</v>
      </c>
      <c r="AO161" t="s">
        <v>1296</v>
      </c>
      <c r="AP161" t="s">
        <v>1297</v>
      </c>
      <c r="AQ161">
        <v>24</v>
      </c>
      <c r="AR161" s="22">
        <v>2</v>
      </c>
      <c r="AS161" s="5" t="s">
        <v>51</v>
      </c>
      <c r="AT161" s="5"/>
      <c r="AU161" s="5" t="s">
        <v>1340</v>
      </c>
      <c r="AV161">
        <f>+IFERROR(VLOOKUP($I161,Code!$A:$M,12,0),0)</f>
        <v>322000</v>
      </c>
      <c r="AW161" t="str">
        <f>+IFERROR(VLOOKUP($I161,Code!$A:$M,13,0),0)</f>
        <v>Richeese Rolls 105g</v>
      </c>
      <c r="AY161" s="1">
        <f t="shared" si="6"/>
        <v>281.01600000000002</v>
      </c>
      <c r="AZ161" s="12">
        <f t="shared" si="7"/>
        <v>0</v>
      </c>
    </row>
    <row r="162" spans="1:52" x14ac:dyDescent="0.35">
      <c r="B162" t="s">
        <v>1288</v>
      </c>
      <c r="C162" s="2" t="s">
        <v>1333</v>
      </c>
      <c r="D162" s="2">
        <v>45534</v>
      </c>
      <c r="E162" t="s">
        <v>1583</v>
      </c>
      <c r="F162" t="s">
        <v>1584</v>
      </c>
      <c r="G162" t="s">
        <v>1585</v>
      </c>
      <c r="H162">
        <v>0</v>
      </c>
      <c r="I162">
        <v>173145000</v>
      </c>
      <c r="J162" t="s">
        <v>1232</v>
      </c>
      <c r="K162" t="s">
        <v>1290</v>
      </c>
      <c r="L162" t="s">
        <v>1291</v>
      </c>
      <c r="M162">
        <v>5120745</v>
      </c>
      <c r="N162" t="s">
        <v>1586</v>
      </c>
      <c r="O162" t="s">
        <v>1586</v>
      </c>
      <c r="P162">
        <v>216</v>
      </c>
      <c r="Q162" t="s">
        <v>1292</v>
      </c>
      <c r="R162" t="s">
        <v>1587</v>
      </c>
      <c r="S162" t="s">
        <v>1588</v>
      </c>
      <c r="T162" t="s">
        <v>1334</v>
      </c>
      <c r="U162" t="s">
        <v>1335</v>
      </c>
      <c r="W162" t="s">
        <v>1304</v>
      </c>
      <c r="X162" t="s">
        <v>1335</v>
      </c>
      <c r="Y162" t="s">
        <v>1293</v>
      </c>
      <c r="Z162" t="s">
        <v>1294</v>
      </c>
      <c r="AA162" s="4" t="s">
        <v>51</v>
      </c>
      <c r="AB162" t="s">
        <v>1333</v>
      </c>
      <c r="AC162">
        <v>48</v>
      </c>
      <c r="AD162">
        <v>11709</v>
      </c>
      <c r="AE162">
        <v>11709</v>
      </c>
      <c r="AF162">
        <v>562032</v>
      </c>
      <c r="AG162">
        <v>8</v>
      </c>
      <c r="AH162" s="17">
        <v>606995</v>
      </c>
      <c r="AI162" t="s">
        <v>1326</v>
      </c>
      <c r="AJ162">
        <v>20240405</v>
      </c>
      <c r="AK162">
        <v>20250405</v>
      </c>
      <c r="AL162" t="s">
        <v>1589</v>
      </c>
      <c r="AM162">
        <v>101105</v>
      </c>
      <c r="AN162" t="s">
        <v>1336</v>
      </c>
      <c r="AO162" t="s">
        <v>1296</v>
      </c>
      <c r="AP162" t="s">
        <v>1297</v>
      </c>
      <c r="AQ162">
        <v>24</v>
      </c>
      <c r="AR162" s="22">
        <v>2</v>
      </c>
      <c r="AS162" s="5" t="s">
        <v>51</v>
      </c>
      <c r="AT162" s="5"/>
      <c r="AU162" s="5" t="s">
        <v>1339</v>
      </c>
      <c r="AV162">
        <f>+IFERROR(VLOOKUP($I162,Code!$A:$M,12,0),0)</f>
        <v>322000</v>
      </c>
      <c r="AW162" t="str">
        <f>+IFERROR(VLOOKUP($I162,Code!$A:$M,13,0),0)</f>
        <v>Richeese Rolls 105g</v>
      </c>
      <c r="AY162" s="1">
        <f t="shared" si="6"/>
        <v>281.01600000000002</v>
      </c>
      <c r="AZ162" s="12">
        <f t="shared" si="7"/>
        <v>0</v>
      </c>
    </row>
    <row r="163" spans="1:52" x14ac:dyDescent="0.35">
      <c r="B163" t="s">
        <v>1288</v>
      </c>
      <c r="C163" s="2" t="s">
        <v>1333</v>
      </c>
      <c r="D163" s="2">
        <v>45534</v>
      </c>
      <c r="E163" t="s">
        <v>2106</v>
      </c>
      <c r="F163" t="s">
        <v>2107</v>
      </c>
      <c r="G163" t="s">
        <v>2108</v>
      </c>
      <c r="H163">
        <v>0</v>
      </c>
      <c r="I163">
        <v>173145000</v>
      </c>
      <c r="J163" t="s">
        <v>1232</v>
      </c>
      <c r="K163" t="s">
        <v>1290</v>
      </c>
      <c r="L163" t="s">
        <v>1291</v>
      </c>
      <c r="M163">
        <v>5170238</v>
      </c>
      <c r="N163" t="s">
        <v>2109</v>
      </c>
      <c r="O163" t="s">
        <v>2109</v>
      </c>
      <c r="P163" t="s">
        <v>1292</v>
      </c>
      <c r="Q163" t="s">
        <v>2110</v>
      </c>
      <c r="R163" t="s">
        <v>2111</v>
      </c>
      <c r="S163" t="s">
        <v>1292</v>
      </c>
      <c r="T163" t="s">
        <v>1402</v>
      </c>
      <c r="U163" t="s">
        <v>116</v>
      </c>
      <c r="W163" t="s">
        <v>1304</v>
      </c>
      <c r="X163" t="s">
        <v>116</v>
      </c>
      <c r="Y163" t="s">
        <v>1293</v>
      </c>
      <c r="Z163" t="s">
        <v>1294</v>
      </c>
      <c r="AA163" s="4" t="s">
        <v>51</v>
      </c>
      <c r="AB163" t="s">
        <v>1333</v>
      </c>
      <c r="AC163">
        <v>24</v>
      </c>
      <c r="AD163">
        <v>11709</v>
      </c>
      <c r="AE163">
        <v>11709</v>
      </c>
      <c r="AF163">
        <v>281016</v>
      </c>
      <c r="AG163">
        <v>8</v>
      </c>
      <c r="AH163" s="17">
        <v>303497</v>
      </c>
      <c r="AI163" t="s">
        <v>1326</v>
      </c>
      <c r="AJ163">
        <v>20240405</v>
      </c>
      <c r="AK163">
        <v>20250405</v>
      </c>
      <c r="AL163" t="s">
        <v>2112</v>
      </c>
      <c r="AM163">
        <v>101105</v>
      </c>
      <c r="AN163" t="s">
        <v>1336</v>
      </c>
      <c r="AO163" t="s">
        <v>1296</v>
      </c>
      <c r="AP163" t="s">
        <v>1297</v>
      </c>
      <c r="AQ163">
        <v>24</v>
      </c>
      <c r="AR163" s="22">
        <v>1</v>
      </c>
      <c r="AS163" s="5" t="s">
        <v>51</v>
      </c>
      <c r="AT163" s="5"/>
      <c r="AU163" s="5" t="s">
        <v>1403</v>
      </c>
      <c r="AV163">
        <f>+IFERROR(VLOOKUP($I163,Code!$A:$M,12,0),0)</f>
        <v>322000</v>
      </c>
      <c r="AW163" t="str">
        <f>+IFERROR(VLOOKUP($I163,Code!$A:$M,13,0),0)</f>
        <v>Richeese Rolls 105g</v>
      </c>
      <c r="AY163" s="1">
        <f t="shared" si="6"/>
        <v>281.01600000000002</v>
      </c>
      <c r="AZ163" s="12">
        <f t="shared" si="7"/>
        <v>0</v>
      </c>
    </row>
    <row r="164" spans="1:52" x14ac:dyDescent="0.35">
      <c r="B164" t="s">
        <v>1288</v>
      </c>
      <c r="C164" s="2" t="s">
        <v>1289</v>
      </c>
      <c r="D164" s="2">
        <v>45534</v>
      </c>
      <c r="E164" t="s">
        <v>2171</v>
      </c>
      <c r="F164" t="s">
        <v>1652</v>
      </c>
      <c r="G164" t="s">
        <v>2172</v>
      </c>
      <c r="H164" t="s">
        <v>2173</v>
      </c>
      <c r="I164">
        <v>173145000</v>
      </c>
      <c r="J164" t="s">
        <v>1232</v>
      </c>
      <c r="K164" t="s">
        <v>1290</v>
      </c>
      <c r="L164" t="s">
        <v>1291</v>
      </c>
      <c r="M164">
        <v>5338704</v>
      </c>
      <c r="N164" t="s">
        <v>2174</v>
      </c>
      <c r="O164" t="s">
        <v>289</v>
      </c>
      <c r="P164" t="s">
        <v>2175</v>
      </c>
      <c r="Q164" t="s">
        <v>1292</v>
      </c>
      <c r="R164" t="s">
        <v>1908</v>
      </c>
      <c r="S164" t="s">
        <v>1320</v>
      </c>
      <c r="T164" t="s">
        <v>1659</v>
      </c>
      <c r="U164" t="s">
        <v>723</v>
      </c>
      <c r="W164" t="s">
        <v>723</v>
      </c>
      <c r="X164" t="s">
        <v>61</v>
      </c>
      <c r="Y164" t="s">
        <v>1299</v>
      </c>
      <c r="Z164" t="s">
        <v>1300</v>
      </c>
      <c r="AA164" s="4" t="s">
        <v>865</v>
      </c>
      <c r="AB164" t="s">
        <v>1289</v>
      </c>
      <c r="AC164">
        <v>24</v>
      </c>
      <c r="AD164">
        <v>11709</v>
      </c>
      <c r="AE164">
        <v>11709</v>
      </c>
      <c r="AF164">
        <v>281016</v>
      </c>
      <c r="AG164">
        <v>8</v>
      </c>
      <c r="AH164" s="17">
        <v>303497</v>
      </c>
      <c r="AI164" t="s">
        <v>1348</v>
      </c>
      <c r="AJ164">
        <v>20240405</v>
      </c>
      <c r="AK164">
        <v>20250405</v>
      </c>
      <c r="AL164" t="s">
        <v>1660</v>
      </c>
      <c r="AM164">
        <v>96418</v>
      </c>
      <c r="AN164" t="s">
        <v>1620</v>
      </c>
      <c r="AO164" t="s">
        <v>1296</v>
      </c>
      <c r="AP164" t="s">
        <v>1297</v>
      </c>
      <c r="AQ164" s="19">
        <v>24</v>
      </c>
      <c r="AR164" s="22">
        <v>1</v>
      </c>
      <c r="AS164" s="5" t="s">
        <v>865</v>
      </c>
      <c r="AT164" s="5"/>
      <c r="AU164" s="5" t="s">
        <v>53</v>
      </c>
      <c r="AV164">
        <f>+IFERROR(VLOOKUP($I164,Code!$A:$M,12,0),0)</f>
        <v>322000</v>
      </c>
      <c r="AW164" t="str">
        <f>+IFERROR(VLOOKUP($I164,Code!$A:$M,13,0),0)</f>
        <v>Richeese Rolls 105g</v>
      </c>
      <c r="AY164" s="1">
        <f t="shared" si="6"/>
        <v>281.01600000000002</v>
      </c>
      <c r="AZ164" s="12">
        <f t="shared" si="7"/>
        <v>0</v>
      </c>
    </row>
    <row r="165" spans="1:52" x14ac:dyDescent="0.35">
      <c r="A165" s="4" t="s">
        <v>1287</v>
      </c>
      <c r="B165" t="s">
        <v>1288</v>
      </c>
      <c r="C165" s="2" t="s">
        <v>1298</v>
      </c>
      <c r="D165" s="2">
        <v>45534</v>
      </c>
      <c r="E165" t="s">
        <v>1405</v>
      </c>
      <c r="F165" t="s">
        <v>1406</v>
      </c>
      <c r="G165" t="s">
        <v>1407</v>
      </c>
      <c r="H165" t="s">
        <v>1408</v>
      </c>
      <c r="I165">
        <v>173145000</v>
      </c>
      <c r="J165" t="s">
        <v>1232</v>
      </c>
      <c r="K165" t="s">
        <v>1290</v>
      </c>
      <c r="L165" t="s">
        <v>1291</v>
      </c>
      <c r="M165">
        <v>5170089</v>
      </c>
      <c r="N165" t="s">
        <v>613</v>
      </c>
      <c r="O165" t="s">
        <v>613</v>
      </c>
      <c r="P165">
        <v>231</v>
      </c>
      <c r="Q165" t="s">
        <v>1292</v>
      </c>
      <c r="R165" t="s">
        <v>1409</v>
      </c>
      <c r="S165" t="s">
        <v>1410</v>
      </c>
      <c r="T165" t="s">
        <v>1347</v>
      </c>
      <c r="U165" t="s">
        <v>723</v>
      </c>
      <c r="W165" t="s">
        <v>723</v>
      </c>
      <c r="X165" t="s">
        <v>117</v>
      </c>
      <c r="Y165" t="s">
        <v>1293</v>
      </c>
      <c r="Z165" t="s">
        <v>1294</v>
      </c>
      <c r="AA165" s="4" t="s">
        <v>51</v>
      </c>
      <c r="AB165" t="s">
        <v>1298</v>
      </c>
      <c r="AC165">
        <v>72</v>
      </c>
      <c r="AD165">
        <v>11709</v>
      </c>
      <c r="AE165">
        <v>11709</v>
      </c>
      <c r="AF165">
        <v>843048</v>
      </c>
      <c r="AG165">
        <v>8</v>
      </c>
      <c r="AH165" s="17">
        <v>910492</v>
      </c>
      <c r="AI165" t="s">
        <v>1326</v>
      </c>
      <c r="AJ165">
        <v>20240405</v>
      </c>
      <c r="AK165">
        <v>20250405</v>
      </c>
      <c r="AL165" t="s">
        <v>1411</v>
      </c>
      <c r="AM165">
        <v>102734</v>
      </c>
      <c r="AN165" t="s">
        <v>1356</v>
      </c>
      <c r="AO165" t="s">
        <v>1296</v>
      </c>
      <c r="AP165" t="s">
        <v>1297</v>
      </c>
      <c r="AQ165">
        <v>24</v>
      </c>
      <c r="AR165" s="22">
        <v>3</v>
      </c>
      <c r="AS165" s="5" t="s">
        <v>51</v>
      </c>
      <c r="AT165" s="5"/>
      <c r="AU165" s="5" t="s">
        <v>58</v>
      </c>
      <c r="AV165">
        <f>+IFERROR(VLOOKUP($I165,Code!$A:$M,12,0),0)</f>
        <v>322000</v>
      </c>
      <c r="AW165" t="str">
        <f>+IFERROR(VLOOKUP($I165,Code!$A:$M,13,0),0)</f>
        <v>Richeese Rolls 105g</v>
      </c>
      <c r="AY165" s="1">
        <f t="shared" si="6"/>
        <v>281.01600000000002</v>
      </c>
      <c r="AZ165" s="12">
        <f t="shared" si="7"/>
        <v>0</v>
      </c>
    </row>
    <row r="166" spans="1:52" x14ac:dyDescent="0.35">
      <c r="B166" t="s">
        <v>1288</v>
      </c>
      <c r="C166" s="2" t="s">
        <v>1319</v>
      </c>
      <c r="D166" s="2">
        <v>45534</v>
      </c>
      <c r="E166" t="s">
        <v>1412</v>
      </c>
      <c r="F166" t="s">
        <v>1413</v>
      </c>
      <c r="G166" t="s">
        <v>1414</v>
      </c>
      <c r="H166" t="s">
        <v>1415</v>
      </c>
      <c r="I166">
        <v>173145000</v>
      </c>
      <c r="J166" t="s">
        <v>1232</v>
      </c>
      <c r="K166" t="s">
        <v>1290</v>
      </c>
      <c r="L166" t="s">
        <v>1291</v>
      </c>
      <c r="M166">
        <v>5335970</v>
      </c>
      <c r="N166" t="s">
        <v>1416</v>
      </c>
      <c r="O166" t="s">
        <v>277</v>
      </c>
      <c r="P166">
        <v>58</v>
      </c>
      <c r="Q166" t="s">
        <v>1292</v>
      </c>
      <c r="R166" t="s">
        <v>1417</v>
      </c>
      <c r="S166" t="s">
        <v>1317</v>
      </c>
      <c r="T166" t="s">
        <v>1350</v>
      </c>
      <c r="U166" t="s">
        <v>723</v>
      </c>
      <c r="W166" t="s">
        <v>723</v>
      </c>
      <c r="X166" t="s">
        <v>136</v>
      </c>
      <c r="Y166" t="s">
        <v>1299</v>
      </c>
      <c r="Z166" t="s">
        <v>1300</v>
      </c>
      <c r="AA166" s="4" t="s">
        <v>865</v>
      </c>
      <c r="AB166" t="s">
        <v>1319</v>
      </c>
      <c r="AC166">
        <v>24</v>
      </c>
      <c r="AD166">
        <v>11709</v>
      </c>
      <c r="AE166">
        <v>11709</v>
      </c>
      <c r="AF166">
        <v>281016</v>
      </c>
      <c r="AG166">
        <v>8</v>
      </c>
      <c r="AH166" s="17">
        <v>303497</v>
      </c>
      <c r="AI166" t="s">
        <v>1326</v>
      </c>
      <c r="AJ166">
        <v>20240405</v>
      </c>
      <c r="AK166">
        <v>20250405</v>
      </c>
      <c r="AL166" t="s">
        <v>1418</v>
      </c>
      <c r="AM166">
        <v>97077</v>
      </c>
      <c r="AN166" t="s">
        <v>1325</v>
      </c>
      <c r="AO166" t="s">
        <v>1296</v>
      </c>
      <c r="AP166" t="s">
        <v>1297</v>
      </c>
      <c r="AQ166">
        <v>24</v>
      </c>
      <c r="AR166" s="22">
        <v>1</v>
      </c>
      <c r="AS166" s="5" t="s">
        <v>865</v>
      </c>
      <c r="AT166" s="5"/>
      <c r="AU166" s="5" t="s">
        <v>56</v>
      </c>
      <c r="AV166">
        <f>+IFERROR(VLOOKUP($I166,Code!$A:$M,12,0),0)</f>
        <v>322000</v>
      </c>
      <c r="AW166" t="str">
        <f>+IFERROR(VLOOKUP($I166,Code!$A:$M,13,0),0)</f>
        <v>Richeese Rolls 105g</v>
      </c>
      <c r="AY166" s="1">
        <f t="shared" si="6"/>
        <v>281.01600000000002</v>
      </c>
      <c r="AZ166" s="12">
        <f t="shared" si="7"/>
        <v>0</v>
      </c>
    </row>
    <row r="167" spans="1:52" x14ac:dyDescent="0.35">
      <c r="B167" t="s">
        <v>1288</v>
      </c>
      <c r="C167" s="2" t="s">
        <v>1298</v>
      </c>
      <c r="D167" s="2">
        <v>45534</v>
      </c>
      <c r="E167" t="s">
        <v>2135</v>
      </c>
      <c r="F167" t="s">
        <v>1532</v>
      </c>
      <c r="G167" t="s">
        <v>2136</v>
      </c>
      <c r="H167" t="s">
        <v>2137</v>
      </c>
      <c r="I167">
        <v>173145000</v>
      </c>
      <c r="J167" t="s">
        <v>1232</v>
      </c>
      <c r="K167" t="s">
        <v>1290</v>
      </c>
      <c r="L167" t="s">
        <v>1291</v>
      </c>
      <c r="M167">
        <v>5132089</v>
      </c>
      <c r="N167" t="s">
        <v>2138</v>
      </c>
      <c r="O167" t="s">
        <v>2139</v>
      </c>
      <c r="P167" t="s">
        <v>2140</v>
      </c>
      <c r="Q167" t="s">
        <v>1389</v>
      </c>
      <c r="R167" t="s">
        <v>2141</v>
      </c>
      <c r="S167" t="s">
        <v>1373</v>
      </c>
      <c r="T167" t="s">
        <v>1355</v>
      </c>
      <c r="U167" t="s">
        <v>723</v>
      </c>
      <c r="W167" t="s">
        <v>723</v>
      </c>
      <c r="X167" t="s">
        <v>62</v>
      </c>
      <c r="Y167" t="s">
        <v>1299</v>
      </c>
      <c r="Z167" t="s">
        <v>1300</v>
      </c>
      <c r="AA167" s="4" t="s">
        <v>4</v>
      </c>
      <c r="AB167" t="s">
        <v>1298</v>
      </c>
      <c r="AC167">
        <v>24</v>
      </c>
      <c r="AD167">
        <v>11709</v>
      </c>
      <c r="AE167">
        <v>11709</v>
      </c>
      <c r="AF167">
        <v>281016</v>
      </c>
      <c r="AG167">
        <v>8</v>
      </c>
      <c r="AH167" s="17">
        <v>303497</v>
      </c>
      <c r="AI167" t="s">
        <v>1326</v>
      </c>
      <c r="AJ167">
        <v>20240405</v>
      </c>
      <c r="AK167">
        <v>20250405</v>
      </c>
      <c r="AL167" t="s">
        <v>1539</v>
      </c>
      <c r="AM167">
        <v>102734</v>
      </c>
      <c r="AN167" t="s">
        <v>1356</v>
      </c>
      <c r="AO167" t="s">
        <v>1296</v>
      </c>
      <c r="AP167" t="s">
        <v>1297</v>
      </c>
      <c r="AQ167">
        <v>24</v>
      </c>
      <c r="AR167" s="22">
        <v>1</v>
      </c>
      <c r="AS167" s="5" t="s">
        <v>4</v>
      </c>
      <c r="AT167" s="5"/>
      <c r="AU167" s="5" t="s">
        <v>76</v>
      </c>
      <c r="AV167">
        <f>+IFERROR(VLOOKUP($I167,Code!$A:$M,12,0),0)</f>
        <v>322000</v>
      </c>
      <c r="AW167" t="str">
        <f>+IFERROR(VLOOKUP($I167,Code!$A:$M,13,0),0)</f>
        <v>Richeese Rolls 105g</v>
      </c>
      <c r="AY167" s="1">
        <f t="shared" si="6"/>
        <v>281.01600000000002</v>
      </c>
      <c r="AZ167" s="12">
        <f t="shared" si="7"/>
        <v>0</v>
      </c>
    </row>
    <row r="168" spans="1:52" x14ac:dyDescent="0.35">
      <c r="B168" t="s">
        <v>1288</v>
      </c>
      <c r="C168" s="2" t="s">
        <v>1319</v>
      </c>
      <c r="D168" s="2">
        <v>45534</v>
      </c>
      <c r="E168" t="s">
        <v>2176</v>
      </c>
      <c r="F168" t="s">
        <v>1468</v>
      </c>
      <c r="G168" t="s">
        <v>2177</v>
      </c>
      <c r="H168" t="s">
        <v>2178</v>
      </c>
      <c r="I168">
        <v>173145000</v>
      </c>
      <c r="J168" t="s">
        <v>1232</v>
      </c>
      <c r="K168" t="s">
        <v>1290</v>
      </c>
      <c r="L168" t="s">
        <v>1291</v>
      </c>
      <c r="M168">
        <v>5132906</v>
      </c>
      <c r="N168" t="s">
        <v>2179</v>
      </c>
      <c r="O168" t="s">
        <v>706</v>
      </c>
      <c r="P168" t="s">
        <v>2180</v>
      </c>
      <c r="Q168" t="s">
        <v>1292</v>
      </c>
      <c r="R168" t="s">
        <v>2181</v>
      </c>
      <c r="S168" t="s">
        <v>2182</v>
      </c>
      <c r="T168" t="s">
        <v>1321</v>
      </c>
      <c r="U168" t="s">
        <v>723</v>
      </c>
      <c r="W168" t="s">
        <v>723</v>
      </c>
      <c r="X168" t="s">
        <v>118</v>
      </c>
      <c r="Y168" t="s">
        <v>1299</v>
      </c>
      <c r="Z168" t="s">
        <v>1300</v>
      </c>
      <c r="AA168" s="4" t="s">
        <v>865</v>
      </c>
      <c r="AB168" t="s">
        <v>1319</v>
      </c>
      <c r="AC168">
        <v>24</v>
      </c>
      <c r="AD168">
        <v>11709</v>
      </c>
      <c r="AE168">
        <v>11709</v>
      </c>
      <c r="AF168">
        <v>281016</v>
      </c>
      <c r="AG168">
        <v>8</v>
      </c>
      <c r="AH168" s="17">
        <v>303497</v>
      </c>
      <c r="AI168" t="s">
        <v>1326</v>
      </c>
      <c r="AJ168">
        <v>20240405</v>
      </c>
      <c r="AK168">
        <v>20250405</v>
      </c>
      <c r="AL168" t="s">
        <v>1473</v>
      </c>
      <c r="AM168">
        <v>97077</v>
      </c>
      <c r="AN168" t="s">
        <v>1325</v>
      </c>
      <c r="AO168" t="s">
        <v>1296</v>
      </c>
      <c r="AP168" t="s">
        <v>1297</v>
      </c>
      <c r="AQ168">
        <v>24</v>
      </c>
      <c r="AR168" s="22">
        <v>1</v>
      </c>
      <c r="AS168" s="5" t="s">
        <v>865</v>
      </c>
      <c r="AT168" s="5"/>
      <c r="AU168" s="5" t="s">
        <v>57</v>
      </c>
      <c r="AV168">
        <f>+IFERROR(VLOOKUP($I168,Code!$A:$M,12,0),0)</f>
        <v>322000</v>
      </c>
      <c r="AW168" t="str">
        <f>+IFERROR(VLOOKUP($I168,Code!$A:$M,13,0),0)</f>
        <v>Richeese Rolls 105g</v>
      </c>
      <c r="AY168" s="1">
        <f t="shared" si="6"/>
        <v>281.01600000000002</v>
      </c>
      <c r="AZ168" s="12">
        <f t="shared" si="7"/>
        <v>0</v>
      </c>
    </row>
    <row r="169" spans="1:52" x14ac:dyDescent="0.35">
      <c r="B169" t="s">
        <v>1288</v>
      </c>
      <c r="C169" s="2" t="s">
        <v>1319</v>
      </c>
      <c r="D169" s="2">
        <v>45534</v>
      </c>
      <c r="E169" t="s">
        <v>1921</v>
      </c>
      <c r="F169" t="s">
        <v>1468</v>
      </c>
      <c r="G169" t="s">
        <v>1922</v>
      </c>
      <c r="H169" t="s">
        <v>1923</v>
      </c>
      <c r="I169">
        <v>173145000</v>
      </c>
      <c r="J169" t="s">
        <v>1232</v>
      </c>
      <c r="K169" t="s">
        <v>1290</v>
      </c>
      <c r="L169" t="s">
        <v>1291</v>
      </c>
      <c r="M169">
        <v>5334850</v>
      </c>
      <c r="N169" t="s">
        <v>1924</v>
      </c>
      <c r="O169" t="s">
        <v>610</v>
      </c>
      <c r="P169">
        <v>19725</v>
      </c>
      <c r="Q169" t="s">
        <v>1292</v>
      </c>
      <c r="R169" t="s">
        <v>1925</v>
      </c>
      <c r="S169" t="s">
        <v>1926</v>
      </c>
      <c r="T169" t="s">
        <v>1321</v>
      </c>
      <c r="U169" t="s">
        <v>723</v>
      </c>
      <c r="W169" t="s">
        <v>723</v>
      </c>
      <c r="X169" t="s">
        <v>118</v>
      </c>
      <c r="Y169" t="s">
        <v>1299</v>
      </c>
      <c r="Z169" t="s">
        <v>1300</v>
      </c>
      <c r="AA169" s="4" t="s">
        <v>865</v>
      </c>
      <c r="AB169" t="s">
        <v>1319</v>
      </c>
      <c r="AC169">
        <v>24</v>
      </c>
      <c r="AD169">
        <v>11709</v>
      </c>
      <c r="AE169">
        <v>11709</v>
      </c>
      <c r="AF169">
        <v>281016</v>
      </c>
      <c r="AG169">
        <v>8</v>
      </c>
      <c r="AH169" s="17">
        <v>303497</v>
      </c>
      <c r="AI169" t="s">
        <v>1326</v>
      </c>
      <c r="AJ169">
        <v>20240405</v>
      </c>
      <c r="AK169">
        <v>20250405</v>
      </c>
      <c r="AL169" t="s">
        <v>1473</v>
      </c>
      <c r="AM169">
        <v>97077</v>
      </c>
      <c r="AN169" t="s">
        <v>1325</v>
      </c>
      <c r="AO169" t="s">
        <v>1296</v>
      </c>
      <c r="AP169" t="s">
        <v>1297</v>
      </c>
      <c r="AQ169">
        <v>24</v>
      </c>
      <c r="AR169" s="22">
        <v>1</v>
      </c>
      <c r="AS169" s="5" t="s">
        <v>865</v>
      </c>
      <c r="AT169" s="5"/>
      <c r="AU169" s="5" t="s">
        <v>57</v>
      </c>
      <c r="AV169">
        <f>+IFERROR(VLOOKUP($I169,Code!$A:$M,12,0),0)</f>
        <v>322000</v>
      </c>
      <c r="AW169" t="str">
        <f>+IFERROR(VLOOKUP($I169,Code!$A:$M,13,0),0)</f>
        <v>Richeese Rolls 105g</v>
      </c>
      <c r="AY169" s="1">
        <f t="shared" si="6"/>
        <v>281.01600000000002</v>
      </c>
      <c r="AZ169" s="12">
        <f t="shared" si="7"/>
        <v>0</v>
      </c>
    </row>
    <row r="170" spans="1:52" x14ac:dyDescent="0.35">
      <c r="B170" t="s">
        <v>1288</v>
      </c>
      <c r="C170" s="2" t="s">
        <v>1319</v>
      </c>
      <c r="D170" s="2">
        <v>45534</v>
      </c>
      <c r="E170" t="s">
        <v>2183</v>
      </c>
      <c r="F170" t="s">
        <v>1493</v>
      </c>
      <c r="G170" t="s">
        <v>2184</v>
      </c>
      <c r="H170" t="s">
        <v>2185</v>
      </c>
      <c r="I170">
        <v>173145000</v>
      </c>
      <c r="J170" t="s">
        <v>1232</v>
      </c>
      <c r="K170" t="s">
        <v>1290</v>
      </c>
      <c r="L170" t="s">
        <v>1291</v>
      </c>
      <c r="M170">
        <v>5272785</v>
      </c>
      <c r="N170" t="s">
        <v>2186</v>
      </c>
      <c r="O170" t="s">
        <v>729</v>
      </c>
      <c r="P170" t="s">
        <v>2187</v>
      </c>
      <c r="Q170" t="s">
        <v>1292</v>
      </c>
      <c r="R170" t="s">
        <v>2188</v>
      </c>
      <c r="S170" t="s">
        <v>1313</v>
      </c>
      <c r="T170" t="s">
        <v>1351</v>
      </c>
      <c r="U170" t="s">
        <v>723</v>
      </c>
      <c r="W170" t="s">
        <v>723</v>
      </c>
      <c r="X170" t="s">
        <v>63</v>
      </c>
      <c r="Y170" t="s">
        <v>1299</v>
      </c>
      <c r="Z170" t="s">
        <v>1300</v>
      </c>
      <c r="AA170" s="4" t="s">
        <v>865</v>
      </c>
      <c r="AB170" t="s">
        <v>1319</v>
      </c>
      <c r="AC170">
        <v>24</v>
      </c>
      <c r="AD170">
        <v>11709</v>
      </c>
      <c r="AE170">
        <v>11709</v>
      </c>
      <c r="AF170">
        <v>281016</v>
      </c>
      <c r="AG170">
        <v>8</v>
      </c>
      <c r="AH170" s="17">
        <v>303497</v>
      </c>
      <c r="AI170" t="s">
        <v>1326</v>
      </c>
      <c r="AJ170">
        <v>20240405</v>
      </c>
      <c r="AK170">
        <v>20250405</v>
      </c>
      <c r="AL170" t="s">
        <v>1497</v>
      </c>
      <c r="AM170">
        <v>102589</v>
      </c>
      <c r="AN170" t="s">
        <v>1352</v>
      </c>
      <c r="AO170" t="s">
        <v>1296</v>
      </c>
      <c r="AP170" t="s">
        <v>1297</v>
      </c>
      <c r="AQ170">
        <v>24</v>
      </c>
      <c r="AR170" s="22">
        <v>1</v>
      </c>
      <c r="AS170" s="5" t="s">
        <v>865</v>
      </c>
      <c r="AT170" s="5"/>
      <c r="AU170" s="5" t="s">
        <v>56</v>
      </c>
      <c r="AV170">
        <f>+IFERROR(VLOOKUP($I170,Code!$A:$M,12,0),0)</f>
        <v>322000</v>
      </c>
      <c r="AW170" t="str">
        <f>+IFERROR(VLOOKUP($I170,Code!$A:$M,13,0),0)</f>
        <v>Richeese Rolls 105g</v>
      </c>
      <c r="AY170" s="1">
        <f t="shared" si="6"/>
        <v>281.01600000000002</v>
      </c>
      <c r="AZ170" s="12">
        <f t="shared" si="7"/>
        <v>0</v>
      </c>
    </row>
    <row r="171" spans="1:52" x14ac:dyDescent="0.35">
      <c r="B171" t="s">
        <v>1288</v>
      </c>
      <c r="C171" s="2" t="s">
        <v>1319</v>
      </c>
      <c r="D171" s="2">
        <v>45534</v>
      </c>
      <c r="E171" t="s">
        <v>2189</v>
      </c>
      <c r="F171" t="s">
        <v>1413</v>
      </c>
      <c r="G171" t="s">
        <v>2190</v>
      </c>
      <c r="H171" t="s">
        <v>2191</v>
      </c>
      <c r="I171">
        <v>173145000</v>
      </c>
      <c r="J171" t="s">
        <v>1232</v>
      </c>
      <c r="K171" t="s">
        <v>1290</v>
      </c>
      <c r="L171" t="s">
        <v>1291</v>
      </c>
      <c r="M171">
        <v>5127153</v>
      </c>
      <c r="N171" t="s">
        <v>2192</v>
      </c>
      <c r="O171" t="s">
        <v>392</v>
      </c>
      <c r="P171">
        <v>2</v>
      </c>
      <c r="Q171" t="s">
        <v>2193</v>
      </c>
      <c r="R171" t="s">
        <v>1292</v>
      </c>
      <c r="S171" t="s">
        <v>2077</v>
      </c>
      <c r="T171" t="s">
        <v>1384</v>
      </c>
      <c r="U171" t="s">
        <v>723</v>
      </c>
      <c r="W171" t="s">
        <v>723</v>
      </c>
      <c r="X171" t="s">
        <v>122</v>
      </c>
      <c r="Y171" t="s">
        <v>1299</v>
      </c>
      <c r="Z171" t="s">
        <v>1300</v>
      </c>
      <c r="AA171" s="4" t="s">
        <v>865</v>
      </c>
      <c r="AB171" t="s">
        <v>1319</v>
      </c>
      <c r="AC171">
        <v>24</v>
      </c>
      <c r="AD171">
        <v>11709</v>
      </c>
      <c r="AE171">
        <v>11709</v>
      </c>
      <c r="AF171">
        <v>281016</v>
      </c>
      <c r="AG171">
        <v>8</v>
      </c>
      <c r="AH171" s="17">
        <v>303497</v>
      </c>
      <c r="AI171" t="s">
        <v>1326</v>
      </c>
      <c r="AJ171">
        <v>20240405</v>
      </c>
      <c r="AK171">
        <v>20250405</v>
      </c>
      <c r="AL171" t="s">
        <v>1418</v>
      </c>
      <c r="AM171">
        <v>102589</v>
      </c>
      <c r="AN171" t="s">
        <v>1352</v>
      </c>
      <c r="AO171" t="s">
        <v>1296</v>
      </c>
      <c r="AP171" t="s">
        <v>1297</v>
      </c>
      <c r="AQ171">
        <v>24</v>
      </c>
      <c r="AR171" s="22">
        <v>1</v>
      </c>
      <c r="AS171" s="5" t="s">
        <v>865</v>
      </c>
      <c r="AT171" s="5"/>
      <c r="AU171" s="5" t="s">
        <v>54</v>
      </c>
      <c r="AV171">
        <f>+IFERROR(VLOOKUP($I171,Code!$A:$M,12,0),0)</f>
        <v>322000</v>
      </c>
      <c r="AW171" t="str">
        <f>+IFERROR(VLOOKUP($I171,Code!$A:$M,13,0),0)</f>
        <v>Richeese Rolls 105g</v>
      </c>
      <c r="AY171" s="1">
        <f t="shared" si="6"/>
        <v>281.01600000000002</v>
      </c>
      <c r="AZ171" s="12">
        <f t="shared" si="7"/>
        <v>0</v>
      </c>
    </row>
    <row r="172" spans="1:52" x14ac:dyDescent="0.35">
      <c r="B172" t="s">
        <v>1288</v>
      </c>
      <c r="C172" s="2" t="s">
        <v>1333</v>
      </c>
      <c r="D172" s="2">
        <v>45534</v>
      </c>
      <c r="E172" t="s">
        <v>2194</v>
      </c>
      <c r="F172" t="s">
        <v>2195</v>
      </c>
      <c r="G172" t="s">
        <v>2196</v>
      </c>
      <c r="H172" t="s">
        <v>2197</v>
      </c>
      <c r="I172">
        <v>173145000</v>
      </c>
      <c r="J172" t="s">
        <v>1232</v>
      </c>
      <c r="K172" t="s">
        <v>1290</v>
      </c>
      <c r="L172" t="s">
        <v>1291</v>
      </c>
      <c r="M172">
        <v>5336159</v>
      </c>
      <c r="N172" t="s">
        <v>2198</v>
      </c>
      <c r="O172" t="s">
        <v>2199</v>
      </c>
      <c r="P172">
        <v>86</v>
      </c>
      <c r="Q172" t="s">
        <v>1292</v>
      </c>
      <c r="R172" t="s">
        <v>2200</v>
      </c>
      <c r="S172" t="s">
        <v>1292</v>
      </c>
      <c r="T172" t="s">
        <v>1343</v>
      </c>
      <c r="U172" t="s">
        <v>116</v>
      </c>
      <c r="W172" t="s">
        <v>1304</v>
      </c>
      <c r="X172" t="s">
        <v>116</v>
      </c>
      <c r="Y172" t="s">
        <v>1299</v>
      </c>
      <c r="Z172" t="s">
        <v>1300</v>
      </c>
      <c r="AA172" s="4" t="s">
        <v>4</v>
      </c>
      <c r="AB172" t="s">
        <v>1333</v>
      </c>
      <c r="AC172">
        <v>24</v>
      </c>
      <c r="AD172">
        <v>11709</v>
      </c>
      <c r="AE172">
        <v>11709</v>
      </c>
      <c r="AF172">
        <v>281016</v>
      </c>
      <c r="AG172">
        <v>8</v>
      </c>
      <c r="AH172" s="17">
        <v>303497</v>
      </c>
      <c r="AI172" t="s">
        <v>1326</v>
      </c>
      <c r="AJ172">
        <v>20240405</v>
      </c>
      <c r="AK172">
        <v>20250405</v>
      </c>
      <c r="AL172" t="s">
        <v>1703</v>
      </c>
      <c r="AM172">
        <v>101105</v>
      </c>
      <c r="AN172" t="s">
        <v>1336</v>
      </c>
      <c r="AO172" t="s">
        <v>1296</v>
      </c>
      <c r="AP172" t="s">
        <v>1297</v>
      </c>
      <c r="AQ172">
        <v>24</v>
      </c>
      <c r="AR172" s="22">
        <v>1</v>
      </c>
      <c r="AS172" s="5" t="s">
        <v>4</v>
      </c>
      <c r="AT172" s="5"/>
      <c r="AU172" s="5" t="s">
        <v>1340</v>
      </c>
      <c r="AV172">
        <f>+IFERROR(VLOOKUP($I172,Code!$A:$M,12,0),0)</f>
        <v>322000</v>
      </c>
      <c r="AW172" t="str">
        <f>+IFERROR(VLOOKUP($I172,Code!$A:$M,13,0),0)</f>
        <v>Richeese Rolls 105g</v>
      </c>
      <c r="AY172" s="1">
        <f t="shared" si="6"/>
        <v>281.01600000000002</v>
      </c>
      <c r="AZ172" s="12">
        <f t="shared" si="7"/>
        <v>0</v>
      </c>
    </row>
    <row r="173" spans="1:52" x14ac:dyDescent="0.35">
      <c r="B173" t="s">
        <v>1288</v>
      </c>
      <c r="C173" s="2" t="s">
        <v>1319</v>
      </c>
      <c r="D173" s="2">
        <v>45534</v>
      </c>
      <c r="E173" t="s">
        <v>1435</v>
      </c>
      <c r="F173" t="s">
        <v>1420</v>
      </c>
      <c r="G173" t="s">
        <v>1436</v>
      </c>
      <c r="H173" t="s">
        <v>1437</v>
      </c>
      <c r="I173">
        <v>173145000</v>
      </c>
      <c r="J173" t="s">
        <v>1232</v>
      </c>
      <c r="K173" t="s">
        <v>1290</v>
      </c>
      <c r="L173" t="s">
        <v>1291</v>
      </c>
      <c r="M173">
        <v>5170034</v>
      </c>
      <c r="N173" t="s">
        <v>584</v>
      </c>
      <c r="O173" t="s">
        <v>584</v>
      </c>
      <c r="P173" t="s">
        <v>1438</v>
      </c>
      <c r="Q173" t="s">
        <v>1292</v>
      </c>
      <c r="R173" t="s">
        <v>1439</v>
      </c>
      <c r="S173" t="s">
        <v>1440</v>
      </c>
      <c r="T173" t="s">
        <v>1350</v>
      </c>
      <c r="U173" t="s">
        <v>723</v>
      </c>
      <c r="W173" t="s">
        <v>723</v>
      </c>
      <c r="X173" t="s">
        <v>136</v>
      </c>
      <c r="Y173" t="s">
        <v>1293</v>
      </c>
      <c r="Z173" t="s">
        <v>1294</v>
      </c>
      <c r="AA173" s="4" t="s">
        <v>51</v>
      </c>
      <c r="AB173" t="s">
        <v>1319</v>
      </c>
      <c r="AC173">
        <v>24</v>
      </c>
      <c r="AD173">
        <v>11709</v>
      </c>
      <c r="AE173">
        <v>11709</v>
      </c>
      <c r="AF173">
        <v>281016</v>
      </c>
      <c r="AG173">
        <v>8</v>
      </c>
      <c r="AH173" s="17">
        <v>303497</v>
      </c>
      <c r="AI173" t="s">
        <v>1326</v>
      </c>
      <c r="AJ173">
        <v>20240405</v>
      </c>
      <c r="AK173">
        <v>20250405</v>
      </c>
      <c r="AL173" t="s">
        <v>1427</v>
      </c>
      <c r="AM173">
        <v>97077</v>
      </c>
      <c r="AN173" t="s">
        <v>1325</v>
      </c>
      <c r="AO173" t="s">
        <v>1296</v>
      </c>
      <c r="AP173" t="s">
        <v>1297</v>
      </c>
      <c r="AQ173">
        <v>24</v>
      </c>
      <c r="AR173" s="22">
        <v>1</v>
      </c>
      <c r="AS173" s="5" t="s">
        <v>51</v>
      </c>
      <c r="AT173" s="5"/>
      <c r="AU173" s="5" t="s">
        <v>56</v>
      </c>
      <c r="AV173">
        <f>+IFERROR(VLOOKUP($I173,Code!$A:$M,12,0),0)</f>
        <v>322000</v>
      </c>
      <c r="AW173" t="str">
        <f>+IFERROR(VLOOKUP($I173,Code!$A:$M,13,0),0)</f>
        <v>Richeese Rolls 105g</v>
      </c>
      <c r="AY173" s="1">
        <f t="shared" si="6"/>
        <v>281.01600000000002</v>
      </c>
      <c r="AZ173" s="12">
        <f t="shared" si="7"/>
        <v>0</v>
      </c>
    </row>
    <row r="174" spans="1:52" x14ac:dyDescent="0.35">
      <c r="B174" t="s">
        <v>1288</v>
      </c>
      <c r="C174" s="2" t="s">
        <v>1298</v>
      </c>
      <c r="D174" s="2">
        <v>45534</v>
      </c>
      <c r="E174" t="s">
        <v>1936</v>
      </c>
      <c r="F174" t="s">
        <v>1532</v>
      </c>
      <c r="G174" t="s">
        <v>1937</v>
      </c>
      <c r="H174" t="s">
        <v>1938</v>
      </c>
      <c r="I174">
        <v>173145000</v>
      </c>
      <c r="J174" t="s">
        <v>1232</v>
      </c>
      <c r="K174" t="s">
        <v>1290</v>
      </c>
      <c r="L174" t="s">
        <v>1291</v>
      </c>
      <c r="M174">
        <v>5337075</v>
      </c>
      <c r="N174" t="s">
        <v>1939</v>
      </c>
      <c r="O174" t="s">
        <v>751</v>
      </c>
      <c r="P174" t="s">
        <v>1940</v>
      </c>
      <c r="Q174" t="s">
        <v>1372</v>
      </c>
      <c r="R174" t="s">
        <v>1941</v>
      </c>
      <c r="S174" t="s">
        <v>1942</v>
      </c>
      <c r="T174" t="s">
        <v>1355</v>
      </c>
      <c r="U174" t="s">
        <v>723</v>
      </c>
      <c r="W174" t="s">
        <v>723</v>
      </c>
      <c r="X174" t="s">
        <v>62</v>
      </c>
      <c r="Y174" t="s">
        <v>1299</v>
      </c>
      <c r="Z174" t="s">
        <v>1300</v>
      </c>
      <c r="AA174" s="4" t="s">
        <v>865</v>
      </c>
      <c r="AB174" t="s">
        <v>1298</v>
      </c>
      <c r="AC174">
        <v>24</v>
      </c>
      <c r="AD174">
        <v>11709</v>
      </c>
      <c r="AE174">
        <v>11709</v>
      </c>
      <c r="AF174">
        <v>281016</v>
      </c>
      <c r="AG174">
        <v>8</v>
      </c>
      <c r="AH174" s="17">
        <v>303497</v>
      </c>
      <c r="AI174" t="s">
        <v>1326</v>
      </c>
      <c r="AJ174">
        <v>20240405</v>
      </c>
      <c r="AK174">
        <v>20250405</v>
      </c>
      <c r="AL174" t="s">
        <v>1539</v>
      </c>
      <c r="AM174">
        <v>102734</v>
      </c>
      <c r="AN174" t="s">
        <v>1356</v>
      </c>
      <c r="AO174" t="s">
        <v>1296</v>
      </c>
      <c r="AP174" t="s">
        <v>1297</v>
      </c>
      <c r="AQ174">
        <v>24</v>
      </c>
      <c r="AR174" s="22">
        <v>1</v>
      </c>
      <c r="AS174" s="5" t="s">
        <v>865</v>
      </c>
      <c r="AT174" s="5"/>
      <c r="AU174" s="5" t="s">
        <v>76</v>
      </c>
      <c r="AV174">
        <f>+IFERROR(VLOOKUP($I174,Code!$A:$M,12,0),0)</f>
        <v>322000</v>
      </c>
      <c r="AW174" t="str">
        <f>+IFERROR(VLOOKUP($I174,Code!$A:$M,13,0),0)</f>
        <v>Richeese Rolls 105g</v>
      </c>
      <c r="AY174" s="1">
        <f t="shared" si="6"/>
        <v>281.01600000000002</v>
      </c>
      <c r="AZ174" s="12">
        <f t="shared" si="7"/>
        <v>0</v>
      </c>
    </row>
    <row r="175" spans="1:52" x14ac:dyDescent="0.35">
      <c r="B175" t="s">
        <v>1288</v>
      </c>
      <c r="C175" s="2" t="s">
        <v>1305</v>
      </c>
      <c r="D175" s="2">
        <v>45534</v>
      </c>
      <c r="E175" t="s">
        <v>1794</v>
      </c>
      <c r="F175" t="s">
        <v>1643</v>
      </c>
      <c r="G175" t="s">
        <v>1795</v>
      </c>
      <c r="H175" t="s">
        <v>1796</v>
      </c>
      <c r="I175">
        <v>173145000</v>
      </c>
      <c r="J175" t="s">
        <v>1232</v>
      </c>
      <c r="K175" t="s">
        <v>1290</v>
      </c>
      <c r="L175" t="s">
        <v>1291</v>
      </c>
      <c r="M175">
        <v>5131907</v>
      </c>
      <c r="N175" t="s">
        <v>1797</v>
      </c>
      <c r="O175" t="s">
        <v>490</v>
      </c>
      <c r="P175" t="s">
        <v>1798</v>
      </c>
      <c r="Q175" t="s">
        <v>1799</v>
      </c>
      <c r="R175" t="s">
        <v>1386</v>
      </c>
      <c r="S175" t="s">
        <v>1800</v>
      </c>
      <c r="T175" t="s">
        <v>1216</v>
      </c>
      <c r="U175" t="s">
        <v>723</v>
      </c>
      <c r="W175" t="s">
        <v>723</v>
      </c>
      <c r="X175" t="s">
        <v>125</v>
      </c>
      <c r="Y175" t="s">
        <v>1299</v>
      </c>
      <c r="Z175" t="s">
        <v>1300</v>
      </c>
      <c r="AA175" s="4" t="s">
        <v>865</v>
      </c>
      <c r="AB175" t="s">
        <v>1305</v>
      </c>
      <c r="AC175">
        <v>24</v>
      </c>
      <c r="AD175">
        <v>11709</v>
      </c>
      <c r="AE175">
        <v>11709</v>
      </c>
      <c r="AF175">
        <v>281016</v>
      </c>
      <c r="AG175">
        <v>8</v>
      </c>
      <c r="AH175" s="17">
        <v>303497</v>
      </c>
      <c r="AI175" t="s">
        <v>1326</v>
      </c>
      <c r="AJ175">
        <v>20240405</v>
      </c>
      <c r="AK175">
        <v>20250405</v>
      </c>
      <c r="AL175" t="s">
        <v>1650</v>
      </c>
      <c r="AM175">
        <v>99833</v>
      </c>
      <c r="AN175" t="s">
        <v>1306</v>
      </c>
      <c r="AO175" t="s">
        <v>1296</v>
      </c>
      <c r="AP175" t="s">
        <v>1297</v>
      </c>
      <c r="AQ175">
        <v>24</v>
      </c>
      <c r="AR175" s="22">
        <v>1</v>
      </c>
      <c r="AS175" s="5" t="s">
        <v>865</v>
      </c>
      <c r="AT175" s="5"/>
      <c r="AU175" s="5" t="s">
        <v>55</v>
      </c>
      <c r="AV175">
        <f>+IFERROR(VLOOKUP($I175,Code!$A:$M,12,0),0)</f>
        <v>322000</v>
      </c>
      <c r="AW175" t="str">
        <f>+IFERROR(VLOOKUP($I175,Code!$A:$M,13,0),0)</f>
        <v>Richeese Rolls 105g</v>
      </c>
      <c r="AY175" s="1">
        <f t="shared" si="6"/>
        <v>281.01600000000002</v>
      </c>
      <c r="AZ175" s="12">
        <f t="shared" si="7"/>
        <v>0</v>
      </c>
    </row>
    <row r="176" spans="1:52" x14ac:dyDescent="0.35">
      <c r="B176" t="s">
        <v>1288</v>
      </c>
      <c r="C176" s="2" t="s">
        <v>1319</v>
      </c>
      <c r="D176" s="2">
        <v>45534</v>
      </c>
      <c r="E176" t="s">
        <v>1956</v>
      </c>
      <c r="F176" t="s">
        <v>1493</v>
      </c>
      <c r="G176" t="s">
        <v>1957</v>
      </c>
      <c r="H176" t="s">
        <v>1958</v>
      </c>
      <c r="I176">
        <v>173145000</v>
      </c>
      <c r="J176" t="s">
        <v>1232</v>
      </c>
      <c r="K176" t="s">
        <v>1290</v>
      </c>
      <c r="L176" t="s">
        <v>1291</v>
      </c>
      <c r="M176">
        <v>5334964</v>
      </c>
      <c r="N176" t="s">
        <v>1959</v>
      </c>
      <c r="O176" t="s">
        <v>240</v>
      </c>
      <c r="P176">
        <v>104</v>
      </c>
      <c r="Q176" t="s">
        <v>1292</v>
      </c>
      <c r="R176" t="s">
        <v>1364</v>
      </c>
      <c r="S176" t="s">
        <v>1359</v>
      </c>
      <c r="T176" t="s">
        <v>1351</v>
      </c>
      <c r="U176" t="s">
        <v>723</v>
      </c>
      <c r="W176" t="s">
        <v>723</v>
      </c>
      <c r="X176" t="s">
        <v>63</v>
      </c>
      <c r="Y176" t="s">
        <v>1299</v>
      </c>
      <c r="Z176" t="s">
        <v>1300</v>
      </c>
      <c r="AA176" s="4" t="s">
        <v>865</v>
      </c>
      <c r="AB176" t="s">
        <v>1319</v>
      </c>
      <c r="AC176">
        <v>24</v>
      </c>
      <c r="AD176">
        <v>11709</v>
      </c>
      <c r="AE176">
        <v>11709</v>
      </c>
      <c r="AF176">
        <v>281016</v>
      </c>
      <c r="AG176">
        <v>8</v>
      </c>
      <c r="AH176" s="17">
        <v>303497</v>
      </c>
      <c r="AI176" t="s">
        <v>1326</v>
      </c>
      <c r="AJ176">
        <v>20240405</v>
      </c>
      <c r="AK176">
        <v>20250405</v>
      </c>
      <c r="AL176" t="s">
        <v>1497</v>
      </c>
      <c r="AM176">
        <v>102589</v>
      </c>
      <c r="AN176" t="s">
        <v>1352</v>
      </c>
      <c r="AO176" t="s">
        <v>1296</v>
      </c>
      <c r="AP176" t="s">
        <v>1297</v>
      </c>
      <c r="AQ176">
        <v>24</v>
      </c>
      <c r="AR176" s="22">
        <v>1</v>
      </c>
      <c r="AS176" s="5" t="s">
        <v>865</v>
      </c>
      <c r="AT176" s="5"/>
      <c r="AU176" s="5" t="s">
        <v>56</v>
      </c>
      <c r="AV176">
        <f>+IFERROR(VLOOKUP($I176,Code!$A:$M,12,0),0)</f>
        <v>322000</v>
      </c>
      <c r="AW176" t="str">
        <f>+IFERROR(VLOOKUP($I176,Code!$A:$M,13,0),0)</f>
        <v>Richeese Rolls 105g</v>
      </c>
      <c r="AY176" s="1">
        <f t="shared" si="6"/>
        <v>281.01600000000002</v>
      </c>
      <c r="AZ176" s="12">
        <f t="shared" si="7"/>
        <v>0</v>
      </c>
    </row>
    <row r="177" spans="1:52" x14ac:dyDescent="0.35">
      <c r="B177" t="s">
        <v>1288</v>
      </c>
      <c r="C177" s="2" t="s">
        <v>1298</v>
      </c>
      <c r="D177" s="2">
        <v>45534</v>
      </c>
      <c r="E177" t="s">
        <v>2123</v>
      </c>
      <c r="F177" t="s">
        <v>1532</v>
      </c>
      <c r="G177" t="s">
        <v>2124</v>
      </c>
      <c r="H177" t="s">
        <v>2125</v>
      </c>
      <c r="I177">
        <v>173145000</v>
      </c>
      <c r="J177" t="s">
        <v>1232</v>
      </c>
      <c r="K177" t="s">
        <v>1290</v>
      </c>
      <c r="L177" t="s">
        <v>1291</v>
      </c>
      <c r="M177">
        <v>5337871</v>
      </c>
      <c r="N177" t="s">
        <v>2126</v>
      </c>
      <c r="O177" t="s">
        <v>668</v>
      </c>
      <c r="P177" t="s">
        <v>2127</v>
      </c>
      <c r="Q177" t="s">
        <v>1292</v>
      </c>
      <c r="R177" t="s">
        <v>2128</v>
      </c>
      <c r="S177" t="s">
        <v>1354</v>
      </c>
      <c r="T177" t="s">
        <v>1355</v>
      </c>
      <c r="U177" t="s">
        <v>723</v>
      </c>
      <c r="W177" t="s">
        <v>723</v>
      </c>
      <c r="X177" t="s">
        <v>62</v>
      </c>
      <c r="Y177" t="s">
        <v>1299</v>
      </c>
      <c r="Z177" t="s">
        <v>1300</v>
      </c>
      <c r="AA177" s="4" t="s">
        <v>865</v>
      </c>
      <c r="AB177" t="s">
        <v>1298</v>
      </c>
      <c r="AC177">
        <v>24</v>
      </c>
      <c r="AD177">
        <v>11709</v>
      </c>
      <c r="AE177">
        <v>11709</v>
      </c>
      <c r="AF177">
        <v>281016</v>
      </c>
      <c r="AG177">
        <v>8</v>
      </c>
      <c r="AH177" s="17">
        <v>303497</v>
      </c>
      <c r="AI177" t="s">
        <v>1326</v>
      </c>
      <c r="AJ177">
        <v>20240405</v>
      </c>
      <c r="AK177">
        <v>20250405</v>
      </c>
      <c r="AL177" t="s">
        <v>1539</v>
      </c>
      <c r="AM177">
        <v>102734</v>
      </c>
      <c r="AN177" t="s">
        <v>1356</v>
      </c>
      <c r="AO177" t="s">
        <v>1296</v>
      </c>
      <c r="AP177" t="s">
        <v>1297</v>
      </c>
      <c r="AQ177">
        <v>24</v>
      </c>
      <c r="AR177" s="22">
        <v>1</v>
      </c>
      <c r="AS177" s="5" t="s">
        <v>865</v>
      </c>
      <c r="AT177" s="5"/>
      <c r="AU177" s="5" t="s">
        <v>76</v>
      </c>
      <c r="AV177">
        <f>+IFERROR(VLOOKUP($I177,Code!$A:$M,12,0),0)</f>
        <v>322000</v>
      </c>
      <c r="AW177" t="str">
        <f>+IFERROR(VLOOKUP($I177,Code!$A:$M,13,0),0)</f>
        <v>Richeese Rolls 105g</v>
      </c>
      <c r="AY177" s="1">
        <f t="shared" si="6"/>
        <v>281.01600000000002</v>
      </c>
      <c r="AZ177" s="12">
        <f t="shared" si="7"/>
        <v>0</v>
      </c>
    </row>
    <row r="178" spans="1:52" x14ac:dyDescent="0.35">
      <c r="B178" t="s">
        <v>1288</v>
      </c>
      <c r="C178" s="2" t="s">
        <v>1305</v>
      </c>
      <c r="D178" s="2">
        <v>45534</v>
      </c>
      <c r="E178" t="s">
        <v>1950</v>
      </c>
      <c r="F178" t="s">
        <v>1622</v>
      </c>
      <c r="G178" t="s">
        <v>1951</v>
      </c>
      <c r="H178" t="s">
        <v>1952</v>
      </c>
      <c r="I178">
        <v>173145000</v>
      </c>
      <c r="J178" t="s">
        <v>1232</v>
      </c>
      <c r="K178" t="s">
        <v>1290</v>
      </c>
      <c r="L178" t="s">
        <v>1291</v>
      </c>
      <c r="M178">
        <v>5137994</v>
      </c>
      <c r="N178" t="s">
        <v>1953</v>
      </c>
      <c r="O178" t="s">
        <v>334</v>
      </c>
      <c r="P178">
        <v>9</v>
      </c>
      <c r="Q178" t="s">
        <v>1292</v>
      </c>
      <c r="R178" t="s">
        <v>1954</v>
      </c>
      <c r="S178" t="s">
        <v>1955</v>
      </c>
      <c r="T178" t="s">
        <v>1315</v>
      </c>
      <c r="U178" t="s">
        <v>723</v>
      </c>
      <c r="W178" t="s">
        <v>723</v>
      </c>
      <c r="X178" t="s">
        <v>60</v>
      </c>
      <c r="Y178" t="s">
        <v>1299</v>
      </c>
      <c r="Z178" t="s">
        <v>1300</v>
      </c>
      <c r="AA178" s="4" t="s">
        <v>865</v>
      </c>
      <c r="AB178" t="s">
        <v>1305</v>
      </c>
      <c r="AC178">
        <v>24</v>
      </c>
      <c r="AD178">
        <v>11709</v>
      </c>
      <c r="AE178">
        <v>11709</v>
      </c>
      <c r="AF178">
        <v>281016</v>
      </c>
      <c r="AG178">
        <v>8</v>
      </c>
      <c r="AH178" s="17">
        <v>303497</v>
      </c>
      <c r="AI178" t="s">
        <v>1326</v>
      </c>
      <c r="AJ178">
        <v>20240405</v>
      </c>
      <c r="AK178">
        <v>20250405</v>
      </c>
      <c r="AL178" t="s">
        <v>1628</v>
      </c>
      <c r="AM178">
        <v>99833</v>
      </c>
      <c r="AN178" t="s">
        <v>1306</v>
      </c>
      <c r="AO178" t="s">
        <v>1296</v>
      </c>
      <c r="AP178" t="s">
        <v>1297</v>
      </c>
      <c r="AQ178">
        <v>24</v>
      </c>
      <c r="AR178" s="22">
        <v>1</v>
      </c>
      <c r="AS178" s="5" t="s">
        <v>865</v>
      </c>
      <c r="AT178" s="5"/>
      <c r="AU178" s="5" t="s">
        <v>56</v>
      </c>
      <c r="AV178">
        <f>+IFERROR(VLOOKUP($I178,Code!$A:$M,12,0),0)</f>
        <v>322000</v>
      </c>
      <c r="AW178" t="str">
        <f>+IFERROR(VLOOKUP($I178,Code!$A:$M,13,0),0)</f>
        <v>Richeese Rolls 105g</v>
      </c>
      <c r="AY178" s="1">
        <f t="shared" si="6"/>
        <v>281.01600000000002</v>
      </c>
      <c r="AZ178" s="12">
        <f t="shared" si="7"/>
        <v>0</v>
      </c>
    </row>
    <row r="179" spans="1:52" x14ac:dyDescent="0.35">
      <c r="A179" s="4" t="s">
        <v>1287</v>
      </c>
      <c r="B179" t="s">
        <v>1288</v>
      </c>
      <c r="C179" s="2" t="s">
        <v>1333</v>
      </c>
      <c r="D179" s="2">
        <v>45534</v>
      </c>
      <c r="E179" t="s">
        <v>2201</v>
      </c>
      <c r="F179" t="s">
        <v>1748</v>
      </c>
      <c r="G179" t="s">
        <v>2202</v>
      </c>
      <c r="H179" t="s">
        <v>2203</v>
      </c>
      <c r="I179">
        <v>173145000</v>
      </c>
      <c r="J179" t="s">
        <v>1232</v>
      </c>
      <c r="K179" t="s">
        <v>1290</v>
      </c>
      <c r="L179" t="s">
        <v>1291</v>
      </c>
      <c r="M179">
        <v>5300244</v>
      </c>
      <c r="N179" t="s">
        <v>1751</v>
      </c>
      <c r="O179" t="s">
        <v>1752</v>
      </c>
      <c r="P179" t="s">
        <v>1753</v>
      </c>
      <c r="Q179" t="s">
        <v>1292</v>
      </c>
      <c r="R179" t="s">
        <v>1754</v>
      </c>
      <c r="S179" t="s">
        <v>1755</v>
      </c>
      <c r="T179" t="s">
        <v>1334</v>
      </c>
      <c r="U179" t="s">
        <v>1335</v>
      </c>
      <c r="W179" t="s">
        <v>1304</v>
      </c>
      <c r="X179" t="s">
        <v>1335</v>
      </c>
      <c r="Y179" t="s">
        <v>1299</v>
      </c>
      <c r="Z179" t="s">
        <v>1300</v>
      </c>
      <c r="AA179" s="4" t="s">
        <v>4</v>
      </c>
      <c r="AB179" t="s">
        <v>1333</v>
      </c>
      <c r="AC179">
        <v>24</v>
      </c>
      <c r="AD179">
        <v>11709</v>
      </c>
      <c r="AE179">
        <v>11709</v>
      </c>
      <c r="AF179">
        <v>281016</v>
      </c>
      <c r="AG179">
        <v>8</v>
      </c>
      <c r="AH179" s="1">
        <v>303497</v>
      </c>
      <c r="AI179" t="s">
        <v>1326</v>
      </c>
      <c r="AJ179">
        <v>20240405</v>
      </c>
      <c r="AK179">
        <v>20250405</v>
      </c>
      <c r="AL179" t="s">
        <v>1589</v>
      </c>
      <c r="AM179">
        <v>101105</v>
      </c>
      <c r="AN179" t="s">
        <v>1336</v>
      </c>
      <c r="AO179" t="s">
        <v>1296</v>
      </c>
      <c r="AP179" t="s">
        <v>1297</v>
      </c>
      <c r="AQ179">
        <v>24</v>
      </c>
      <c r="AR179" s="21">
        <v>1</v>
      </c>
      <c r="AS179" s="5" t="s">
        <v>4</v>
      </c>
      <c r="AT179" s="5"/>
      <c r="AU179" s="5" t="s">
        <v>1339</v>
      </c>
      <c r="AV179">
        <f>+IFERROR(VLOOKUP($I179,Code!$A:$M,12,0),0)</f>
        <v>322000</v>
      </c>
      <c r="AW179" t="str">
        <f>+IFERROR(VLOOKUP($I179,Code!$A:$M,13,0),0)</f>
        <v>Richeese Rolls 105g</v>
      </c>
      <c r="AY179" s="1">
        <f t="shared" si="6"/>
        <v>281.01600000000002</v>
      </c>
      <c r="AZ179" s="12">
        <f t="shared" si="7"/>
        <v>0</v>
      </c>
    </row>
    <row r="180" spans="1:52" x14ac:dyDescent="0.35">
      <c r="B180" t="s">
        <v>1288</v>
      </c>
      <c r="C180" s="2" t="s">
        <v>1305</v>
      </c>
      <c r="D180" s="2">
        <v>45534</v>
      </c>
      <c r="E180" t="s">
        <v>2204</v>
      </c>
      <c r="F180" t="s">
        <v>2050</v>
      </c>
      <c r="G180" t="s">
        <v>2205</v>
      </c>
      <c r="H180" t="s">
        <v>2206</v>
      </c>
      <c r="I180">
        <v>173145000</v>
      </c>
      <c r="J180" t="s">
        <v>1232</v>
      </c>
      <c r="K180" t="s">
        <v>1290</v>
      </c>
      <c r="L180" t="s">
        <v>1291</v>
      </c>
      <c r="M180">
        <v>5279975</v>
      </c>
      <c r="N180" t="s">
        <v>2207</v>
      </c>
      <c r="O180" t="s">
        <v>175</v>
      </c>
      <c r="P180">
        <v>74</v>
      </c>
      <c r="Q180" t="s">
        <v>1292</v>
      </c>
      <c r="R180" t="s">
        <v>2208</v>
      </c>
      <c r="S180" t="s">
        <v>1855</v>
      </c>
      <c r="T180" t="s">
        <v>2056</v>
      </c>
      <c r="U180" t="s">
        <v>723</v>
      </c>
      <c r="W180" t="s">
        <v>723</v>
      </c>
      <c r="X180" t="s">
        <v>124</v>
      </c>
      <c r="Y180" t="s">
        <v>1299</v>
      </c>
      <c r="Z180" t="s">
        <v>1300</v>
      </c>
      <c r="AA180" s="4" t="s">
        <v>865</v>
      </c>
      <c r="AB180" t="s">
        <v>1305</v>
      </c>
      <c r="AC180">
        <v>24</v>
      </c>
      <c r="AD180">
        <v>11709</v>
      </c>
      <c r="AE180">
        <v>11709</v>
      </c>
      <c r="AF180">
        <v>281016</v>
      </c>
      <c r="AG180">
        <v>8</v>
      </c>
      <c r="AH180" s="1">
        <v>303497</v>
      </c>
      <c r="AI180" t="s">
        <v>1348</v>
      </c>
      <c r="AJ180">
        <v>20240405</v>
      </c>
      <c r="AK180">
        <v>20250405</v>
      </c>
      <c r="AL180" t="s">
        <v>2057</v>
      </c>
      <c r="AM180">
        <v>99833</v>
      </c>
      <c r="AN180" t="s">
        <v>1306</v>
      </c>
      <c r="AO180" t="s">
        <v>1296</v>
      </c>
      <c r="AP180" t="s">
        <v>1297</v>
      </c>
      <c r="AQ180">
        <v>24</v>
      </c>
      <c r="AR180" s="21">
        <v>1</v>
      </c>
      <c r="AS180" s="5" t="s">
        <v>865</v>
      </c>
      <c r="AT180" s="5"/>
      <c r="AU180" s="5" t="s">
        <v>55</v>
      </c>
      <c r="AV180">
        <f>+IFERROR(VLOOKUP($I180,Code!$A:$M,12,0),0)</f>
        <v>322000</v>
      </c>
      <c r="AW180" t="str">
        <f>+IFERROR(VLOOKUP($I180,Code!$A:$M,13,0),0)</f>
        <v>Richeese Rolls 105g</v>
      </c>
      <c r="AY180" s="1">
        <f t="shared" si="6"/>
        <v>281.01600000000002</v>
      </c>
      <c r="AZ180" s="12">
        <f t="shared" si="7"/>
        <v>0</v>
      </c>
    </row>
    <row r="181" spans="1:52" x14ac:dyDescent="0.35">
      <c r="B181" t="s">
        <v>1288</v>
      </c>
      <c r="C181" s="2" t="s">
        <v>1319</v>
      </c>
      <c r="D181" s="2">
        <v>45534</v>
      </c>
      <c r="E181" t="s">
        <v>1704</v>
      </c>
      <c r="F181" t="s">
        <v>1468</v>
      </c>
      <c r="G181" t="s">
        <v>1705</v>
      </c>
      <c r="H181" t="s">
        <v>1706</v>
      </c>
      <c r="I181">
        <v>173145000</v>
      </c>
      <c r="J181" t="s">
        <v>1232</v>
      </c>
      <c r="K181" t="s">
        <v>1290</v>
      </c>
      <c r="L181" t="s">
        <v>1291</v>
      </c>
      <c r="M181">
        <v>5292464</v>
      </c>
      <c r="N181" t="s">
        <v>1707</v>
      </c>
      <c r="O181" t="s">
        <v>694</v>
      </c>
      <c r="P181">
        <v>90</v>
      </c>
      <c r="Q181" t="s">
        <v>1708</v>
      </c>
      <c r="R181" t="s">
        <v>1397</v>
      </c>
      <c r="S181" t="s">
        <v>1328</v>
      </c>
      <c r="T181" t="s">
        <v>1321</v>
      </c>
      <c r="U181" t="s">
        <v>723</v>
      </c>
      <c r="W181" t="s">
        <v>723</v>
      </c>
      <c r="X181" t="s">
        <v>118</v>
      </c>
      <c r="Y181" t="s">
        <v>1299</v>
      </c>
      <c r="Z181" t="s">
        <v>1300</v>
      </c>
      <c r="AA181" s="4" t="s">
        <v>865</v>
      </c>
      <c r="AB181" t="s">
        <v>1319</v>
      </c>
      <c r="AC181">
        <v>24</v>
      </c>
      <c r="AD181">
        <v>11709</v>
      </c>
      <c r="AE181">
        <v>11709</v>
      </c>
      <c r="AF181">
        <v>281016</v>
      </c>
      <c r="AG181">
        <v>8</v>
      </c>
      <c r="AH181" s="1">
        <v>303497</v>
      </c>
      <c r="AI181" t="s">
        <v>1326</v>
      </c>
      <c r="AJ181">
        <v>20240405</v>
      </c>
      <c r="AK181">
        <v>20250405</v>
      </c>
      <c r="AL181" t="s">
        <v>1473</v>
      </c>
      <c r="AM181">
        <v>97077</v>
      </c>
      <c r="AN181" t="s">
        <v>1325</v>
      </c>
      <c r="AO181" t="s">
        <v>1296</v>
      </c>
      <c r="AP181" t="s">
        <v>1297</v>
      </c>
      <c r="AQ181">
        <v>24</v>
      </c>
      <c r="AR181" s="21">
        <v>1</v>
      </c>
      <c r="AS181" s="5" t="s">
        <v>865</v>
      </c>
      <c r="AT181" s="5"/>
      <c r="AU181" s="5" t="s">
        <v>57</v>
      </c>
      <c r="AV181">
        <f>+IFERROR(VLOOKUP($I181,Code!$A:$M,12,0),0)</f>
        <v>322000</v>
      </c>
      <c r="AW181" t="str">
        <f>+IFERROR(VLOOKUP($I181,Code!$A:$M,13,0),0)</f>
        <v>Richeese Rolls 105g</v>
      </c>
      <c r="AY181" s="1">
        <f t="shared" si="6"/>
        <v>281.01600000000002</v>
      </c>
      <c r="AZ181" s="12">
        <f t="shared" si="7"/>
        <v>0</v>
      </c>
    </row>
    <row r="182" spans="1:52" x14ac:dyDescent="0.35">
      <c r="B182" t="s">
        <v>1288</v>
      </c>
      <c r="C182" s="2" t="s">
        <v>1298</v>
      </c>
      <c r="D182" s="2">
        <v>45534</v>
      </c>
      <c r="E182" t="s">
        <v>1879</v>
      </c>
      <c r="F182" t="s">
        <v>1532</v>
      </c>
      <c r="G182" t="s">
        <v>1880</v>
      </c>
      <c r="H182" t="s">
        <v>1881</v>
      </c>
      <c r="I182">
        <v>173145000</v>
      </c>
      <c r="J182" t="s">
        <v>1232</v>
      </c>
      <c r="K182" t="s">
        <v>1290</v>
      </c>
      <c r="L182" t="s">
        <v>1291</v>
      </c>
      <c r="M182">
        <v>5125117</v>
      </c>
      <c r="N182" t="s">
        <v>1882</v>
      </c>
      <c r="O182" t="s">
        <v>140</v>
      </c>
      <c r="P182">
        <v>60</v>
      </c>
      <c r="Q182" t="s">
        <v>1292</v>
      </c>
      <c r="R182" t="s">
        <v>1883</v>
      </c>
      <c r="S182" t="s">
        <v>1884</v>
      </c>
      <c r="T182" t="s">
        <v>1355</v>
      </c>
      <c r="U182" t="s">
        <v>723</v>
      </c>
      <c r="W182" t="s">
        <v>723</v>
      </c>
      <c r="X182" t="s">
        <v>62</v>
      </c>
      <c r="Y182" t="s">
        <v>1299</v>
      </c>
      <c r="Z182" t="s">
        <v>1300</v>
      </c>
      <c r="AA182" s="4" t="s">
        <v>865</v>
      </c>
      <c r="AB182" t="s">
        <v>1298</v>
      </c>
      <c r="AC182">
        <v>24</v>
      </c>
      <c r="AD182">
        <v>11709</v>
      </c>
      <c r="AE182">
        <v>11709</v>
      </c>
      <c r="AF182">
        <v>281016</v>
      </c>
      <c r="AG182">
        <v>8</v>
      </c>
      <c r="AH182" s="1">
        <v>303497</v>
      </c>
      <c r="AI182" t="s">
        <v>1326</v>
      </c>
      <c r="AJ182">
        <v>20240405</v>
      </c>
      <c r="AK182">
        <v>20250405</v>
      </c>
      <c r="AL182" t="s">
        <v>1539</v>
      </c>
      <c r="AM182">
        <v>102734</v>
      </c>
      <c r="AN182" t="s">
        <v>1356</v>
      </c>
      <c r="AO182" t="s">
        <v>1296</v>
      </c>
      <c r="AP182" t="s">
        <v>1297</v>
      </c>
      <c r="AQ182">
        <v>24</v>
      </c>
      <c r="AR182" s="21">
        <v>1</v>
      </c>
      <c r="AS182" s="5" t="s">
        <v>865</v>
      </c>
      <c r="AT182" s="5"/>
      <c r="AU182" s="5" t="s">
        <v>76</v>
      </c>
      <c r="AV182">
        <f>+IFERROR(VLOOKUP($I182,Code!$A:$M,12,0),0)</f>
        <v>322000</v>
      </c>
      <c r="AW182" t="str">
        <f>+IFERROR(VLOOKUP($I182,Code!$A:$M,13,0),0)</f>
        <v>Richeese Rolls 105g</v>
      </c>
      <c r="AY182" s="1">
        <f t="shared" ref="AY182:AY244" si="8">+AE182*AQ182/1000</f>
        <v>281.01600000000002</v>
      </c>
      <c r="AZ182" s="12">
        <f t="shared" ref="AZ182:AZ244" si="9">1-(AE182/AD182)</f>
        <v>0</v>
      </c>
    </row>
    <row r="183" spans="1:52" x14ac:dyDescent="0.35">
      <c r="B183" t="s">
        <v>1288</v>
      </c>
      <c r="C183" s="2" t="s">
        <v>1333</v>
      </c>
      <c r="D183" s="2">
        <v>45534</v>
      </c>
      <c r="E183" t="s">
        <v>2209</v>
      </c>
      <c r="F183" t="s">
        <v>2210</v>
      </c>
      <c r="G183" t="s">
        <v>2211</v>
      </c>
      <c r="H183" t="s">
        <v>2212</v>
      </c>
      <c r="I183">
        <v>173145000</v>
      </c>
      <c r="J183" t="s">
        <v>1232</v>
      </c>
      <c r="K183" t="s">
        <v>1290</v>
      </c>
      <c r="L183" t="s">
        <v>1291</v>
      </c>
      <c r="M183">
        <v>5337549</v>
      </c>
      <c r="N183" t="s">
        <v>2213</v>
      </c>
      <c r="O183" t="s">
        <v>2214</v>
      </c>
      <c r="P183">
        <v>453</v>
      </c>
      <c r="Q183" t="s">
        <v>2215</v>
      </c>
      <c r="R183" t="s">
        <v>1342</v>
      </c>
      <c r="S183" t="s">
        <v>1343</v>
      </c>
      <c r="T183" t="s">
        <v>1343</v>
      </c>
      <c r="U183" t="s">
        <v>116</v>
      </c>
      <c r="W183" t="s">
        <v>1304</v>
      </c>
      <c r="X183" t="s">
        <v>116</v>
      </c>
      <c r="Y183" t="s">
        <v>1299</v>
      </c>
      <c r="Z183" t="s">
        <v>1300</v>
      </c>
      <c r="AA183" s="4" t="s">
        <v>4</v>
      </c>
      <c r="AB183" t="s">
        <v>1333</v>
      </c>
      <c r="AC183">
        <v>24</v>
      </c>
      <c r="AD183">
        <v>11709</v>
      </c>
      <c r="AE183">
        <v>11709</v>
      </c>
      <c r="AF183">
        <v>281016</v>
      </c>
      <c r="AG183">
        <v>8</v>
      </c>
      <c r="AH183" s="1">
        <v>303497</v>
      </c>
      <c r="AI183" t="s">
        <v>1326</v>
      </c>
      <c r="AJ183">
        <v>20240405</v>
      </c>
      <c r="AK183">
        <v>20250405</v>
      </c>
      <c r="AL183" t="s">
        <v>1703</v>
      </c>
      <c r="AM183">
        <v>101105</v>
      </c>
      <c r="AN183" t="s">
        <v>1336</v>
      </c>
      <c r="AO183" t="s">
        <v>1296</v>
      </c>
      <c r="AP183" t="s">
        <v>1297</v>
      </c>
      <c r="AQ183">
        <v>24</v>
      </c>
      <c r="AR183" s="21">
        <v>1</v>
      </c>
      <c r="AS183" s="5" t="s">
        <v>4</v>
      </c>
      <c r="AT183" s="5"/>
      <c r="AU183" s="5" t="s">
        <v>1340</v>
      </c>
      <c r="AV183">
        <f>+IFERROR(VLOOKUP($I183,Code!$A:$M,12,0),0)</f>
        <v>322000</v>
      </c>
      <c r="AW183" t="str">
        <f>+IFERROR(VLOOKUP($I183,Code!$A:$M,13,0),0)</f>
        <v>Richeese Rolls 105g</v>
      </c>
      <c r="AY183" s="1">
        <f t="shared" si="8"/>
        <v>281.01600000000002</v>
      </c>
      <c r="AZ183" s="12">
        <f t="shared" si="9"/>
        <v>0</v>
      </c>
    </row>
    <row r="184" spans="1:52" x14ac:dyDescent="0.35">
      <c r="B184" t="s">
        <v>1288</v>
      </c>
      <c r="C184" s="2" t="s">
        <v>1289</v>
      </c>
      <c r="D184" s="2">
        <v>45534</v>
      </c>
      <c r="E184" t="s">
        <v>1994</v>
      </c>
      <c r="F184" t="s">
        <v>1614</v>
      </c>
      <c r="G184" t="s">
        <v>1995</v>
      </c>
      <c r="H184" t="s">
        <v>1996</v>
      </c>
      <c r="I184">
        <v>173145000</v>
      </c>
      <c r="J184" t="s">
        <v>1232</v>
      </c>
      <c r="K184" t="s">
        <v>1290</v>
      </c>
      <c r="L184" t="s">
        <v>1291</v>
      </c>
      <c r="M184">
        <v>5339613</v>
      </c>
      <c r="N184" t="s">
        <v>1997</v>
      </c>
      <c r="O184" t="s">
        <v>732</v>
      </c>
      <c r="P184" t="s">
        <v>1998</v>
      </c>
      <c r="Q184" t="s">
        <v>1999</v>
      </c>
      <c r="R184" t="s">
        <v>1292</v>
      </c>
      <c r="S184" t="s">
        <v>1865</v>
      </c>
      <c r="T184" t="s">
        <v>1301</v>
      </c>
      <c r="U184" t="s">
        <v>723</v>
      </c>
      <c r="W184" t="s">
        <v>723</v>
      </c>
      <c r="X184" t="s">
        <v>67</v>
      </c>
      <c r="Y184" t="s">
        <v>1299</v>
      </c>
      <c r="Z184" t="s">
        <v>1300</v>
      </c>
      <c r="AA184" s="4" t="s">
        <v>865</v>
      </c>
      <c r="AB184" t="s">
        <v>1289</v>
      </c>
      <c r="AC184">
        <v>24</v>
      </c>
      <c r="AD184">
        <v>11709</v>
      </c>
      <c r="AE184">
        <v>11709</v>
      </c>
      <c r="AF184">
        <v>281016</v>
      </c>
      <c r="AG184">
        <v>8</v>
      </c>
      <c r="AH184" s="1">
        <v>303497</v>
      </c>
      <c r="AI184" t="s">
        <v>1348</v>
      </c>
      <c r="AJ184">
        <v>20240405</v>
      </c>
      <c r="AK184">
        <v>20250405</v>
      </c>
      <c r="AL184" t="s">
        <v>1619</v>
      </c>
      <c r="AM184">
        <v>96418</v>
      </c>
      <c r="AN184" t="s">
        <v>1620</v>
      </c>
      <c r="AO184" t="s">
        <v>1296</v>
      </c>
      <c r="AP184" t="s">
        <v>1297</v>
      </c>
      <c r="AQ184">
        <v>24</v>
      </c>
      <c r="AR184" s="21">
        <v>1</v>
      </c>
      <c r="AS184" s="5" t="s">
        <v>865</v>
      </c>
      <c r="AT184" s="5"/>
      <c r="AU184" s="5" t="s">
        <v>58</v>
      </c>
      <c r="AV184">
        <f>+IFERROR(VLOOKUP($I184,Code!$A:$M,12,0),0)</f>
        <v>322000</v>
      </c>
      <c r="AW184" t="str">
        <f>+IFERROR(VLOOKUP($I184,Code!$A:$M,13,0),0)</f>
        <v>Richeese Rolls 105g</v>
      </c>
      <c r="AY184" s="1">
        <f t="shared" si="8"/>
        <v>281.01600000000002</v>
      </c>
      <c r="AZ184" s="12">
        <f t="shared" si="9"/>
        <v>0</v>
      </c>
    </row>
    <row r="185" spans="1:52" x14ac:dyDescent="0.35">
      <c r="B185" t="s">
        <v>1288</v>
      </c>
      <c r="C185" s="2" t="s">
        <v>1319</v>
      </c>
      <c r="D185" s="2">
        <v>45534</v>
      </c>
      <c r="E185" t="s">
        <v>2216</v>
      </c>
      <c r="F185" t="s">
        <v>1413</v>
      </c>
      <c r="G185" t="s">
        <v>2217</v>
      </c>
      <c r="H185" t="s">
        <v>2218</v>
      </c>
      <c r="I185">
        <v>173145000</v>
      </c>
      <c r="J185" t="s">
        <v>1232</v>
      </c>
      <c r="K185" t="s">
        <v>1290</v>
      </c>
      <c r="L185" t="s">
        <v>1291</v>
      </c>
      <c r="M185">
        <v>5335686</v>
      </c>
      <c r="N185" t="s">
        <v>2219</v>
      </c>
      <c r="O185" t="s">
        <v>564</v>
      </c>
      <c r="P185" t="s">
        <v>2220</v>
      </c>
      <c r="Q185" t="s">
        <v>1292</v>
      </c>
      <c r="R185" t="s">
        <v>2221</v>
      </c>
      <c r="S185" t="s">
        <v>1317</v>
      </c>
      <c r="T185" t="s">
        <v>1350</v>
      </c>
      <c r="U185" t="s">
        <v>723</v>
      </c>
      <c r="W185" t="s">
        <v>723</v>
      </c>
      <c r="X185" t="s">
        <v>136</v>
      </c>
      <c r="Y185" t="s">
        <v>1299</v>
      </c>
      <c r="Z185" t="s">
        <v>1300</v>
      </c>
      <c r="AA185" s="4" t="s">
        <v>865</v>
      </c>
      <c r="AB185" t="s">
        <v>1319</v>
      </c>
      <c r="AC185">
        <v>24</v>
      </c>
      <c r="AD185">
        <v>11709</v>
      </c>
      <c r="AE185">
        <v>11709</v>
      </c>
      <c r="AF185">
        <v>281016</v>
      </c>
      <c r="AG185">
        <v>8</v>
      </c>
      <c r="AH185" s="1">
        <v>303497</v>
      </c>
      <c r="AI185" t="s">
        <v>1326</v>
      </c>
      <c r="AJ185">
        <v>20240405</v>
      </c>
      <c r="AK185">
        <v>20250405</v>
      </c>
      <c r="AL185" t="s">
        <v>1418</v>
      </c>
      <c r="AM185">
        <v>97077</v>
      </c>
      <c r="AN185" t="s">
        <v>1325</v>
      </c>
      <c r="AO185" t="s">
        <v>1296</v>
      </c>
      <c r="AP185" t="s">
        <v>1297</v>
      </c>
      <c r="AQ185">
        <v>24</v>
      </c>
      <c r="AR185" s="21">
        <v>1</v>
      </c>
      <c r="AS185" s="5" t="s">
        <v>865</v>
      </c>
      <c r="AT185" s="5"/>
      <c r="AU185" s="5" t="s">
        <v>56</v>
      </c>
      <c r="AV185">
        <f>+IFERROR(VLOOKUP($I185,Code!$A:$M,12,0),0)</f>
        <v>322000</v>
      </c>
      <c r="AW185" t="str">
        <f>+IFERROR(VLOOKUP($I185,Code!$A:$M,13,0),0)</f>
        <v>Richeese Rolls 105g</v>
      </c>
      <c r="AY185" s="1">
        <f t="shared" si="8"/>
        <v>281.01600000000002</v>
      </c>
      <c r="AZ185" s="12">
        <f t="shared" si="9"/>
        <v>0</v>
      </c>
    </row>
    <row r="186" spans="1:52" x14ac:dyDescent="0.35">
      <c r="B186" t="s">
        <v>1288</v>
      </c>
      <c r="C186" s="2" t="s">
        <v>1289</v>
      </c>
      <c r="D186" s="2">
        <v>45534</v>
      </c>
      <c r="E186" t="s">
        <v>2149</v>
      </c>
      <c r="F186" t="s">
        <v>1652</v>
      </c>
      <c r="G186" t="s">
        <v>2150</v>
      </c>
      <c r="H186" t="s">
        <v>2151</v>
      </c>
      <c r="I186">
        <v>173145000</v>
      </c>
      <c r="J186" t="s">
        <v>1232</v>
      </c>
      <c r="K186" t="s">
        <v>1290</v>
      </c>
      <c r="L186" t="s">
        <v>1291</v>
      </c>
      <c r="M186">
        <v>5338728</v>
      </c>
      <c r="N186" t="s">
        <v>2152</v>
      </c>
      <c r="O186" t="s">
        <v>313</v>
      </c>
      <c r="P186" t="s">
        <v>2153</v>
      </c>
      <c r="Q186" t="s">
        <v>1292</v>
      </c>
      <c r="R186" t="s">
        <v>2154</v>
      </c>
      <c r="S186" t="s">
        <v>1322</v>
      </c>
      <c r="T186" t="s">
        <v>1659</v>
      </c>
      <c r="U186" t="s">
        <v>723</v>
      </c>
      <c r="W186" t="s">
        <v>723</v>
      </c>
      <c r="X186" t="s">
        <v>61</v>
      </c>
      <c r="Y186" t="s">
        <v>1299</v>
      </c>
      <c r="Z186" t="s">
        <v>1300</v>
      </c>
      <c r="AA186" s="4" t="s">
        <v>865</v>
      </c>
      <c r="AB186" t="s">
        <v>1289</v>
      </c>
      <c r="AC186">
        <v>24</v>
      </c>
      <c r="AD186">
        <v>11709</v>
      </c>
      <c r="AE186">
        <v>11709</v>
      </c>
      <c r="AF186">
        <v>281016</v>
      </c>
      <c r="AG186">
        <v>8</v>
      </c>
      <c r="AH186" s="1">
        <v>303497</v>
      </c>
      <c r="AI186" t="s">
        <v>1348</v>
      </c>
      <c r="AJ186">
        <v>20240405</v>
      </c>
      <c r="AK186">
        <v>20250405</v>
      </c>
      <c r="AL186" t="s">
        <v>1660</v>
      </c>
      <c r="AM186">
        <v>102675</v>
      </c>
      <c r="AN186" t="s">
        <v>1302</v>
      </c>
      <c r="AO186" t="s">
        <v>1296</v>
      </c>
      <c r="AP186" t="s">
        <v>1297</v>
      </c>
      <c r="AQ186">
        <v>24</v>
      </c>
      <c r="AR186" s="21">
        <v>1</v>
      </c>
      <c r="AS186" s="5" t="s">
        <v>865</v>
      </c>
      <c r="AT186" s="5"/>
      <c r="AU186" s="5" t="s">
        <v>53</v>
      </c>
      <c r="AV186">
        <f>+IFERROR(VLOOKUP($I186,Code!$A:$M,12,0),0)</f>
        <v>322000</v>
      </c>
      <c r="AW186" t="str">
        <f>+IFERROR(VLOOKUP($I186,Code!$A:$M,13,0),0)</f>
        <v>Richeese Rolls 105g</v>
      </c>
      <c r="AY186" s="1">
        <f t="shared" si="8"/>
        <v>281.01600000000002</v>
      </c>
      <c r="AZ186" s="12">
        <f t="shared" si="9"/>
        <v>0</v>
      </c>
    </row>
    <row r="187" spans="1:52" x14ac:dyDescent="0.35">
      <c r="B187" t="s">
        <v>1288</v>
      </c>
      <c r="C187" s="2" t="s">
        <v>1298</v>
      </c>
      <c r="D187" s="2">
        <v>45534</v>
      </c>
      <c r="E187" t="s">
        <v>2222</v>
      </c>
      <c r="F187" t="s">
        <v>1834</v>
      </c>
      <c r="G187" t="s">
        <v>2223</v>
      </c>
      <c r="H187" t="s">
        <v>2224</v>
      </c>
      <c r="I187">
        <v>173145000</v>
      </c>
      <c r="J187" t="s">
        <v>1232</v>
      </c>
      <c r="K187" t="s">
        <v>1290</v>
      </c>
      <c r="L187" t="s">
        <v>1291</v>
      </c>
      <c r="M187">
        <v>5297528</v>
      </c>
      <c r="N187" t="s">
        <v>2225</v>
      </c>
      <c r="O187" t="s">
        <v>331</v>
      </c>
      <c r="P187">
        <v>88</v>
      </c>
      <c r="Q187" t="s">
        <v>2226</v>
      </c>
      <c r="R187" t="s">
        <v>2162</v>
      </c>
      <c r="S187" t="s">
        <v>1327</v>
      </c>
      <c r="T187" t="s">
        <v>1355</v>
      </c>
      <c r="U187" t="s">
        <v>723</v>
      </c>
      <c r="W187" t="s">
        <v>723</v>
      </c>
      <c r="X187" t="s">
        <v>62</v>
      </c>
      <c r="Y187" t="s">
        <v>1299</v>
      </c>
      <c r="Z187" t="s">
        <v>1300</v>
      </c>
      <c r="AA187" s="4" t="s">
        <v>865</v>
      </c>
      <c r="AB187" t="s">
        <v>1298</v>
      </c>
      <c r="AC187">
        <v>18</v>
      </c>
      <c r="AD187">
        <v>11709</v>
      </c>
      <c r="AE187">
        <v>11709</v>
      </c>
      <c r="AF187">
        <v>210762</v>
      </c>
      <c r="AG187">
        <v>8</v>
      </c>
      <c r="AH187" s="16">
        <v>227623</v>
      </c>
      <c r="AI187" t="s">
        <v>1348</v>
      </c>
      <c r="AJ187">
        <v>20240405</v>
      </c>
      <c r="AK187">
        <v>20250405</v>
      </c>
      <c r="AL187" t="s">
        <v>1839</v>
      </c>
      <c r="AM187">
        <v>102734</v>
      </c>
      <c r="AN187" t="s">
        <v>1356</v>
      </c>
      <c r="AO187" t="s">
        <v>1296</v>
      </c>
      <c r="AP187" t="s">
        <v>1297</v>
      </c>
      <c r="AQ187">
        <v>24</v>
      </c>
      <c r="AR187" s="21">
        <v>0.75</v>
      </c>
      <c r="AS187" s="5" t="s">
        <v>865</v>
      </c>
      <c r="AT187" s="5"/>
      <c r="AU187" s="5" t="s">
        <v>76</v>
      </c>
      <c r="AV187">
        <f>+IFERROR(VLOOKUP($I187,Code!$A:$M,12,0),0)</f>
        <v>322000</v>
      </c>
      <c r="AW187" t="str">
        <f>+IFERROR(VLOOKUP($I187,Code!$A:$M,13,0),0)</f>
        <v>Richeese Rolls 105g</v>
      </c>
      <c r="AY187" s="1">
        <f t="shared" si="8"/>
        <v>281.01600000000002</v>
      </c>
      <c r="AZ187" s="12">
        <f t="shared" si="9"/>
        <v>0</v>
      </c>
    </row>
    <row r="188" spans="1:52" x14ac:dyDescent="0.35">
      <c r="B188" t="s">
        <v>1288</v>
      </c>
      <c r="C188" s="2" t="s">
        <v>1298</v>
      </c>
      <c r="D188" s="2">
        <v>45534</v>
      </c>
      <c r="E188" t="s">
        <v>2222</v>
      </c>
      <c r="F188" t="s">
        <v>1834</v>
      </c>
      <c r="G188" t="s">
        <v>2223</v>
      </c>
      <c r="H188" t="s">
        <v>2224</v>
      </c>
      <c r="I188">
        <v>173145000</v>
      </c>
      <c r="J188" t="s">
        <v>1232</v>
      </c>
      <c r="K188" t="s">
        <v>1290</v>
      </c>
      <c r="L188" t="s">
        <v>1291</v>
      </c>
      <c r="M188">
        <v>5297528</v>
      </c>
      <c r="N188" t="s">
        <v>2225</v>
      </c>
      <c r="O188" t="s">
        <v>331</v>
      </c>
      <c r="P188">
        <v>88</v>
      </c>
      <c r="Q188" t="s">
        <v>2226</v>
      </c>
      <c r="R188" t="s">
        <v>2162</v>
      </c>
      <c r="S188" t="s">
        <v>1327</v>
      </c>
      <c r="T188" t="s">
        <v>1355</v>
      </c>
      <c r="U188" t="s">
        <v>723</v>
      </c>
      <c r="W188" t="s">
        <v>723</v>
      </c>
      <c r="X188" t="s">
        <v>62</v>
      </c>
      <c r="Y188" t="s">
        <v>1299</v>
      </c>
      <c r="Z188" t="s">
        <v>1300</v>
      </c>
      <c r="AA188" s="4" t="s">
        <v>865</v>
      </c>
      <c r="AB188" t="s">
        <v>1298</v>
      </c>
      <c r="AC188">
        <v>6</v>
      </c>
      <c r="AD188">
        <v>11709</v>
      </c>
      <c r="AE188">
        <v>11709</v>
      </c>
      <c r="AF188">
        <v>70254</v>
      </c>
      <c r="AG188">
        <v>8</v>
      </c>
      <c r="AH188" s="1">
        <v>75874</v>
      </c>
      <c r="AI188" t="s">
        <v>1326</v>
      </c>
      <c r="AJ188">
        <v>20240405</v>
      </c>
      <c r="AK188">
        <v>20250405</v>
      </c>
      <c r="AL188" t="s">
        <v>1839</v>
      </c>
      <c r="AM188">
        <v>102734</v>
      </c>
      <c r="AN188" t="s">
        <v>1356</v>
      </c>
      <c r="AO188" t="s">
        <v>1296</v>
      </c>
      <c r="AP188" t="s">
        <v>1297</v>
      </c>
      <c r="AQ188">
        <v>24</v>
      </c>
      <c r="AR188" s="21">
        <v>0.25</v>
      </c>
      <c r="AS188" s="5" t="s">
        <v>865</v>
      </c>
      <c r="AT188" s="5"/>
      <c r="AU188" s="5" t="s">
        <v>76</v>
      </c>
      <c r="AV188">
        <f>+IFERROR(VLOOKUP($I188,Code!$A:$M,12,0),0)</f>
        <v>322000</v>
      </c>
      <c r="AW188" t="str">
        <f>+IFERROR(VLOOKUP($I188,Code!$A:$M,13,0),0)</f>
        <v>Richeese Rolls 105g</v>
      </c>
      <c r="AY188" s="1">
        <f t="shared" si="8"/>
        <v>281.01600000000002</v>
      </c>
      <c r="AZ188" s="12">
        <f t="shared" si="9"/>
        <v>0</v>
      </c>
    </row>
    <row r="189" spans="1:52" x14ac:dyDescent="0.35">
      <c r="B189" t="s">
        <v>1288</v>
      </c>
      <c r="C189" s="2" t="s">
        <v>1319</v>
      </c>
      <c r="D189" s="2">
        <v>45534</v>
      </c>
      <c r="E189" t="s">
        <v>2227</v>
      </c>
      <c r="F189" t="s">
        <v>1493</v>
      </c>
      <c r="G189" t="s">
        <v>2228</v>
      </c>
      <c r="H189" t="s">
        <v>2229</v>
      </c>
      <c r="I189">
        <v>173145000</v>
      </c>
      <c r="J189" t="s">
        <v>1232</v>
      </c>
      <c r="K189" t="s">
        <v>1290</v>
      </c>
      <c r="L189" t="s">
        <v>1291</v>
      </c>
      <c r="M189">
        <v>5294770</v>
      </c>
      <c r="N189" t="s">
        <v>2230</v>
      </c>
      <c r="O189" t="s">
        <v>311</v>
      </c>
      <c r="P189">
        <v>148</v>
      </c>
      <c r="Q189" t="s">
        <v>1292</v>
      </c>
      <c r="R189" t="s">
        <v>2231</v>
      </c>
      <c r="S189" t="s">
        <v>1855</v>
      </c>
      <c r="T189" t="s">
        <v>1351</v>
      </c>
      <c r="U189" t="s">
        <v>723</v>
      </c>
      <c r="W189" t="s">
        <v>723</v>
      </c>
      <c r="X189" t="s">
        <v>63</v>
      </c>
      <c r="Y189" t="s">
        <v>1299</v>
      </c>
      <c r="Z189" t="s">
        <v>1300</v>
      </c>
      <c r="AA189" s="4" t="s">
        <v>865</v>
      </c>
      <c r="AB189" t="s">
        <v>1319</v>
      </c>
      <c r="AC189">
        <v>24</v>
      </c>
      <c r="AD189">
        <v>11709</v>
      </c>
      <c r="AE189">
        <v>11709</v>
      </c>
      <c r="AF189">
        <v>281016</v>
      </c>
      <c r="AG189">
        <v>8</v>
      </c>
      <c r="AH189" s="1">
        <v>303497</v>
      </c>
      <c r="AI189" t="s">
        <v>1326</v>
      </c>
      <c r="AJ189">
        <v>20240405</v>
      </c>
      <c r="AK189">
        <v>20250405</v>
      </c>
      <c r="AL189" t="s">
        <v>1497</v>
      </c>
      <c r="AM189">
        <v>102589</v>
      </c>
      <c r="AN189" t="s">
        <v>1352</v>
      </c>
      <c r="AO189" t="s">
        <v>1296</v>
      </c>
      <c r="AP189" t="s">
        <v>1297</v>
      </c>
      <c r="AQ189">
        <v>24</v>
      </c>
      <c r="AR189" s="21">
        <v>1</v>
      </c>
      <c r="AS189" s="5" t="s">
        <v>865</v>
      </c>
      <c r="AT189" s="5"/>
      <c r="AU189" s="5" t="s">
        <v>56</v>
      </c>
      <c r="AV189">
        <f>+IFERROR(VLOOKUP($I189,Code!$A:$M,12,0),0)</f>
        <v>322000</v>
      </c>
      <c r="AW189" t="str">
        <f>+IFERROR(VLOOKUP($I189,Code!$A:$M,13,0),0)</f>
        <v>Richeese Rolls 105g</v>
      </c>
      <c r="AY189" s="1">
        <f t="shared" si="8"/>
        <v>281.01600000000002</v>
      </c>
      <c r="AZ189" s="12">
        <f t="shared" si="9"/>
        <v>0</v>
      </c>
    </row>
    <row r="190" spans="1:52" x14ac:dyDescent="0.35">
      <c r="B190" t="s">
        <v>1288</v>
      </c>
      <c r="C190" s="2" t="s">
        <v>1333</v>
      </c>
      <c r="D190" s="2">
        <v>45534</v>
      </c>
      <c r="E190" t="s">
        <v>2232</v>
      </c>
      <c r="F190" t="s">
        <v>1802</v>
      </c>
      <c r="G190" t="s">
        <v>2233</v>
      </c>
      <c r="H190" t="s">
        <v>2234</v>
      </c>
      <c r="I190">
        <v>173145000</v>
      </c>
      <c r="J190" t="s">
        <v>1232</v>
      </c>
      <c r="K190" t="s">
        <v>1290</v>
      </c>
      <c r="L190" t="s">
        <v>1291</v>
      </c>
      <c r="M190">
        <v>5139099</v>
      </c>
      <c r="N190" t="s">
        <v>1805</v>
      </c>
      <c r="O190" t="s">
        <v>1806</v>
      </c>
      <c r="P190" t="s">
        <v>1807</v>
      </c>
      <c r="Q190" t="s">
        <v>1368</v>
      </c>
      <c r="R190" t="s">
        <v>1808</v>
      </c>
      <c r="S190" t="s">
        <v>1809</v>
      </c>
      <c r="T190" t="s">
        <v>1334</v>
      </c>
      <c r="U190" t="s">
        <v>1335</v>
      </c>
      <c r="W190" t="s">
        <v>1304</v>
      </c>
      <c r="X190" t="s">
        <v>1335</v>
      </c>
      <c r="Y190" t="s">
        <v>1299</v>
      </c>
      <c r="Z190" t="s">
        <v>1300</v>
      </c>
      <c r="AA190" s="4" t="s">
        <v>4</v>
      </c>
      <c r="AB190" t="s">
        <v>1333</v>
      </c>
      <c r="AC190">
        <v>24</v>
      </c>
      <c r="AD190">
        <v>11709</v>
      </c>
      <c r="AE190">
        <v>11709</v>
      </c>
      <c r="AF190">
        <v>281016</v>
      </c>
      <c r="AG190">
        <v>8</v>
      </c>
      <c r="AH190" s="1">
        <v>303497</v>
      </c>
      <c r="AI190" t="s">
        <v>1326</v>
      </c>
      <c r="AJ190">
        <v>20240405</v>
      </c>
      <c r="AK190">
        <v>20250405</v>
      </c>
      <c r="AL190" t="s">
        <v>1589</v>
      </c>
      <c r="AM190">
        <v>101105</v>
      </c>
      <c r="AN190" t="s">
        <v>1336</v>
      </c>
      <c r="AO190" t="s">
        <v>1296</v>
      </c>
      <c r="AP190" t="s">
        <v>1297</v>
      </c>
      <c r="AQ190">
        <v>24</v>
      </c>
      <c r="AR190" s="21">
        <v>1</v>
      </c>
      <c r="AS190" s="5" t="s">
        <v>4</v>
      </c>
      <c r="AT190" s="5"/>
      <c r="AU190" s="5" t="s">
        <v>1339</v>
      </c>
      <c r="AV190">
        <f>+IFERROR(VLOOKUP($I190,Code!$A:$M,12,0),0)</f>
        <v>322000</v>
      </c>
      <c r="AW190" t="str">
        <f>+IFERROR(VLOOKUP($I190,Code!$A:$M,13,0),0)</f>
        <v>Richeese Rolls 105g</v>
      </c>
      <c r="AY190" s="1">
        <f t="shared" si="8"/>
        <v>281.01600000000002</v>
      </c>
      <c r="AZ190" s="12">
        <f t="shared" si="9"/>
        <v>0</v>
      </c>
    </row>
    <row r="191" spans="1:52" x14ac:dyDescent="0.35">
      <c r="A191" s="4" t="s">
        <v>1287</v>
      </c>
      <c r="B191" s="4" t="s">
        <v>1288</v>
      </c>
      <c r="C191" s="4" t="s">
        <v>1319</v>
      </c>
      <c r="D191" s="4">
        <v>45534</v>
      </c>
      <c r="E191" s="4" t="s">
        <v>2235</v>
      </c>
      <c r="F191" s="4" t="s">
        <v>1493</v>
      </c>
      <c r="G191" s="4" t="s">
        <v>2236</v>
      </c>
      <c r="H191" s="4" t="s">
        <v>2237</v>
      </c>
      <c r="I191" s="4">
        <v>173145000</v>
      </c>
      <c r="J191" s="4" t="s">
        <v>1232</v>
      </c>
      <c r="K191" s="4" t="s">
        <v>1290</v>
      </c>
      <c r="L191" s="4" t="s">
        <v>1291</v>
      </c>
      <c r="M191" s="4">
        <v>5334317</v>
      </c>
      <c r="N191" s="4" t="s">
        <v>2238</v>
      </c>
      <c r="O191" s="4" t="s">
        <v>467</v>
      </c>
      <c r="P191" s="4" t="s">
        <v>2239</v>
      </c>
      <c r="Q191" s="4" t="s">
        <v>1292</v>
      </c>
      <c r="R191" s="4" t="s">
        <v>1521</v>
      </c>
      <c r="S191" s="4" t="s">
        <v>1357</v>
      </c>
      <c r="T191" s="4" t="s">
        <v>1351</v>
      </c>
      <c r="U191" s="4" t="s">
        <v>723</v>
      </c>
      <c r="V191" s="4"/>
      <c r="W191" s="4" t="s">
        <v>723</v>
      </c>
      <c r="X191" s="4" t="s">
        <v>63</v>
      </c>
      <c r="Y191" s="4" t="s">
        <v>1299</v>
      </c>
      <c r="Z191" s="4" t="s">
        <v>1300</v>
      </c>
      <c r="AA191" s="4" t="s">
        <v>865</v>
      </c>
      <c r="AB191" s="4" t="s">
        <v>1319</v>
      </c>
      <c r="AC191" s="4">
        <v>24</v>
      </c>
      <c r="AD191" s="4">
        <v>11709</v>
      </c>
      <c r="AE191" s="4">
        <v>11709</v>
      </c>
      <c r="AF191" s="4">
        <v>281016</v>
      </c>
      <c r="AG191" s="4">
        <v>8</v>
      </c>
      <c r="AH191" s="4">
        <v>303497</v>
      </c>
      <c r="AI191" s="4" t="s">
        <v>1326</v>
      </c>
      <c r="AJ191" s="4">
        <v>20240405</v>
      </c>
      <c r="AK191" s="4">
        <v>20250405</v>
      </c>
      <c r="AL191" s="4" t="s">
        <v>1497</v>
      </c>
      <c r="AM191" s="4">
        <v>102589</v>
      </c>
      <c r="AN191" s="4" t="s">
        <v>1352</v>
      </c>
      <c r="AO191" s="4" t="s">
        <v>1296</v>
      </c>
      <c r="AP191" s="4" t="s">
        <v>1297</v>
      </c>
      <c r="AQ191" s="4">
        <v>24</v>
      </c>
      <c r="AR191" s="4">
        <v>1</v>
      </c>
      <c r="AS191" s="5" t="s">
        <v>865</v>
      </c>
      <c r="AT191" s="5"/>
      <c r="AU191" s="5" t="s">
        <v>56</v>
      </c>
      <c r="AV191">
        <f>+IFERROR(VLOOKUP($I191,Code!$A:$M,12,0),0)</f>
        <v>322000</v>
      </c>
      <c r="AW191" t="str">
        <f>+IFERROR(VLOOKUP($I191,Code!$A:$M,13,0),0)</f>
        <v>Richeese Rolls 105g</v>
      </c>
      <c r="AY191" s="1">
        <f t="shared" si="8"/>
        <v>281.01600000000002</v>
      </c>
      <c r="AZ191" s="12">
        <f t="shared" si="9"/>
        <v>0</v>
      </c>
    </row>
    <row r="192" spans="1:52" x14ac:dyDescent="0.35">
      <c r="B192" t="s">
        <v>1288</v>
      </c>
      <c r="C192" s="2" t="s">
        <v>1333</v>
      </c>
      <c r="D192" s="2">
        <v>45534</v>
      </c>
      <c r="E192" t="s">
        <v>2240</v>
      </c>
      <c r="F192" t="s">
        <v>2241</v>
      </c>
      <c r="G192" t="s">
        <v>2242</v>
      </c>
      <c r="H192" t="s">
        <v>2243</v>
      </c>
      <c r="I192">
        <v>173145000</v>
      </c>
      <c r="J192" t="s">
        <v>1232</v>
      </c>
      <c r="K192" t="s">
        <v>1290</v>
      </c>
      <c r="L192" t="s">
        <v>1291</v>
      </c>
      <c r="M192">
        <v>5336405</v>
      </c>
      <c r="N192" t="s">
        <v>2244</v>
      </c>
      <c r="O192" t="s">
        <v>2245</v>
      </c>
      <c r="P192">
        <v>27</v>
      </c>
      <c r="Q192" t="s">
        <v>1292</v>
      </c>
      <c r="R192" t="s">
        <v>1393</v>
      </c>
      <c r="S192" t="s">
        <v>2246</v>
      </c>
      <c r="T192" t="s">
        <v>1343</v>
      </c>
      <c r="U192" t="s">
        <v>116</v>
      </c>
      <c r="W192" t="s">
        <v>1304</v>
      </c>
      <c r="X192" t="s">
        <v>116</v>
      </c>
      <c r="Y192" t="s">
        <v>1299</v>
      </c>
      <c r="Z192" t="s">
        <v>1300</v>
      </c>
      <c r="AA192" s="4" t="s">
        <v>4</v>
      </c>
      <c r="AB192" t="s">
        <v>1333</v>
      </c>
      <c r="AC192">
        <v>24</v>
      </c>
      <c r="AD192">
        <v>11709</v>
      </c>
      <c r="AE192">
        <v>11709</v>
      </c>
      <c r="AF192">
        <v>281016</v>
      </c>
      <c r="AG192">
        <v>8</v>
      </c>
      <c r="AH192" s="1">
        <v>303497</v>
      </c>
      <c r="AI192" t="s">
        <v>1326</v>
      </c>
      <c r="AJ192">
        <v>20240405</v>
      </c>
      <c r="AK192">
        <v>20250405</v>
      </c>
      <c r="AL192" t="s">
        <v>1703</v>
      </c>
      <c r="AM192">
        <v>101105</v>
      </c>
      <c r="AN192" t="s">
        <v>1336</v>
      </c>
      <c r="AO192" t="s">
        <v>1296</v>
      </c>
      <c r="AP192" t="s">
        <v>1297</v>
      </c>
      <c r="AQ192">
        <v>24</v>
      </c>
      <c r="AR192" s="21">
        <v>1</v>
      </c>
      <c r="AS192" s="5" t="s">
        <v>4</v>
      </c>
      <c r="AT192" s="5"/>
      <c r="AU192" s="5" t="s">
        <v>1340</v>
      </c>
      <c r="AV192">
        <f>+IFERROR(VLOOKUP($I192,Code!$A:$M,12,0),0)</f>
        <v>322000</v>
      </c>
      <c r="AW192" t="str">
        <f>+IFERROR(VLOOKUP($I192,Code!$A:$M,13,0),0)</f>
        <v>Richeese Rolls 105g</v>
      </c>
      <c r="AY192" s="1">
        <f t="shared" si="8"/>
        <v>281.01600000000002</v>
      </c>
      <c r="AZ192" s="12">
        <f t="shared" si="9"/>
        <v>0</v>
      </c>
    </row>
    <row r="193" spans="1:52" x14ac:dyDescent="0.35">
      <c r="B193" t="s">
        <v>1288</v>
      </c>
      <c r="C193" s="2" t="s">
        <v>1289</v>
      </c>
      <c r="D193" s="2">
        <v>45534</v>
      </c>
      <c r="E193" t="s">
        <v>2247</v>
      </c>
      <c r="F193" t="s">
        <v>1630</v>
      </c>
      <c r="G193" t="s">
        <v>2248</v>
      </c>
      <c r="H193" t="s">
        <v>2249</v>
      </c>
      <c r="I193">
        <v>173145000</v>
      </c>
      <c r="J193" t="s">
        <v>1232</v>
      </c>
      <c r="K193" t="s">
        <v>1290</v>
      </c>
      <c r="L193" t="s">
        <v>1291</v>
      </c>
      <c r="M193">
        <v>5129407</v>
      </c>
      <c r="N193" t="s">
        <v>2250</v>
      </c>
      <c r="O193" t="s">
        <v>346</v>
      </c>
      <c r="P193" t="s">
        <v>1292</v>
      </c>
      <c r="Q193" t="s">
        <v>2251</v>
      </c>
      <c r="R193" t="s">
        <v>1488</v>
      </c>
      <c r="S193" t="s">
        <v>1488</v>
      </c>
      <c r="T193" t="s">
        <v>1301</v>
      </c>
      <c r="U193" t="s">
        <v>723</v>
      </c>
      <c r="W193" t="s">
        <v>723</v>
      </c>
      <c r="X193" t="s">
        <v>67</v>
      </c>
      <c r="Y193" t="s">
        <v>1299</v>
      </c>
      <c r="Z193" t="s">
        <v>1300</v>
      </c>
      <c r="AA193" s="4" t="s">
        <v>865</v>
      </c>
      <c r="AB193" t="s">
        <v>1289</v>
      </c>
      <c r="AC193">
        <v>24</v>
      </c>
      <c r="AD193">
        <v>11709</v>
      </c>
      <c r="AE193">
        <v>11709</v>
      </c>
      <c r="AF193">
        <v>281016</v>
      </c>
      <c r="AG193">
        <v>8</v>
      </c>
      <c r="AH193" s="1">
        <v>303497</v>
      </c>
      <c r="AI193" t="s">
        <v>1348</v>
      </c>
      <c r="AJ193">
        <v>20240405</v>
      </c>
      <c r="AK193">
        <v>20250405</v>
      </c>
      <c r="AL193" t="s">
        <v>1634</v>
      </c>
      <c r="AM193">
        <v>102675</v>
      </c>
      <c r="AN193" t="s">
        <v>1302</v>
      </c>
      <c r="AO193" t="s">
        <v>1296</v>
      </c>
      <c r="AP193" t="s">
        <v>1297</v>
      </c>
      <c r="AQ193">
        <v>24</v>
      </c>
      <c r="AR193" s="21">
        <v>1</v>
      </c>
      <c r="AS193" s="5" t="s">
        <v>865</v>
      </c>
      <c r="AT193" s="5"/>
      <c r="AU193" s="5" t="s">
        <v>58</v>
      </c>
      <c r="AV193">
        <f>+IFERROR(VLOOKUP($I193,Code!$A:$M,12,0),0)</f>
        <v>322000</v>
      </c>
      <c r="AW193" t="str">
        <f>+IFERROR(VLOOKUP($I193,Code!$A:$M,13,0),0)</f>
        <v>Richeese Rolls 105g</v>
      </c>
      <c r="AY193" s="1">
        <f t="shared" si="8"/>
        <v>281.01600000000002</v>
      </c>
      <c r="AZ193" s="12">
        <f t="shared" si="9"/>
        <v>0</v>
      </c>
    </row>
    <row r="194" spans="1:52" x14ac:dyDescent="0.35">
      <c r="B194" t="s">
        <v>1288</v>
      </c>
      <c r="C194" s="2" t="s">
        <v>1333</v>
      </c>
      <c r="D194" s="2">
        <v>45534</v>
      </c>
      <c r="E194" t="s">
        <v>1428</v>
      </c>
      <c r="F194" t="s">
        <v>1429</v>
      </c>
      <c r="G194" t="s">
        <v>1430</v>
      </c>
      <c r="H194">
        <v>0</v>
      </c>
      <c r="I194">
        <v>173145000</v>
      </c>
      <c r="J194" t="s">
        <v>1232</v>
      </c>
      <c r="K194" t="s">
        <v>1290</v>
      </c>
      <c r="L194" t="s">
        <v>1291</v>
      </c>
      <c r="M194">
        <v>5137233</v>
      </c>
      <c r="N194" t="s">
        <v>1431</v>
      </c>
      <c r="O194" t="s">
        <v>1431</v>
      </c>
      <c r="P194" t="s">
        <v>1432</v>
      </c>
      <c r="Q194" t="s">
        <v>1433</v>
      </c>
      <c r="R194" t="s">
        <v>1292</v>
      </c>
      <c r="S194" t="s">
        <v>1343</v>
      </c>
      <c r="T194" t="s">
        <v>1343</v>
      </c>
      <c r="U194" t="s">
        <v>116</v>
      </c>
      <c r="W194" t="s">
        <v>1304</v>
      </c>
      <c r="X194" t="s">
        <v>116</v>
      </c>
      <c r="Y194" t="s">
        <v>1293</v>
      </c>
      <c r="Z194" t="s">
        <v>1294</v>
      </c>
      <c r="AA194" s="4" t="s">
        <v>51</v>
      </c>
      <c r="AB194" t="s">
        <v>1333</v>
      </c>
      <c r="AC194">
        <v>24</v>
      </c>
      <c r="AD194">
        <v>11709</v>
      </c>
      <c r="AE194">
        <v>11709</v>
      </c>
      <c r="AF194">
        <v>281016</v>
      </c>
      <c r="AG194">
        <v>8</v>
      </c>
      <c r="AH194" s="1">
        <v>303497</v>
      </c>
      <c r="AI194" t="s">
        <v>1326</v>
      </c>
      <c r="AJ194">
        <v>20240405</v>
      </c>
      <c r="AK194">
        <v>20250405</v>
      </c>
      <c r="AL194" t="s">
        <v>1434</v>
      </c>
      <c r="AM194">
        <v>101105</v>
      </c>
      <c r="AN194" t="s">
        <v>1336</v>
      </c>
      <c r="AO194" t="s">
        <v>1296</v>
      </c>
      <c r="AP194" t="s">
        <v>1297</v>
      </c>
      <c r="AQ194">
        <v>24</v>
      </c>
      <c r="AR194" s="21">
        <v>1</v>
      </c>
      <c r="AS194" s="5" t="s">
        <v>51</v>
      </c>
      <c r="AT194" s="5"/>
      <c r="AU194" s="5" t="s">
        <v>1340</v>
      </c>
      <c r="AV194">
        <f>+IFERROR(VLOOKUP($I194,Code!$A:$M,12,0),0)</f>
        <v>322000</v>
      </c>
      <c r="AW194" t="str">
        <f>+IFERROR(VLOOKUP($I194,Code!$A:$M,13,0),0)</f>
        <v>Richeese Rolls 105g</v>
      </c>
      <c r="AY194" s="1">
        <f t="shared" si="8"/>
        <v>281.01600000000002</v>
      </c>
      <c r="AZ194" s="12">
        <f t="shared" si="9"/>
        <v>0</v>
      </c>
    </row>
    <row r="195" spans="1:52" x14ac:dyDescent="0.35">
      <c r="B195" t="s">
        <v>1288</v>
      </c>
      <c r="C195" s="2" t="s">
        <v>1298</v>
      </c>
      <c r="D195" s="2">
        <v>45534</v>
      </c>
      <c r="E195" t="s">
        <v>1474</v>
      </c>
      <c r="F195" t="s">
        <v>1475</v>
      </c>
      <c r="G195" t="s">
        <v>1476</v>
      </c>
      <c r="H195" t="s">
        <v>1477</v>
      </c>
      <c r="I195">
        <v>173145000</v>
      </c>
      <c r="J195" t="s">
        <v>1232</v>
      </c>
      <c r="K195" t="s">
        <v>1290</v>
      </c>
      <c r="L195" t="s">
        <v>1291</v>
      </c>
      <c r="M195">
        <v>5122013</v>
      </c>
      <c r="N195" t="s">
        <v>614</v>
      </c>
      <c r="O195" t="s">
        <v>614</v>
      </c>
      <c r="P195">
        <v>159</v>
      </c>
      <c r="Q195" t="s">
        <v>1394</v>
      </c>
      <c r="R195" t="s">
        <v>1478</v>
      </c>
      <c r="S195" t="s">
        <v>1376</v>
      </c>
      <c r="T195" t="s">
        <v>1347</v>
      </c>
      <c r="U195" t="s">
        <v>723</v>
      </c>
      <c r="W195" t="s">
        <v>723</v>
      </c>
      <c r="X195" t="s">
        <v>117</v>
      </c>
      <c r="Y195" t="s">
        <v>1293</v>
      </c>
      <c r="Z195" t="s">
        <v>1294</v>
      </c>
      <c r="AA195" s="4" t="s">
        <v>51</v>
      </c>
      <c r="AB195" t="s">
        <v>1298</v>
      </c>
      <c r="AC195">
        <v>48</v>
      </c>
      <c r="AD195">
        <v>11709</v>
      </c>
      <c r="AE195">
        <v>11709</v>
      </c>
      <c r="AF195">
        <v>562032</v>
      </c>
      <c r="AG195">
        <v>8</v>
      </c>
      <c r="AH195" s="1">
        <v>606995</v>
      </c>
      <c r="AI195" t="s">
        <v>1326</v>
      </c>
      <c r="AJ195">
        <v>20240405</v>
      </c>
      <c r="AK195">
        <v>20250405</v>
      </c>
      <c r="AL195" t="s">
        <v>1479</v>
      </c>
      <c r="AM195">
        <v>102734</v>
      </c>
      <c r="AN195" t="s">
        <v>1356</v>
      </c>
      <c r="AO195" t="s">
        <v>1296</v>
      </c>
      <c r="AP195" t="s">
        <v>1297</v>
      </c>
      <c r="AQ195">
        <v>24</v>
      </c>
      <c r="AR195" s="21">
        <v>2</v>
      </c>
      <c r="AS195" s="5" t="s">
        <v>51</v>
      </c>
      <c r="AT195" s="5"/>
      <c r="AU195" s="5" t="s">
        <v>58</v>
      </c>
      <c r="AV195">
        <f>+IFERROR(VLOOKUP($I195,Code!$A:$M,12,0),0)</f>
        <v>322000</v>
      </c>
      <c r="AW195" t="str">
        <f>+IFERROR(VLOOKUP($I195,Code!$A:$M,13,0),0)</f>
        <v>Richeese Rolls 105g</v>
      </c>
      <c r="AY195" s="1">
        <f t="shared" si="8"/>
        <v>281.01600000000002</v>
      </c>
      <c r="AZ195" s="12">
        <f t="shared" si="9"/>
        <v>0</v>
      </c>
    </row>
    <row r="196" spans="1:52" x14ac:dyDescent="0.35">
      <c r="A196" s="4" t="s">
        <v>5</v>
      </c>
      <c r="B196" t="s">
        <v>1288</v>
      </c>
      <c r="C196" s="2" t="s">
        <v>1319</v>
      </c>
      <c r="D196" s="2">
        <v>45534</v>
      </c>
      <c r="E196" t="s">
        <v>1540</v>
      </c>
      <c r="F196" t="s">
        <v>1541</v>
      </c>
      <c r="G196" t="s">
        <v>1542</v>
      </c>
      <c r="H196" t="s">
        <v>1543</v>
      </c>
      <c r="I196">
        <v>173145000</v>
      </c>
      <c r="J196" t="s">
        <v>1232</v>
      </c>
      <c r="K196" t="s">
        <v>1290</v>
      </c>
      <c r="L196" t="s">
        <v>1291</v>
      </c>
      <c r="M196">
        <v>5129535</v>
      </c>
      <c r="N196" t="s">
        <v>594</v>
      </c>
      <c r="O196" t="s">
        <v>594</v>
      </c>
      <c r="P196">
        <v>188</v>
      </c>
      <c r="Q196" t="s">
        <v>1292</v>
      </c>
      <c r="R196" t="s">
        <v>1544</v>
      </c>
      <c r="S196" t="s">
        <v>1396</v>
      </c>
      <c r="T196" t="s">
        <v>1321</v>
      </c>
      <c r="U196" t="s">
        <v>723</v>
      </c>
      <c r="W196" t="s">
        <v>723</v>
      </c>
      <c r="X196" t="s">
        <v>118</v>
      </c>
      <c r="Y196" t="s">
        <v>1293</v>
      </c>
      <c r="Z196" t="s">
        <v>1294</v>
      </c>
      <c r="AA196" s="4" t="s">
        <v>51</v>
      </c>
      <c r="AB196" t="s">
        <v>1319</v>
      </c>
      <c r="AC196">
        <v>24</v>
      </c>
      <c r="AD196">
        <v>11709</v>
      </c>
      <c r="AE196">
        <v>11709</v>
      </c>
      <c r="AF196">
        <v>281016</v>
      </c>
      <c r="AG196">
        <v>8</v>
      </c>
      <c r="AH196" s="1">
        <v>303497</v>
      </c>
      <c r="AI196" t="s">
        <v>1326</v>
      </c>
      <c r="AJ196">
        <v>20240405</v>
      </c>
      <c r="AK196">
        <v>20250405</v>
      </c>
      <c r="AL196" t="s">
        <v>1545</v>
      </c>
      <c r="AM196">
        <v>97077</v>
      </c>
      <c r="AN196" t="s">
        <v>1325</v>
      </c>
      <c r="AO196" t="s">
        <v>1296</v>
      </c>
      <c r="AP196" t="s">
        <v>1297</v>
      </c>
      <c r="AQ196">
        <v>24</v>
      </c>
      <c r="AR196" s="21">
        <v>1</v>
      </c>
      <c r="AS196" s="5" t="s">
        <v>51</v>
      </c>
      <c r="AT196" s="5"/>
      <c r="AU196" s="5" t="s">
        <v>57</v>
      </c>
      <c r="AV196">
        <f>+IFERROR(VLOOKUP($I196,Code!$A:$M,12,0),0)</f>
        <v>322000</v>
      </c>
      <c r="AW196" t="str">
        <f>+IFERROR(VLOOKUP($I196,Code!$A:$M,13,0),0)</f>
        <v>Richeese Rolls 105g</v>
      </c>
      <c r="AX196" t="s">
        <v>5</v>
      </c>
      <c r="AY196" s="1">
        <f t="shared" si="8"/>
        <v>281.01600000000002</v>
      </c>
      <c r="AZ196" s="12">
        <f t="shared" si="9"/>
        <v>0</v>
      </c>
    </row>
    <row r="197" spans="1:52" x14ac:dyDescent="0.35">
      <c r="B197" t="s">
        <v>1288</v>
      </c>
      <c r="C197" s="2" t="s">
        <v>1298</v>
      </c>
      <c r="D197" s="2">
        <v>45534</v>
      </c>
      <c r="E197" t="s">
        <v>2252</v>
      </c>
      <c r="F197" t="s">
        <v>2253</v>
      </c>
      <c r="G197" t="s">
        <v>2254</v>
      </c>
      <c r="H197" t="s">
        <v>2255</v>
      </c>
      <c r="I197">
        <v>173145000</v>
      </c>
      <c r="J197" t="s">
        <v>1232</v>
      </c>
      <c r="K197" t="s">
        <v>1290</v>
      </c>
      <c r="L197" t="s">
        <v>1291</v>
      </c>
      <c r="M197">
        <v>5138609</v>
      </c>
      <c r="N197" t="s">
        <v>2256</v>
      </c>
      <c r="O197" t="s">
        <v>106</v>
      </c>
      <c r="P197" t="s">
        <v>2257</v>
      </c>
      <c r="Q197" t="s">
        <v>1292</v>
      </c>
      <c r="R197" t="s">
        <v>2258</v>
      </c>
      <c r="S197" t="s">
        <v>1315</v>
      </c>
      <c r="T197" t="s">
        <v>1366</v>
      </c>
      <c r="U197" t="s">
        <v>723</v>
      </c>
      <c r="W197" t="s">
        <v>723</v>
      </c>
      <c r="X197" t="s">
        <v>123</v>
      </c>
      <c r="Y197" t="s">
        <v>1299</v>
      </c>
      <c r="Z197" t="s">
        <v>1300</v>
      </c>
      <c r="AA197" s="4" t="s">
        <v>865</v>
      </c>
      <c r="AB197" t="s">
        <v>1298</v>
      </c>
      <c r="AC197">
        <v>24</v>
      </c>
      <c r="AD197">
        <v>11709</v>
      </c>
      <c r="AE197">
        <v>11709</v>
      </c>
      <c r="AF197">
        <v>281016</v>
      </c>
      <c r="AG197">
        <v>8</v>
      </c>
      <c r="AH197" s="1">
        <v>303497</v>
      </c>
      <c r="AI197" t="s">
        <v>1326</v>
      </c>
      <c r="AJ197">
        <v>20240405</v>
      </c>
      <c r="AK197">
        <v>20250405</v>
      </c>
      <c r="AL197" t="s">
        <v>2259</v>
      </c>
      <c r="AM197">
        <v>102734</v>
      </c>
      <c r="AN197" t="s">
        <v>1356</v>
      </c>
      <c r="AO197" t="s">
        <v>1296</v>
      </c>
      <c r="AP197" t="s">
        <v>1297</v>
      </c>
      <c r="AQ197">
        <v>24</v>
      </c>
      <c r="AR197" s="21">
        <v>1</v>
      </c>
      <c r="AS197" s="5" t="s">
        <v>865</v>
      </c>
      <c r="AT197" s="5"/>
      <c r="AU197" s="5" t="s">
        <v>76</v>
      </c>
      <c r="AV197">
        <f>+IFERROR(VLOOKUP($I197,Code!$A:$M,12,0),0)</f>
        <v>322000</v>
      </c>
      <c r="AW197" t="str">
        <f>+IFERROR(VLOOKUP($I197,Code!$A:$M,13,0),0)</f>
        <v>Richeese Rolls 105g</v>
      </c>
      <c r="AY197" s="1">
        <f t="shared" si="8"/>
        <v>281.01600000000002</v>
      </c>
      <c r="AZ197" s="12">
        <f t="shared" si="9"/>
        <v>0</v>
      </c>
    </row>
    <row r="198" spans="1:52" x14ac:dyDescent="0.35">
      <c r="B198" t="s">
        <v>1288</v>
      </c>
      <c r="C198" s="2" t="s">
        <v>1305</v>
      </c>
      <c r="D198" s="2">
        <v>45534</v>
      </c>
      <c r="E198" t="s">
        <v>2129</v>
      </c>
      <c r="F198" t="s">
        <v>1643</v>
      </c>
      <c r="G198" t="s">
        <v>2130</v>
      </c>
      <c r="H198" t="s">
        <v>2131</v>
      </c>
      <c r="I198">
        <v>173145000</v>
      </c>
      <c r="J198" t="s">
        <v>1232</v>
      </c>
      <c r="K198" t="s">
        <v>1290</v>
      </c>
      <c r="L198" t="s">
        <v>1291</v>
      </c>
      <c r="M198">
        <v>5338313</v>
      </c>
      <c r="N198" t="s">
        <v>2132</v>
      </c>
      <c r="O198" t="s">
        <v>443</v>
      </c>
      <c r="P198" t="s">
        <v>2133</v>
      </c>
      <c r="Q198" t="s">
        <v>1389</v>
      </c>
      <c r="R198" t="s">
        <v>2134</v>
      </c>
      <c r="S198" t="s">
        <v>1387</v>
      </c>
      <c r="T198" t="s">
        <v>1216</v>
      </c>
      <c r="U198" t="s">
        <v>723</v>
      </c>
      <c r="W198" t="s">
        <v>723</v>
      </c>
      <c r="X198" t="s">
        <v>125</v>
      </c>
      <c r="Y198" t="s">
        <v>1299</v>
      </c>
      <c r="Z198" t="s">
        <v>1300</v>
      </c>
      <c r="AA198" s="4" t="s">
        <v>865</v>
      </c>
      <c r="AB198" t="s">
        <v>1305</v>
      </c>
      <c r="AC198">
        <v>24</v>
      </c>
      <c r="AD198">
        <v>11709</v>
      </c>
      <c r="AE198">
        <v>11709</v>
      </c>
      <c r="AF198">
        <v>281016</v>
      </c>
      <c r="AG198">
        <v>8</v>
      </c>
      <c r="AH198" s="1">
        <v>303497</v>
      </c>
      <c r="AI198" t="s">
        <v>1348</v>
      </c>
      <c r="AJ198">
        <v>20240405</v>
      </c>
      <c r="AK198">
        <v>20250405</v>
      </c>
      <c r="AL198" t="s">
        <v>1650</v>
      </c>
      <c r="AM198">
        <v>99833</v>
      </c>
      <c r="AN198" t="s">
        <v>1306</v>
      </c>
      <c r="AO198" t="s">
        <v>1296</v>
      </c>
      <c r="AP198" t="s">
        <v>1297</v>
      </c>
      <c r="AQ198">
        <v>24</v>
      </c>
      <c r="AR198" s="21">
        <v>1</v>
      </c>
      <c r="AS198" s="5" t="s">
        <v>865</v>
      </c>
      <c r="AT198" s="5"/>
      <c r="AU198" s="5" t="s">
        <v>55</v>
      </c>
      <c r="AV198">
        <f>+IFERROR(VLOOKUP($I198,Code!$A:$M,12,0),0)</f>
        <v>322000</v>
      </c>
      <c r="AW198" t="str">
        <f>+IFERROR(VLOOKUP($I198,Code!$A:$M,13,0),0)</f>
        <v>Richeese Rolls 105g</v>
      </c>
      <c r="AY198" s="1">
        <f t="shared" si="8"/>
        <v>281.01600000000002</v>
      </c>
      <c r="AZ198" s="12">
        <f t="shared" si="9"/>
        <v>0</v>
      </c>
    </row>
    <row r="199" spans="1:52" x14ac:dyDescent="0.35">
      <c r="B199" t="s">
        <v>1288</v>
      </c>
      <c r="C199" s="2" t="s">
        <v>1289</v>
      </c>
      <c r="D199" s="2">
        <v>45534</v>
      </c>
      <c r="E199" t="s">
        <v>2260</v>
      </c>
      <c r="F199" t="s">
        <v>1652</v>
      </c>
      <c r="G199" t="s">
        <v>2261</v>
      </c>
      <c r="H199" t="s">
        <v>2262</v>
      </c>
      <c r="I199">
        <v>173145000</v>
      </c>
      <c r="J199" t="s">
        <v>1232</v>
      </c>
      <c r="K199" t="s">
        <v>1290</v>
      </c>
      <c r="L199" t="s">
        <v>1291</v>
      </c>
      <c r="M199">
        <v>5299201</v>
      </c>
      <c r="N199" t="s">
        <v>431</v>
      </c>
      <c r="O199" t="s">
        <v>431</v>
      </c>
      <c r="P199" t="s">
        <v>2263</v>
      </c>
      <c r="Q199" t="s">
        <v>1292</v>
      </c>
      <c r="R199" t="s">
        <v>1908</v>
      </c>
      <c r="S199" t="s">
        <v>1320</v>
      </c>
      <c r="T199" t="s">
        <v>1659</v>
      </c>
      <c r="U199" t="s">
        <v>723</v>
      </c>
      <c r="W199" t="s">
        <v>723</v>
      </c>
      <c r="X199" t="s">
        <v>61</v>
      </c>
      <c r="Y199" t="s">
        <v>1299</v>
      </c>
      <c r="Z199" t="s">
        <v>1300</v>
      </c>
      <c r="AA199" s="4" t="s">
        <v>4</v>
      </c>
      <c r="AB199" t="s">
        <v>1289</v>
      </c>
      <c r="AC199">
        <v>24</v>
      </c>
      <c r="AD199">
        <v>11709</v>
      </c>
      <c r="AE199">
        <v>11709</v>
      </c>
      <c r="AF199">
        <v>281016</v>
      </c>
      <c r="AG199">
        <v>8</v>
      </c>
      <c r="AH199" s="1">
        <v>303497</v>
      </c>
      <c r="AI199" t="s">
        <v>1348</v>
      </c>
      <c r="AJ199">
        <v>20240405</v>
      </c>
      <c r="AK199">
        <v>20250405</v>
      </c>
      <c r="AL199" t="s">
        <v>1660</v>
      </c>
      <c r="AM199">
        <v>96418</v>
      </c>
      <c r="AN199" t="s">
        <v>1620</v>
      </c>
      <c r="AO199" t="s">
        <v>1296</v>
      </c>
      <c r="AP199" t="s">
        <v>1297</v>
      </c>
      <c r="AQ199">
        <v>24</v>
      </c>
      <c r="AR199" s="21">
        <v>1</v>
      </c>
      <c r="AS199" s="5" t="s">
        <v>4</v>
      </c>
      <c r="AT199" s="5"/>
      <c r="AU199" s="5" t="s">
        <v>53</v>
      </c>
      <c r="AV199">
        <f>+IFERROR(VLOOKUP($I199,Code!$A:$M,12,0),0)</f>
        <v>322000</v>
      </c>
      <c r="AW199" t="str">
        <f>+IFERROR(VLOOKUP($I199,Code!$A:$M,13,0),0)</f>
        <v>Richeese Rolls 105g</v>
      </c>
      <c r="AY199" s="1">
        <f t="shared" si="8"/>
        <v>281.01600000000002</v>
      </c>
      <c r="AZ199" s="12">
        <f t="shared" si="9"/>
        <v>0</v>
      </c>
    </row>
    <row r="200" spans="1:52" x14ac:dyDescent="0.35">
      <c r="B200" t="s">
        <v>1288</v>
      </c>
      <c r="C200" s="2" t="s">
        <v>1333</v>
      </c>
      <c r="D200" s="2">
        <v>45534</v>
      </c>
      <c r="E200" t="s">
        <v>2264</v>
      </c>
      <c r="F200" t="s">
        <v>2265</v>
      </c>
      <c r="G200" t="s">
        <v>2266</v>
      </c>
      <c r="H200" t="s">
        <v>2267</v>
      </c>
      <c r="I200">
        <v>173145000</v>
      </c>
      <c r="J200" t="s">
        <v>1232</v>
      </c>
      <c r="K200" t="s">
        <v>1290</v>
      </c>
      <c r="L200" t="s">
        <v>1291</v>
      </c>
      <c r="M200">
        <v>5297348</v>
      </c>
      <c r="N200" t="s">
        <v>2268</v>
      </c>
      <c r="O200" t="s">
        <v>2269</v>
      </c>
      <c r="P200" t="s">
        <v>2270</v>
      </c>
      <c r="Q200" t="s">
        <v>2271</v>
      </c>
      <c r="R200" t="s">
        <v>2272</v>
      </c>
      <c r="S200" t="s">
        <v>1343</v>
      </c>
      <c r="T200" t="s">
        <v>1343</v>
      </c>
      <c r="U200" t="s">
        <v>116</v>
      </c>
      <c r="W200" t="s">
        <v>1304</v>
      </c>
      <c r="X200" t="s">
        <v>116</v>
      </c>
      <c r="Y200" t="s">
        <v>1299</v>
      </c>
      <c r="Z200" t="s">
        <v>1300</v>
      </c>
      <c r="AA200" s="4" t="s">
        <v>865</v>
      </c>
      <c r="AB200" t="s">
        <v>1333</v>
      </c>
      <c r="AC200">
        <v>24</v>
      </c>
      <c r="AD200">
        <v>11709</v>
      </c>
      <c r="AE200">
        <v>11709</v>
      </c>
      <c r="AF200">
        <v>281016</v>
      </c>
      <c r="AG200">
        <v>8</v>
      </c>
      <c r="AH200" s="1">
        <v>303497</v>
      </c>
      <c r="AI200" t="s">
        <v>1326</v>
      </c>
      <c r="AJ200">
        <v>20240405</v>
      </c>
      <c r="AK200">
        <v>20250405</v>
      </c>
      <c r="AL200" t="s">
        <v>1703</v>
      </c>
      <c r="AM200">
        <v>101105</v>
      </c>
      <c r="AN200" t="s">
        <v>1336</v>
      </c>
      <c r="AO200" t="s">
        <v>1296</v>
      </c>
      <c r="AP200" t="s">
        <v>1297</v>
      </c>
      <c r="AQ200">
        <v>24</v>
      </c>
      <c r="AR200" s="21">
        <v>1</v>
      </c>
      <c r="AS200" s="5" t="s">
        <v>865</v>
      </c>
      <c r="AT200" s="5"/>
      <c r="AU200" s="5" t="s">
        <v>1340</v>
      </c>
      <c r="AV200">
        <f>+IFERROR(VLOOKUP($I200,Code!$A:$M,12,0),0)</f>
        <v>322000</v>
      </c>
      <c r="AW200" t="str">
        <f>+IFERROR(VLOOKUP($I200,Code!$A:$M,13,0),0)</f>
        <v>Richeese Rolls 105g</v>
      </c>
      <c r="AY200" s="1">
        <f t="shared" si="8"/>
        <v>281.01600000000002</v>
      </c>
      <c r="AZ200" s="12">
        <f t="shared" si="9"/>
        <v>0</v>
      </c>
    </row>
    <row r="201" spans="1:52" x14ac:dyDescent="0.35">
      <c r="B201" t="s">
        <v>1288</v>
      </c>
      <c r="C201" s="2" t="s">
        <v>1319</v>
      </c>
      <c r="D201" s="2">
        <v>45534</v>
      </c>
      <c r="E201" t="s">
        <v>2273</v>
      </c>
      <c r="F201" t="s">
        <v>1552</v>
      </c>
      <c r="G201" t="s">
        <v>2274</v>
      </c>
      <c r="H201" t="s">
        <v>2275</v>
      </c>
      <c r="I201">
        <v>173147000</v>
      </c>
      <c r="J201" t="s">
        <v>1310</v>
      </c>
      <c r="K201" t="s">
        <v>1290</v>
      </c>
      <c r="L201" t="s">
        <v>1307</v>
      </c>
      <c r="M201">
        <v>5338067</v>
      </c>
      <c r="N201" t="s">
        <v>2276</v>
      </c>
      <c r="O201" t="s">
        <v>570</v>
      </c>
      <c r="P201" t="s">
        <v>2277</v>
      </c>
      <c r="Q201" t="s">
        <v>2278</v>
      </c>
      <c r="R201" t="s">
        <v>1292</v>
      </c>
      <c r="S201" t="s">
        <v>1558</v>
      </c>
      <c r="T201" t="s">
        <v>1353</v>
      </c>
      <c r="U201" t="s">
        <v>723</v>
      </c>
      <c r="W201" t="s">
        <v>723</v>
      </c>
      <c r="X201" t="s">
        <v>173</v>
      </c>
      <c r="Y201" t="s">
        <v>1299</v>
      </c>
      <c r="Z201" t="s">
        <v>1300</v>
      </c>
      <c r="AA201" s="4" t="s">
        <v>865</v>
      </c>
      <c r="AB201" t="s">
        <v>1319</v>
      </c>
      <c r="AC201">
        <v>6</v>
      </c>
      <c r="AD201">
        <v>27870</v>
      </c>
      <c r="AE201">
        <v>27870</v>
      </c>
      <c r="AF201">
        <v>167220</v>
      </c>
      <c r="AG201">
        <v>8</v>
      </c>
      <c r="AH201" s="1">
        <v>180598</v>
      </c>
      <c r="AI201" t="s">
        <v>1399</v>
      </c>
      <c r="AJ201">
        <v>20240715</v>
      </c>
      <c r="AK201">
        <v>20250715</v>
      </c>
      <c r="AL201" t="s">
        <v>1559</v>
      </c>
      <c r="AM201">
        <v>102589</v>
      </c>
      <c r="AN201" t="s">
        <v>1352</v>
      </c>
      <c r="AO201" t="s">
        <v>1296</v>
      </c>
      <c r="AP201" t="s">
        <v>1297</v>
      </c>
      <c r="AQ201">
        <v>6</v>
      </c>
      <c r="AR201" s="21">
        <v>1</v>
      </c>
      <c r="AS201" s="5" t="s">
        <v>865</v>
      </c>
      <c r="AT201" s="5"/>
      <c r="AU201" s="5" t="s">
        <v>54</v>
      </c>
      <c r="AV201">
        <f>+IFERROR(VLOOKUP($I201,Code!$A:$M,12,0),0)</f>
        <v>320028</v>
      </c>
      <c r="AW201" t="str">
        <f>+IFERROR(VLOOKUP($I201,Code!$A:$M,13,0),0)</f>
        <v>Nabati RCE WF 6g</v>
      </c>
      <c r="AY201" s="1">
        <f t="shared" si="8"/>
        <v>167.22</v>
      </c>
      <c r="AZ201" s="12">
        <f t="shared" si="9"/>
        <v>0</v>
      </c>
    </row>
    <row r="202" spans="1:52" x14ac:dyDescent="0.35">
      <c r="B202" t="s">
        <v>1288</v>
      </c>
      <c r="C202" s="2" t="s">
        <v>1319</v>
      </c>
      <c r="D202" s="2">
        <v>45534</v>
      </c>
      <c r="E202" t="s">
        <v>2279</v>
      </c>
      <c r="F202" t="s">
        <v>1413</v>
      </c>
      <c r="G202" t="s">
        <v>2280</v>
      </c>
      <c r="H202" t="s">
        <v>2281</v>
      </c>
      <c r="I202">
        <v>173147000</v>
      </c>
      <c r="J202" t="s">
        <v>1310</v>
      </c>
      <c r="K202" t="s">
        <v>1290</v>
      </c>
      <c r="L202" t="s">
        <v>1307</v>
      </c>
      <c r="M202">
        <v>5137354</v>
      </c>
      <c r="N202" t="s">
        <v>283</v>
      </c>
      <c r="O202" t="s">
        <v>2282</v>
      </c>
      <c r="P202" t="s">
        <v>2283</v>
      </c>
      <c r="Q202" t="s">
        <v>1292</v>
      </c>
      <c r="R202" t="s">
        <v>1627</v>
      </c>
      <c r="S202" t="s">
        <v>1360</v>
      </c>
      <c r="T202" t="s">
        <v>1350</v>
      </c>
      <c r="U202" t="s">
        <v>723</v>
      </c>
      <c r="W202" t="s">
        <v>723</v>
      </c>
      <c r="X202" t="s">
        <v>136</v>
      </c>
      <c r="Y202" t="s">
        <v>1299</v>
      </c>
      <c r="Z202" t="s">
        <v>1300</v>
      </c>
      <c r="AA202" s="4" t="s">
        <v>4</v>
      </c>
      <c r="AB202" t="s">
        <v>1319</v>
      </c>
      <c r="AC202">
        <v>6</v>
      </c>
      <c r="AD202">
        <v>27870</v>
      </c>
      <c r="AE202">
        <v>27870</v>
      </c>
      <c r="AF202">
        <v>167220</v>
      </c>
      <c r="AG202">
        <v>8</v>
      </c>
      <c r="AH202" s="1">
        <v>180598</v>
      </c>
      <c r="AI202" t="s">
        <v>1399</v>
      </c>
      <c r="AJ202">
        <v>20240715</v>
      </c>
      <c r="AK202">
        <v>20250715</v>
      </c>
      <c r="AL202" t="s">
        <v>1418</v>
      </c>
      <c r="AM202">
        <v>97077</v>
      </c>
      <c r="AN202" t="s">
        <v>1325</v>
      </c>
      <c r="AO202" t="s">
        <v>1296</v>
      </c>
      <c r="AP202" t="s">
        <v>1297</v>
      </c>
      <c r="AQ202">
        <v>6</v>
      </c>
      <c r="AR202" s="21">
        <v>1</v>
      </c>
      <c r="AS202" s="5" t="s">
        <v>4</v>
      </c>
      <c r="AT202" s="5"/>
      <c r="AU202" s="5" t="s">
        <v>56</v>
      </c>
      <c r="AV202">
        <f>+IFERROR(VLOOKUP($I202,Code!$A:$M,12,0),0)</f>
        <v>320028</v>
      </c>
      <c r="AW202" t="str">
        <f>+IFERROR(VLOOKUP($I202,Code!$A:$M,13,0),0)</f>
        <v>Nabati RCE WF 6g</v>
      </c>
      <c r="AY202" s="1">
        <f t="shared" si="8"/>
        <v>167.22</v>
      </c>
      <c r="AZ202" s="12">
        <f t="shared" si="9"/>
        <v>0</v>
      </c>
    </row>
    <row r="203" spans="1:52" x14ac:dyDescent="0.35">
      <c r="B203" t="s">
        <v>1288</v>
      </c>
      <c r="C203" s="2" t="s">
        <v>1305</v>
      </c>
      <c r="D203" s="2">
        <v>45534</v>
      </c>
      <c r="E203" t="s">
        <v>1451</v>
      </c>
      <c r="F203" t="s">
        <v>1452</v>
      </c>
      <c r="G203" t="s">
        <v>1453</v>
      </c>
      <c r="H203" t="s">
        <v>1454</v>
      </c>
      <c r="I203">
        <v>173147000</v>
      </c>
      <c r="J203" t="s">
        <v>1310</v>
      </c>
      <c r="K203" t="s">
        <v>1290</v>
      </c>
      <c r="L203" t="s">
        <v>1307</v>
      </c>
      <c r="M203">
        <v>5010019</v>
      </c>
      <c r="N203" t="s">
        <v>89</v>
      </c>
      <c r="O203" t="s">
        <v>1292</v>
      </c>
      <c r="P203" t="s">
        <v>1292</v>
      </c>
      <c r="Q203" t="s">
        <v>1455</v>
      </c>
      <c r="R203" t="s">
        <v>1456</v>
      </c>
      <c r="S203" t="s">
        <v>1457</v>
      </c>
      <c r="T203" t="s">
        <v>1401</v>
      </c>
      <c r="U203" t="s">
        <v>116</v>
      </c>
      <c r="W203" t="s">
        <v>1304</v>
      </c>
      <c r="X203" t="s">
        <v>116</v>
      </c>
      <c r="Y203" t="s">
        <v>1293</v>
      </c>
      <c r="Z203" t="s">
        <v>1294</v>
      </c>
      <c r="AA203" s="4" t="s">
        <v>408</v>
      </c>
      <c r="AB203" t="s">
        <v>1305</v>
      </c>
      <c r="AC203">
        <v>90</v>
      </c>
      <c r="AD203">
        <v>27870</v>
      </c>
      <c r="AE203">
        <v>27870</v>
      </c>
      <c r="AF203">
        <v>2508300</v>
      </c>
      <c r="AG203">
        <v>8</v>
      </c>
      <c r="AH203" s="1">
        <v>2708964</v>
      </c>
      <c r="AI203" t="s">
        <v>1311</v>
      </c>
      <c r="AJ203">
        <v>20240603</v>
      </c>
      <c r="AK203">
        <v>20250603</v>
      </c>
      <c r="AL203" t="s">
        <v>1458</v>
      </c>
      <c r="AM203">
        <v>91276</v>
      </c>
      <c r="AN203" t="s">
        <v>1345</v>
      </c>
      <c r="AO203" t="s">
        <v>1296</v>
      </c>
      <c r="AP203" t="s">
        <v>1297</v>
      </c>
      <c r="AQ203">
        <v>6</v>
      </c>
      <c r="AR203" s="21">
        <v>15</v>
      </c>
      <c r="AS203" s="5" t="s">
        <v>408</v>
      </c>
      <c r="AT203" s="5"/>
      <c r="AU203" s="5" t="s">
        <v>1340</v>
      </c>
      <c r="AV203">
        <f>+IFERROR(VLOOKUP($I203,Code!$A:$M,12,0),0)</f>
        <v>320028</v>
      </c>
      <c r="AW203" t="str">
        <f>+IFERROR(VLOOKUP($I203,Code!$A:$M,13,0),0)</f>
        <v>Nabati RCE WF 6g</v>
      </c>
      <c r="AY203" s="1">
        <f t="shared" si="8"/>
        <v>167.22</v>
      </c>
      <c r="AZ203" s="12">
        <f t="shared" si="9"/>
        <v>0</v>
      </c>
    </row>
    <row r="204" spans="1:52" x14ac:dyDescent="0.35">
      <c r="B204" t="s">
        <v>1288</v>
      </c>
      <c r="C204" s="2" t="s">
        <v>1319</v>
      </c>
      <c r="D204" s="2">
        <v>45534</v>
      </c>
      <c r="E204" t="s">
        <v>2284</v>
      </c>
      <c r="F204" t="s">
        <v>1413</v>
      </c>
      <c r="G204" t="s">
        <v>2285</v>
      </c>
      <c r="H204" t="s">
        <v>2286</v>
      </c>
      <c r="I204">
        <v>173147000</v>
      </c>
      <c r="J204" t="s">
        <v>1310</v>
      </c>
      <c r="K204" t="s">
        <v>1290</v>
      </c>
      <c r="L204" t="s">
        <v>1307</v>
      </c>
      <c r="M204">
        <v>5273504</v>
      </c>
      <c r="N204" t="s">
        <v>354</v>
      </c>
      <c r="O204" t="s">
        <v>354</v>
      </c>
      <c r="P204" t="s">
        <v>1390</v>
      </c>
      <c r="Q204" t="s">
        <v>2287</v>
      </c>
      <c r="R204" t="s">
        <v>1370</v>
      </c>
      <c r="S204" t="s">
        <v>1323</v>
      </c>
      <c r="T204" t="s">
        <v>1350</v>
      </c>
      <c r="U204" t="s">
        <v>723</v>
      </c>
      <c r="W204" t="s">
        <v>723</v>
      </c>
      <c r="X204" t="s">
        <v>136</v>
      </c>
      <c r="Y204" t="s">
        <v>1299</v>
      </c>
      <c r="Z204" t="s">
        <v>1300</v>
      </c>
      <c r="AA204" s="4" t="s">
        <v>4</v>
      </c>
      <c r="AB204" t="s">
        <v>1319</v>
      </c>
      <c r="AC204">
        <v>1</v>
      </c>
      <c r="AD204">
        <v>27870</v>
      </c>
      <c r="AE204">
        <v>27870</v>
      </c>
      <c r="AF204">
        <v>27870</v>
      </c>
      <c r="AG204">
        <v>8</v>
      </c>
      <c r="AH204" s="1">
        <v>30100</v>
      </c>
      <c r="AI204" t="s">
        <v>1311</v>
      </c>
      <c r="AJ204">
        <v>20240603</v>
      </c>
      <c r="AK204">
        <v>20250603</v>
      </c>
      <c r="AL204" t="s">
        <v>1418</v>
      </c>
      <c r="AM204">
        <v>97077</v>
      </c>
      <c r="AN204" t="s">
        <v>1325</v>
      </c>
      <c r="AO204" t="s">
        <v>1296</v>
      </c>
      <c r="AP204" t="s">
        <v>1297</v>
      </c>
      <c r="AQ204">
        <v>6</v>
      </c>
      <c r="AR204" s="21">
        <v>0.16666666666666666</v>
      </c>
      <c r="AS204" s="5" t="s">
        <v>4</v>
      </c>
      <c r="AT204" s="5"/>
      <c r="AU204" s="5" t="s">
        <v>56</v>
      </c>
      <c r="AV204">
        <f>+IFERROR(VLOOKUP($I204,Code!$A:$M,12,0),0)</f>
        <v>320028</v>
      </c>
      <c r="AW204" t="str">
        <f>+IFERROR(VLOOKUP($I204,Code!$A:$M,13,0),0)</f>
        <v>Nabati RCE WF 6g</v>
      </c>
      <c r="AY204" s="1">
        <f t="shared" si="8"/>
        <v>167.22</v>
      </c>
      <c r="AZ204" s="12">
        <f t="shared" si="9"/>
        <v>0</v>
      </c>
    </row>
    <row r="205" spans="1:52" x14ac:dyDescent="0.35">
      <c r="B205" t="s">
        <v>1288</v>
      </c>
      <c r="C205" s="2" t="s">
        <v>1319</v>
      </c>
      <c r="D205" s="2">
        <v>45534</v>
      </c>
      <c r="E205" t="s">
        <v>1635</v>
      </c>
      <c r="F205" t="s">
        <v>1413</v>
      </c>
      <c r="G205" t="s">
        <v>1636</v>
      </c>
      <c r="H205" t="s">
        <v>1637</v>
      </c>
      <c r="I205">
        <v>173147000</v>
      </c>
      <c r="J205" t="s">
        <v>1310</v>
      </c>
      <c r="K205" t="s">
        <v>1290</v>
      </c>
      <c r="L205" t="s">
        <v>1307</v>
      </c>
      <c r="M205">
        <v>5279162</v>
      </c>
      <c r="N205" t="s">
        <v>1638</v>
      </c>
      <c r="O205" t="s">
        <v>432</v>
      </c>
      <c r="P205" t="s">
        <v>1639</v>
      </c>
      <c r="Q205" t="s">
        <v>1292</v>
      </c>
      <c r="R205" t="s">
        <v>1640</v>
      </c>
      <c r="S205" t="s">
        <v>1641</v>
      </c>
      <c r="T205" t="s">
        <v>1350</v>
      </c>
      <c r="U205" t="s">
        <v>723</v>
      </c>
      <c r="W205" t="s">
        <v>723</v>
      </c>
      <c r="X205" t="s">
        <v>136</v>
      </c>
      <c r="Y205" t="s">
        <v>1299</v>
      </c>
      <c r="Z205" t="s">
        <v>1300</v>
      </c>
      <c r="AA205" s="4" t="s">
        <v>865</v>
      </c>
      <c r="AB205" t="s">
        <v>1319</v>
      </c>
      <c r="AC205" s="5">
        <v>6</v>
      </c>
      <c r="AD205">
        <v>27870</v>
      </c>
      <c r="AE205">
        <v>27870</v>
      </c>
      <c r="AF205">
        <v>167220</v>
      </c>
      <c r="AG205">
        <v>8</v>
      </c>
      <c r="AH205" s="15">
        <v>180598</v>
      </c>
      <c r="AI205" t="s">
        <v>1399</v>
      </c>
      <c r="AJ205">
        <v>20240715</v>
      </c>
      <c r="AK205">
        <v>20250715</v>
      </c>
      <c r="AL205" t="s">
        <v>1418</v>
      </c>
      <c r="AM205">
        <v>97077</v>
      </c>
      <c r="AN205" t="s">
        <v>1325</v>
      </c>
      <c r="AO205" t="s">
        <v>1296</v>
      </c>
      <c r="AP205" t="s">
        <v>1297</v>
      </c>
      <c r="AQ205">
        <v>6</v>
      </c>
      <c r="AR205" s="21">
        <v>1</v>
      </c>
      <c r="AS205" s="5" t="s">
        <v>865</v>
      </c>
      <c r="AT205" s="5"/>
      <c r="AU205" s="5" t="s">
        <v>56</v>
      </c>
      <c r="AV205">
        <f>+IFERROR(VLOOKUP($I205,Code!$A:$M,12,0),0)</f>
        <v>320028</v>
      </c>
      <c r="AW205" t="str">
        <f>+IFERROR(VLOOKUP($I205,Code!$A:$M,13,0),0)</f>
        <v>Nabati RCE WF 6g</v>
      </c>
      <c r="AY205" s="1">
        <f t="shared" si="8"/>
        <v>167.22</v>
      </c>
      <c r="AZ205" s="12">
        <f t="shared" si="9"/>
        <v>0</v>
      </c>
    </row>
    <row r="206" spans="1:52" x14ac:dyDescent="0.35">
      <c r="B206" t="s">
        <v>1288</v>
      </c>
      <c r="C206" s="2" t="s">
        <v>1319</v>
      </c>
      <c r="D206" s="2">
        <v>45534</v>
      </c>
      <c r="E206" t="s">
        <v>2288</v>
      </c>
      <c r="F206" t="s">
        <v>1413</v>
      </c>
      <c r="G206" t="s">
        <v>2289</v>
      </c>
      <c r="H206" t="s">
        <v>2290</v>
      </c>
      <c r="I206">
        <v>173147000</v>
      </c>
      <c r="J206" t="s">
        <v>1310</v>
      </c>
      <c r="K206" t="s">
        <v>1290</v>
      </c>
      <c r="L206" t="s">
        <v>1307</v>
      </c>
      <c r="M206">
        <v>5278277</v>
      </c>
      <c r="N206" t="s">
        <v>757</v>
      </c>
      <c r="O206" t="s">
        <v>2291</v>
      </c>
      <c r="P206">
        <v>318</v>
      </c>
      <c r="Q206" t="s">
        <v>1292</v>
      </c>
      <c r="R206" t="s">
        <v>1627</v>
      </c>
      <c r="S206" t="s">
        <v>1359</v>
      </c>
      <c r="T206" t="s">
        <v>1350</v>
      </c>
      <c r="U206" t="s">
        <v>723</v>
      </c>
      <c r="W206" t="s">
        <v>723</v>
      </c>
      <c r="X206" t="s">
        <v>136</v>
      </c>
      <c r="Y206" t="s">
        <v>1299</v>
      </c>
      <c r="Z206" t="s">
        <v>1300</v>
      </c>
      <c r="AA206" s="4" t="s">
        <v>4</v>
      </c>
      <c r="AB206" t="s">
        <v>1319</v>
      </c>
      <c r="AC206">
        <v>6</v>
      </c>
      <c r="AD206">
        <v>27870</v>
      </c>
      <c r="AE206">
        <v>27870</v>
      </c>
      <c r="AF206">
        <v>167220</v>
      </c>
      <c r="AG206">
        <v>8</v>
      </c>
      <c r="AH206" s="1">
        <v>180598</v>
      </c>
      <c r="AI206" t="s">
        <v>1399</v>
      </c>
      <c r="AJ206">
        <v>20240715</v>
      </c>
      <c r="AK206">
        <v>20250715</v>
      </c>
      <c r="AL206" t="s">
        <v>1418</v>
      </c>
      <c r="AM206">
        <v>97077</v>
      </c>
      <c r="AN206" t="s">
        <v>1325</v>
      </c>
      <c r="AO206" t="s">
        <v>1296</v>
      </c>
      <c r="AP206" t="s">
        <v>1297</v>
      </c>
      <c r="AQ206">
        <v>6</v>
      </c>
      <c r="AR206" s="21">
        <v>1</v>
      </c>
      <c r="AS206" s="5" t="s">
        <v>4</v>
      </c>
      <c r="AT206" s="5"/>
      <c r="AU206" s="5" t="s">
        <v>56</v>
      </c>
      <c r="AV206">
        <f>+IFERROR(VLOOKUP($I206,Code!$A:$M,12,0),0)</f>
        <v>320028</v>
      </c>
      <c r="AW206" t="str">
        <f>+IFERROR(VLOOKUP($I206,Code!$A:$M,13,0),0)</f>
        <v>Nabati RCE WF 6g</v>
      </c>
      <c r="AY206" s="1">
        <f t="shared" si="8"/>
        <v>167.22</v>
      </c>
      <c r="AZ206" s="12">
        <f t="shared" si="9"/>
        <v>0</v>
      </c>
    </row>
    <row r="207" spans="1:52" x14ac:dyDescent="0.35">
      <c r="B207" t="s">
        <v>1288</v>
      </c>
      <c r="C207" s="2" t="s">
        <v>1319</v>
      </c>
      <c r="D207" s="2">
        <v>45534</v>
      </c>
      <c r="E207" t="s">
        <v>1850</v>
      </c>
      <c r="F207" t="s">
        <v>1504</v>
      </c>
      <c r="G207" t="s">
        <v>1851</v>
      </c>
      <c r="H207" t="s">
        <v>1852</v>
      </c>
      <c r="I207">
        <v>173147000</v>
      </c>
      <c r="J207" t="s">
        <v>1310</v>
      </c>
      <c r="K207" t="s">
        <v>1290</v>
      </c>
      <c r="L207" t="s">
        <v>1307</v>
      </c>
      <c r="M207">
        <v>5150379</v>
      </c>
      <c r="N207" t="s">
        <v>526</v>
      </c>
      <c r="O207" t="s">
        <v>1853</v>
      </c>
      <c r="P207">
        <v>492</v>
      </c>
      <c r="Q207" t="s">
        <v>1292</v>
      </c>
      <c r="R207" t="s">
        <v>1854</v>
      </c>
      <c r="S207" t="s">
        <v>1855</v>
      </c>
      <c r="T207" t="s">
        <v>1351</v>
      </c>
      <c r="U207" t="s">
        <v>723</v>
      </c>
      <c r="W207" t="s">
        <v>723</v>
      </c>
      <c r="X207" t="s">
        <v>63</v>
      </c>
      <c r="Y207" t="s">
        <v>1293</v>
      </c>
      <c r="Z207" t="s">
        <v>1303</v>
      </c>
      <c r="AA207" s="4" t="s">
        <v>59</v>
      </c>
      <c r="AB207" t="s">
        <v>1319</v>
      </c>
      <c r="AC207">
        <v>6</v>
      </c>
      <c r="AD207">
        <v>27870</v>
      </c>
      <c r="AE207">
        <v>21245</v>
      </c>
      <c r="AF207">
        <v>127470</v>
      </c>
      <c r="AG207">
        <v>8</v>
      </c>
      <c r="AH207" s="1">
        <v>137668</v>
      </c>
      <c r="AI207" t="s">
        <v>1399</v>
      </c>
      <c r="AJ207">
        <v>20240715</v>
      </c>
      <c r="AK207">
        <v>20250715</v>
      </c>
      <c r="AL207" t="s">
        <v>1509</v>
      </c>
      <c r="AM207">
        <v>102589</v>
      </c>
      <c r="AN207" t="s">
        <v>1352</v>
      </c>
      <c r="AO207" t="s">
        <v>1296</v>
      </c>
      <c r="AP207" t="s">
        <v>1297</v>
      </c>
      <c r="AQ207">
        <v>6</v>
      </c>
      <c r="AR207" s="21">
        <v>1</v>
      </c>
      <c r="AS207" s="5" t="s">
        <v>59</v>
      </c>
      <c r="AT207" s="5"/>
      <c r="AU207" s="5" t="s">
        <v>56</v>
      </c>
      <c r="AV207">
        <f>+IFERROR(VLOOKUP($I207,Code!$A:$M,12,0),0)</f>
        <v>320028</v>
      </c>
      <c r="AW207" t="str">
        <f>+IFERROR(VLOOKUP($I207,Code!$A:$M,13,0),0)</f>
        <v>Nabati RCE WF 6g</v>
      </c>
      <c r="AY207" s="1">
        <f t="shared" si="8"/>
        <v>127.47</v>
      </c>
      <c r="AZ207" s="12">
        <f t="shared" si="9"/>
        <v>0.23771080014352353</v>
      </c>
    </row>
    <row r="208" spans="1:52" x14ac:dyDescent="0.35">
      <c r="B208" t="s">
        <v>1288</v>
      </c>
      <c r="C208" s="2" t="s">
        <v>1319</v>
      </c>
      <c r="D208" s="2">
        <v>45534</v>
      </c>
      <c r="E208" t="s">
        <v>2292</v>
      </c>
      <c r="F208" t="s">
        <v>1493</v>
      </c>
      <c r="G208" t="s">
        <v>2293</v>
      </c>
      <c r="H208" t="s">
        <v>2294</v>
      </c>
      <c r="I208">
        <v>173147000</v>
      </c>
      <c r="J208" t="s">
        <v>1310</v>
      </c>
      <c r="K208" t="s">
        <v>1290</v>
      </c>
      <c r="L208" t="s">
        <v>1307</v>
      </c>
      <c r="M208">
        <v>5331327</v>
      </c>
      <c r="N208" t="s">
        <v>816</v>
      </c>
      <c r="O208" t="s">
        <v>2295</v>
      </c>
      <c r="P208">
        <v>1206</v>
      </c>
      <c r="Q208" t="s">
        <v>1292</v>
      </c>
      <c r="R208" t="s">
        <v>2296</v>
      </c>
      <c r="S208" t="s">
        <v>1329</v>
      </c>
      <c r="T208" t="s">
        <v>1351</v>
      </c>
      <c r="U208" t="s">
        <v>723</v>
      </c>
      <c r="W208" t="s">
        <v>723</v>
      </c>
      <c r="X208" t="s">
        <v>63</v>
      </c>
      <c r="Y208" t="s">
        <v>1299</v>
      </c>
      <c r="Z208" t="s">
        <v>1300</v>
      </c>
      <c r="AA208" s="4" t="s">
        <v>4</v>
      </c>
      <c r="AB208" t="s">
        <v>1319</v>
      </c>
      <c r="AC208">
        <v>6</v>
      </c>
      <c r="AD208">
        <v>27870</v>
      </c>
      <c r="AE208">
        <v>27870</v>
      </c>
      <c r="AF208">
        <v>167220</v>
      </c>
      <c r="AG208">
        <v>8</v>
      </c>
      <c r="AH208" s="1">
        <v>180598</v>
      </c>
      <c r="AI208" t="s">
        <v>1399</v>
      </c>
      <c r="AJ208">
        <v>20240715</v>
      </c>
      <c r="AK208">
        <v>20250715</v>
      </c>
      <c r="AL208" t="s">
        <v>1497</v>
      </c>
      <c r="AM208">
        <v>102589</v>
      </c>
      <c r="AN208" t="s">
        <v>1352</v>
      </c>
      <c r="AO208" t="s">
        <v>1296</v>
      </c>
      <c r="AP208" t="s">
        <v>1297</v>
      </c>
      <c r="AQ208">
        <v>6</v>
      </c>
      <c r="AR208" s="21">
        <v>1</v>
      </c>
      <c r="AS208" s="5" t="s">
        <v>4</v>
      </c>
      <c r="AT208" s="5"/>
      <c r="AU208" s="5" t="s">
        <v>56</v>
      </c>
      <c r="AV208">
        <f>+IFERROR(VLOOKUP($I208,Code!$A:$M,12,0),0)</f>
        <v>320028</v>
      </c>
      <c r="AW208" t="str">
        <f>+IFERROR(VLOOKUP($I208,Code!$A:$M,13,0),0)</f>
        <v>Nabati RCE WF 6g</v>
      </c>
      <c r="AY208" s="1">
        <f t="shared" si="8"/>
        <v>167.22</v>
      </c>
      <c r="AZ208" s="12">
        <f t="shared" si="9"/>
        <v>0</v>
      </c>
    </row>
    <row r="209" spans="2:52" x14ac:dyDescent="0.35">
      <c r="B209" t="s">
        <v>1288</v>
      </c>
      <c r="C209" s="2" t="s">
        <v>1319</v>
      </c>
      <c r="D209" s="2">
        <v>45534</v>
      </c>
      <c r="E209" t="s">
        <v>1570</v>
      </c>
      <c r="F209" t="s">
        <v>1468</v>
      </c>
      <c r="G209" t="s">
        <v>1571</v>
      </c>
      <c r="H209" t="s">
        <v>1572</v>
      </c>
      <c r="I209">
        <v>173147000</v>
      </c>
      <c r="J209" t="s">
        <v>1310</v>
      </c>
      <c r="K209" t="s">
        <v>1290</v>
      </c>
      <c r="L209" t="s">
        <v>1307</v>
      </c>
      <c r="M209">
        <v>5334054</v>
      </c>
      <c r="N209" t="s">
        <v>1573</v>
      </c>
      <c r="O209" t="s">
        <v>615</v>
      </c>
      <c r="P209" t="s">
        <v>1574</v>
      </c>
      <c r="Q209" t="s">
        <v>1292</v>
      </c>
      <c r="R209" t="s">
        <v>1472</v>
      </c>
      <c r="S209" t="s">
        <v>1575</v>
      </c>
      <c r="T209" t="s">
        <v>1321</v>
      </c>
      <c r="U209" t="s">
        <v>723</v>
      </c>
      <c r="W209" t="s">
        <v>723</v>
      </c>
      <c r="X209" t="s">
        <v>118</v>
      </c>
      <c r="Y209" t="s">
        <v>1299</v>
      </c>
      <c r="Z209" t="s">
        <v>1300</v>
      </c>
      <c r="AA209" s="4" t="s">
        <v>865</v>
      </c>
      <c r="AB209" t="s">
        <v>1319</v>
      </c>
      <c r="AC209">
        <v>6</v>
      </c>
      <c r="AD209">
        <v>27870</v>
      </c>
      <c r="AE209">
        <v>27870</v>
      </c>
      <c r="AF209">
        <v>167220</v>
      </c>
      <c r="AG209">
        <v>8</v>
      </c>
      <c r="AH209" s="1">
        <v>180598</v>
      </c>
      <c r="AI209" t="s">
        <v>1399</v>
      </c>
      <c r="AJ209">
        <v>20240715</v>
      </c>
      <c r="AK209">
        <v>20250715</v>
      </c>
      <c r="AL209" t="s">
        <v>1473</v>
      </c>
      <c r="AM209">
        <v>97077</v>
      </c>
      <c r="AN209" t="s">
        <v>1325</v>
      </c>
      <c r="AO209" t="s">
        <v>1296</v>
      </c>
      <c r="AP209" t="s">
        <v>1297</v>
      </c>
      <c r="AQ209">
        <v>6</v>
      </c>
      <c r="AR209" s="21">
        <v>1</v>
      </c>
      <c r="AS209" s="5" t="s">
        <v>865</v>
      </c>
      <c r="AT209" s="5"/>
      <c r="AU209" s="5" t="s">
        <v>57</v>
      </c>
      <c r="AV209">
        <f>+IFERROR(VLOOKUP($I209,Code!$A:$M,12,0),0)</f>
        <v>320028</v>
      </c>
      <c r="AW209" t="str">
        <f>+IFERROR(VLOOKUP($I209,Code!$A:$M,13,0),0)</f>
        <v>Nabati RCE WF 6g</v>
      </c>
      <c r="AY209" s="1">
        <f t="shared" si="8"/>
        <v>167.22</v>
      </c>
      <c r="AZ209" s="12">
        <f t="shared" si="9"/>
        <v>0</v>
      </c>
    </row>
    <row r="210" spans="2:52" x14ac:dyDescent="0.35">
      <c r="B210" t="s">
        <v>1288</v>
      </c>
      <c r="C210" s="2" t="s">
        <v>1319</v>
      </c>
      <c r="D210" s="2">
        <v>45534</v>
      </c>
      <c r="E210" t="s">
        <v>2297</v>
      </c>
      <c r="F210" t="s">
        <v>1413</v>
      </c>
      <c r="G210" t="s">
        <v>2298</v>
      </c>
      <c r="H210" t="s">
        <v>2299</v>
      </c>
      <c r="I210">
        <v>173147000</v>
      </c>
      <c r="J210" t="s">
        <v>1310</v>
      </c>
      <c r="K210" t="s">
        <v>1290</v>
      </c>
      <c r="L210" t="s">
        <v>1307</v>
      </c>
      <c r="M210">
        <v>9184488</v>
      </c>
      <c r="N210" t="s">
        <v>303</v>
      </c>
      <c r="O210" t="s">
        <v>2300</v>
      </c>
      <c r="P210" t="s">
        <v>2301</v>
      </c>
      <c r="Q210" t="s">
        <v>1292</v>
      </c>
      <c r="R210" t="s">
        <v>2302</v>
      </c>
      <c r="S210" t="s">
        <v>1317</v>
      </c>
      <c r="T210" t="s">
        <v>1350</v>
      </c>
      <c r="U210" t="s">
        <v>723</v>
      </c>
      <c r="W210" t="s">
        <v>723</v>
      </c>
      <c r="X210" t="s">
        <v>136</v>
      </c>
      <c r="Y210" t="s">
        <v>1299</v>
      </c>
      <c r="Z210" t="s">
        <v>1300</v>
      </c>
      <c r="AA210" s="4" t="s">
        <v>4</v>
      </c>
      <c r="AB210" t="s">
        <v>1319</v>
      </c>
      <c r="AC210">
        <v>6</v>
      </c>
      <c r="AD210">
        <v>27870</v>
      </c>
      <c r="AE210">
        <v>27870</v>
      </c>
      <c r="AF210">
        <v>167220</v>
      </c>
      <c r="AG210">
        <v>8</v>
      </c>
      <c r="AH210" s="1">
        <v>180598</v>
      </c>
      <c r="AI210" t="s">
        <v>1399</v>
      </c>
      <c r="AJ210">
        <v>20240715</v>
      </c>
      <c r="AK210">
        <v>20250715</v>
      </c>
      <c r="AL210" t="s">
        <v>1418</v>
      </c>
      <c r="AM210">
        <v>97077</v>
      </c>
      <c r="AN210" t="s">
        <v>1325</v>
      </c>
      <c r="AO210" t="s">
        <v>1296</v>
      </c>
      <c r="AP210" t="s">
        <v>1297</v>
      </c>
      <c r="AQ210">
        <v>6</v>
      </c>
      <c r="AR210" s="21">
        <v>1</v>
      </c>
      <c r="AS210" s="5" t="s">
        <v>4</v>
      </c>
      <c r="AT210" s="5"/>
      <c r="AU210" s="5" t="s">
        <v>56</v>
      </c>
      <c r="AV210">
        <f>+IFERROR(VLOOKUP($I210,Code!$A:$M,12,0),0)</f>
        <v>320028</v>
      </c>
      <c r="AW210" t="str">
        <f>+IFERROR(VLOOKUP($I210,Code!$A:$M,13,0),0)</f>
        <v>Nabati RCE WF 6g</v>
      </c>
      <c r="AY210" s="1">
        <f t="shared" si="8"/>
        <v>167.22</v>
      </c>
      <c r="AZ210" s="12">
        <f t="shared" si="9"/>
        <v>0</v>
      </c>
    </row>
    <row r="211" spans="2:52" x14ac:dyDescent="0.35">
      <c r="B211" t="s">
        <v>1288</v>
      </c>
      <c r="C211" s="2" t="s">
        <v>1319</v>
      </c>
      <c r="D211" s="2">
        <v>45534</v>
      </c>
      <c r="E211" t="s">
        <v>1576</v>
      </c>
      <c r="F211" t="s">
        <v>1577</v>
      </c>
      <c r="G211" t="s">
        <v>1578</v>
      </c>
      <c r="H211" t="s">
        <v>1579</v>
      </c>
      <c r="I211">
        <v>173147000</v>
      </c>
      <c r="J211" t="s">
        <v>1310</v>
      </c>
      <c r="K211" t="s">
        <v>1290</v>
      </c>
      <c r="L211" t="s">
        <v>1307</v>
      </c>
      <c r="M211">
        <v>5152436</v>
      </c>
      <c r="N211" t="s">
        <v>318</v>
      </c>
      <c r="O211" t="s">
        <v>318</v>
      </c>
      <c r="P211" t="s">
        <v>1580</v>
      </c>
      <c r="Q211" t="s">
        <v>1292</v>
      </c>
      <c r="R211" t="s">
        <v>1472</v>
      </c>
      <c r="S211" t="s">
        <v>1581</v>
      </c>
      <c r="T211" t="s">
        <v>1321</v>
      </c>
      <c r="U211" t="s">
        <v>723</v>
      </c>
      <c r="W211" t="s">
        <v>723</v>
      </c>
      <c r="X211" t="s">
        <v>118</v>
      </c>
      <c r="Y211" t="s">
        <v>1293</v>
      </c>
      <c r="Z211" t="s">
        <v>1303</v>
      </c>
      <c r="AA211" s="4" t="s">
        <v>59</v>
      </c>
      <c r="AB211" t="s">
        <v>1319</v>
      </c>
      <c r="AC211">
        <v>6</v>
      </c>
      <c r="AD211">
        <v>27870</v>
      </c>
      <c r="AE211">
        <v>21245</v>
      </c>
      <c r="AF211">
        <v>127470</v>
      </c>
      <c r="AG211">
        <v>8</v>
      </c>
      <c r="AH211" s="1">
        <v>137668</v>
      </c>
      <c r="AI211" t="s">
        <v>1399</v>
      </c>
      <c r="AJ211">
        <v>20240715</v>
      </c>
      <c r="AK211">
        <v>20250715</v>
      </c>
      <c r="AL211" t="s">
        <v>1582</v>
      </c>
      <c r="AM211">
        <v>97077</v>
      </c>
      <c r="AN211" t="s">
        <v>1325</v>
      </c>
      <c r="AO211" t="s">
        <v>1296</v>
      </c>
      <c r="AP211" t="s">
        <v>1297</v>
      </c>
      <c r="AQ211">
        <v>6</v>
      </c>
      <c r="AR211" s="21">
        <v>1</v>
      </c>
      <c r="AS211" s="5" t="s">
        <v>59</v>
      </c>
      <c r="AT211" s="5"/>
      <c r="AU211" s="5" t="s">
        <v>57</v>
      </c>
      <c r="AV211">
        <f>+IFERROR(VLOOKUP($I211,Code!$A:$M,12,0),0)</f>
        <v>320028</v>
      </c>
      <c r="AW211" t="str">
        <f>+IFERROR(VLOOKUP($I211,Code!$A:$M,13,0),0)</f>
        <v>Nabati RCE WF 6g</v>
      </c>
      <c r="AY211" s="1">
        <f t="shared" si="8"/>
        <v>127.47</v>
      </c>
      <c r="AZ211" s="12">
        <f t="shared" si="9"/>
        <v>0.23771080014352353</v>
      </c>
    </row>
    <row r="212" spans="2:52" x14ac:dyDescent="0.35">
      <c r="B212" t="s">
        <v>1288</v>
      </c>
      <c r="C212" s="2" t="s">
        <v>1319</v>
      </c>
      <c r="D212" s="2">
        <v>45534</v>
      </c>
      <c r="E212" t="s">
        <v>1769</v>
      </c>
      <c r="F212" t="s">
        <v>1770</v>
      </c>
      <c r="G212" t="s">
        <v>1771</v>
      </c>
      <c r="H212" t="s">
        <v>1772</v>
      </c>
      <c r="I212">
        <v>173147000</v>
      </c>
      <c r="J212" t="s">
        <v>1310</v>
      </c>
      <c r="K212" t="s">
        <v>1290</v>
      </c>
      <c r="L212" t="s">
        <v>1307</v>
      </c>
      <c r="M212">
        <v>5151828</v>
      </c>
      <c r="N212" t="s">
        <v>555</v>
      </c>
      <c r="O212" t="s">
        <v>1773</v>
      </c>
      <c r="P212" t="s">
        <v>1774</v>
      </c>
      <c r="Q212" t="s">
        <v>1292</v>
      </c>
      <c r="R212" t="s">
        <v>1775</v>
      </c>
      <c r="S212" t="s">
        <v>1776</v>
      </c>
      <c r="T212" t="s">
        <v>1312</v>
      </c>
      <c r="U212" t="s">
        <v>723</v>
      </c>
      <c r="W212" t="s">
        <v>723</v>
      </c>
      <c r="X212" t="s">
        <v>120</v>
      </c>
      <c r="Y212" t="s">
        <v>1293</v>
      </c>
      <c r="Z212" t="s">
        <v>1303</v>
      </c>
      <c r="AA212" s="4" t="s">
        <v>59</v>
      </c>
      <c r="AB212" t="s">
        <v>1319</v>
      </c>
      <c r="AC212">
        <v>6</v>
      </c>
      <c r="AD212">
        <v>27870</v>
      </c>
      <c r="AE212">
        <v>21245</v>
      </c>
      <c r="AF212">
        <v>127470</v>
      </c>
      <c r="AG212">
        <v>8</v>
      </c>
      <c r="AH212" s="1">
        <v>137668</v>
      </c>
      <c r="AI212" t="s">
        <v>1399</v>
      </c>
      <c r="AJ212">
        <v>20240715</v>
      </c>
      <c r="AK212">
        <v>20250715</v>
      </c>
      <c r="AL212" t="s">
        <v>1777</v>
      </c>
      <c r="AM212">
        <v>97077</v>
      </c>
      <c r="AN212" t="s">
        <v>1325</v>
      </c>
      <c r="AO212" t="s">
        <v>1296</v>
      </c>
      <c r="AP212" t="s">
        <v>1297</v>
      </c>
      <c r="AQ212">
        <v>6</v>
      </c>
      <c r="AR212" s="21">
        <v>1</v>
      </c>
      <c r="AS212" s="5" t="s">
        <v>59</v>
      </c>
      <c r="AT212" s="5"/>
      <c r="AU212" s="5" t="s">
        <v>53</v>
      </c>
      <c r="AV212">
        <f>+IFERROR(VLOOKUP($I212,Code!$A:$M,12,0),0)</f>
        <v>320028</v>
      </c>
      <c r="AW212" t="str">
        <f>+IFERROR(VLOOKUP($I212,Code!$A:$M,13,0),0)</f>
        <v>Nabati RCE WF 6g</v>
      </c>
      <c r="AY212" s="1">
        <f t="shared" si="8"/>
        <v>127.47</v>
      </c>
      <c r="AZ212" s="12">
        <f t="shared" si="9"/>
        <v>0.23771080014352353</v>
      </c>
    </row>
    <row r="213" spans="2:52" x14ac:dyDescent="0.35">
      <c r="B213" t="s">
        <v>1288</v>
      </c>
      <c r="C213" s="2" t="s">
        <v>1319</v>
      </c>
      <c r="D213" s="2">
        <v>45534</v>
      </c>
      <c r="E213" t="s">
        <v>1551</v>
      </c>
      <c r="F213" t="s">
        <v>1552</v>
      </c>
      <c r="G213" t="s">
        <v>1553</v>
      </c>
      <c r="H213" t="s">
        <v>1554</v>
      </c>
      <c r="I213">
        <v>173147000</v>
      </c>
      <c r="J213" t="s">
        <v>1310</v>
      </c>
      <c r="K213" t="s">
        <v>1290</v>
      </c>
      <c r="L213" t="s">
        <v>1307</v>
      </c>
      <c r="M213">
        <v>5152308</v>
      </c>
      <c r="N213" t="s">
        <v>214</v>
      </c>
      <c r="O213" t="s">
        <v>1555</v>
      </c>
      <c r="P213" t="s">
        <v>1556</v>
      </c>
      <c r="Q213" t="s">
        <v>1292</v>
      </c>
      <c r="R213" t="s">
        <v>1557</v>
      </c>
      <c r="S213" t="s">
        <v>1558</v>
      </c>
      <c r="T213" t="s">
        <v>1353</v>
      </c>
      <c r="U213" t="s">
        <v>723</v>
      </c>
      <c r="W213" t="s">
        <v>723</v>
      </c>
      <c r="X213" t="s">
        <v>173</v>
      </c>
      <c r="Y213" t="s">
        <v>1293</v>
      </c>
      <c r="Z213" t="s">
        <v>1303</v>
      </c>
      <c r="AA213" s="4" t="s">
        <v>59</v>
      </c>
      <c r="AB213" t="s">
        <v>1319</v>
      </c>
      <c r="AC213">
        <v>6</v>
      </c>
      <c r="AD213">
        <v>27870</v>
      </c>
      <c r="AE213">
        <v>21245</v>
      </c>
      <c r="AF213">
        <v>127470</v>
      </c>
      <c r="AG213">
        <v>8</v>
      </c>
      <c r="AH213" s="1">
        <v>137668</v>
      </c>
      <c r="AI213" t="s">
        <v>1399</v>
      </c>
      <c r="AJ213">
        <v>20240715</v>
      </c>
      <c r="AK213">
        <v>20250715</v>
      </c>
      <c r="AL213" t="s">
        <v>1559</v>
      </c>
      <c r="AM213">
        <v>102589</v>
      </c>
      <c r="AN213" t="s">
        <v>1352</v>
      </c>
      <c r="AO213" t="s">
        <v>1296</v>
      </c>
      <c r="AP213" t="s">
        <v>1297</v>
      </c>
      <c r="AQ213">
        <v>6</v>
      </c>
      <c r="AR213" s="21">
        <v>1</v>
      </c>
      <c r="AS213" s="5" t="s">
        <v>59</v>
      </c>
      <c r="AT213" s="5"/>
      <c r="AU213" s="5" t="s">
        <v>54</v>
      </c>
      <c r="AV213">
        <f>+IFERROR(VLOOKUP($I213,Code!$A:$M,12,0),0)</f>
        <v>320028</v>
      </c>
      <c r="AW213" t="str">
        <f>+IFERROR(VLOOKUP($I213,Code!$A:$M,13,0),0)</f>
        <v>Nabati RCE WF 6g</v>
      </c>
      <c r="AY213" s="1">
        <f t="shared" si="8"/>
        <v>127.47</v>
      </c>
      <c r="AZ213" s="12">
        <f t="shared" si="9"/>
        <v>0.23771080014352353</v>
      </c>
    </row>
    <row r="214" spans="2:52" x14ac:dyDescent="0.35">
      <c r="B214" t="s">
        <v>1288</v>
      </c>
      <c r="C214" s="2" t="s">
        <v>1319</v>
      </c>
      <c r="D214" s="2">
        <v>45534</v>
      </c>
      <c r="E214" t="s">
        <v>2303</v>
      </c>
      <c r="F214" t="s">
        <v>1493</v>
      </c>
      <c r="G214" t="s">
        <v>2304</v>
      </c>
      <c r="H214" t="s">
        <v>2305</v>
      </c>
      <c r="I214">
        <v>173147000</v>
      </c>
      <c r="J214" t="s">
        <v>1310</v>
      </c>
      <c r="K214" t="s">
        <v>1290</v>
      </c>
      <c r="L214" t="s">
        <v>1307</v>
      </c>
      <c r="M214">
        <v>5132913</v>
      </c>
      <c r="N214" t="s">
        <v>541</v>
      </c>
      <c r="O214" t="s">
        <v>2306</v>
      </c>
      <c r="P214" t="s">
        <v>2307</v>
      </c>
      <c r="Q214" t="s">
        <v>2308</v>
      </c>
      <c r="R214" t="s">
        <v>1400</v>
      </c>
      <c r="S214" t="s">
        <v>1508</v>
      </c>
      <c r="T214" t="s">
        <v>1384</v>
      </c>
      <c r="U214" t="s">
        <v>723</v>
      </c>
      <c r="W214" t="s">
        <v>723</v>
      </c>
      <c r="X214" t="s">
        <v>122</v>
      </c>
      <c r="Y214" t="s">
        <v>1299</v>
      </c>
      <c r="Z214" t="s">
        <v>1300</v>
      </c>
      <c r="AA214" s="4" t="s">
        <v>4</v>
      </c>
      <c r="AB214" t="s">
        <v>1319</v>
      </c>
      <c r="AC214">
        <v>6</v>
      </c>
      <c r="AD214">
        <v>27870</v>
      </c>
      <c r="AE214">
        <v>27870</v>
      </c>
      <c r="AF214">
        <v>167220</v>
      </c>
      <c r="AG214">
        <v>8</v>
      </c>
      <c r="AH214" s="1">
        <v>180598</v>
      </c>
      <c r="AI214" t="s">
        <v>1399</v>
      </c>
      <c r="AJ214">
        <v>20240715</v>
      </c>
      <c r="AK214">
        <v>20250715</v>
      </c>
      <c r="AL214" t="s">
        <v>1497</v>
      </c>
      <c r="AM214">
        <v>102589</v>
      </c>
      <c r="AN214" t="s">
        <v>1352</v>
      </c>
      <c r="AO214" t="s">
        <v>1296</v>
      </c>
      <c r="AP214" t="s">
        <v>1297</v>
      </c>
      <c r="AQ214">
        <v>6</v>
      </c>
      <c r="AR214" s="21">
        <v>1</v>
      </c>
      <c r="AS214" s="5" t="s">
        <v>4</v>
      </c>
      <c r="AT214" s="5"/>
      <c r="AU214" s="5" t="s">
        <v>54</v>
      </c>
      <c r="AV214">
        <f>+IFERROR(VLOOKUP($I214,Code!$A:$M,12,0),0)</f>
        <v>320028</v>
      </c>
      <c r="AW214" t="str">
        <f>+IFERROR(VLOOKUP($I214,Code!$A:$M,13,0),0)</f>
        <v>Nabati RCE WF 6g</v>
      </c>
      <c r="AY214" s="1">
        <f t="shared" si="8"/>
        <v>167.22</v>
      </c>
      <c r="AZ214" s="12">
        <f t="shared" si="9"/>
        <v>0</v>
      </c>
    </row>
    <row r="215" spans="2:52" x14ac:dyDescent="0.35">
      <c r="B215" t="s">
        <v>1288</v>
      </c>
      <c r="C215" s="2" t="s">
        <v>1319</v>
      </c>
      <c r="D215" s="2">
        <v>45534</v>
      </c>
      <c r="E215" t="s">
        <v>1810</v>
      </c>
      <c r="F215" t="s">
        <v>1493</v>
      </c>
      <c r="G215" t="s">
        <v>1811</v>
      </c>
      <c r="H215" t="s">
        <v>1812</v>
      </c>
      <c r="I215">
        <v>173147000</v>
      </c>
      <c r="J215" t="s">
        <v>1310</v>
      </c>
      <c r="K215" t="s">
        <v>1290</v>
      </c>
      <c r="L215" t="s">
        <v>1307</v>
      </c>
      <c r="M215">
        <v>5150504</v>
      </c>
      <c r="N215" t="s">
        <v>840</v>
      </c>
      <c r="O215" t="s">
        <v>1813</v>
      </c>
      <c r="P215">
        <v>393</v>
      </c>
      <c r="Q215" t="s">
        <v>1292</v>
      </c>
      <c r="R215" t="s">
        <v>1814</v>
      </c>
      <c r="S215" t="s">
        <v>1359</v>
      </c>
      <c r="T215" t="s">
        <v>1351</v>
      </c>
      <c r="U215" t="s">
        <v>723</v>
      </c>
      <c r="W215" t="s">
        <v>723</v>
      </c>
      <c r="X215" t="s">
        <v>63</v>
      </c>
      <c r="Y215" t="s">
        <v>1293</v>
      </c>
      <c r="Z215" t="s">
        <v>1303</v>
      </c>
      <c r="AA215" s="4" t="s">
        <v>59</v>
      </c>
      <c r="AB215" t="s">
        <v>1319</v>
      </c>
      <c r="AC215">
        <v>6</v>
      </c>
      <c r="AD215">
        <v>27870</v>
      </c>
      <c r="AE215">
        <v>21245</v>
      </c>
      <c r="AF215">
        <v>127470</v>
      </c>
      <c r="AG215">
        <v>8</v>
      </c>
      <c r="AH215" s="1">
        <v>137668</v>
      </c>
      <c r="AI215" t="s">
        <v>1399</v>
      </c>
      <c r="AJ215">
        <v>20240715</v>
      </c>
      <c r="AK215">
        <v>20250715</v>
      </c>
      <c r="AL215" t="s">
        <v>1497</v>
      </c>
      <c r="AM215">
        <v>102589</v>
      </c>
      <c r="AN215" t="s">
        <v>1352</v>
      </c>
      <c r="AO215" t="s">
        <v>1296</v>
      </c>
      <c r="AP215" t="s">
        <v>1297</v>
      </c>
      <c r="AQ215">
        <v>6</v>
      </c>
      <c r="AR215" s="21">
        <v>1</v>
      </c>
      <c r="AS215" s="5" t="s">
        <v>59</v>
      </c>
      <c r="AT215" s="5"/>
      <c r="AU215" s="5" t="s">
        <v>56</v>
      </c>
      <c r="AV215">
        <f>+IFERROR(VLOOKUP($I215,Code!$A:$M,12,0),0)</f>
        <v>320028</v>
      </c>
      <c r="AW215" t="str">
        <f>+IFERROR(VLOOKUP($I215,Code!$A:$M,13,0),0)</f>
        <v>Nabati RCE WF 6g</v>
      </c>
      <c r="AY215" s="1">
        <f t="shared" si="8"/>
        <v>127.47</v>
      </c>
      <c r="AZ215" s="12">
        <f t="shared" si="9"/>
        <v>0.23771080014352353</v>
      </c>
    </row>
    <row r="216" spans="2:52" x14ac:dyDescent="0.35">
      <c r="B216" t="s">
        <v>1288</v>
      </c>
      <c r="C216" s="2" t="s">
        <v>1319</v>
      </c>
      <c r="D216" s="2">
        <v>45534</v>
      </c>
      <c r="E216" t="s">
        <v>2309</v>
      </c>
      <c r="F216" t="s">
        <v>1413</v>
      </c>
      <c r="G216" t="s">
        <v>2310</v>
      </c>
      <c r="H216" t="s">
        <v>2311</v>
      </c>
      <c r="I216">
        <v>173147000</v>
      </c>
      <c r="J216" t="s">
        <v>1310</v>
      </c>
      <c r="K216" t="s">
        <v>1290</v>
      </c>
      <c r="L216" t="s">
        <v>1307</v>
      </c>
      <c r="M216">
        <v>5339028</v>
      </c>
      <c r="N216" t="s">
        <v>2312</v>
      </c>
      <c r="O216" t="s">
        <v>145</v>
      </c>
      <c r="P216" t="s">
        <v>2313</v>
      </c>
      <c r="Q216" t="s">
        <v>1292</v>
      </c>
      <c r="R216" t="s">
        <v>2314</v>
      </c>
      <c r="S216" t="s">
        <v>1314</v>
      </c>
      <c r="T216" t="s">
        <v>1350</v>
      </c>
      <c r="U216" t="s">
        <v>723</v>
      </c>
      <c r="W216" t="s">
        <v>723</v>
      </c>
      <c r="X216" t="s">
        <v>136</v>
      </c>
      <c r="Y216" t="s">
        <v>1299</v>
      </c>
      <c r="Z216" t="s">
        <v>1300</v>
      </c>
      <c r="AA216" s="4" t="s">
        <v>865</v>
      </c>
      <c r="AB216" t="s">
        <v>1319</v>
      </c>
      <c r="AC216">
        <v>6</v>
      </c>
      <c r="AD216">
        <v>27870</v>
      </c>
      <c r="AE216">
        <v>27870</v>
      </c>
      <c r="AF216">
        <v>167220</v>
      </c>
      <c r="AG216">
        <v>8</v>
      </c>
      <c r="AH216" s="1">
        <v>180598</v>
      </c>
      <c r="AI216" t="s">
        <v>1399</v>
      </c>
      <c r="AJ216">
        <v>20240715</v>
      </c>
      <c r="AK216">
        <v>20250715</v>
      </c>
      <c r="AL216" t="s">
        <v>1418</v>
      </c>
      <c r="AM216">
        <v>97077</v>
      </c>
      <c r="AN216" t="s">
        <v>1325</v>
      </c>
      <c r="AO216" t="s">
        <v>1296</v>
      </c>
      <c r="AP216" t="s">
        <v>1297</v>
      </c>
      <c r="AQ216">
        <v>6</v>
      </c>
      <c r="AR216" s="21">
        <v>1</v>
      </c>
      <c r="AS216" s="5" t="s">
        <v>865</v>
      </c>
      <c r="AT216" s="5"/>
      <c r="AU216" s="5" t="s">
        <v>56</v>
      </c>
      <c r="AV216">
        <f>+IFERROR(VLOOKUP($I216,Code!$A:$M,12,0),0)</f>
        <v>320028</v>
      </c>
      <c r="AW216" t="str">
        <f>+IFERROR(VLOOKUP($I216,Code!$A:$M,13,0),0)</f>
        <v>Nabati RCE WF 6g</v>
      </c>
      <c r="AY216" s="1">
        <f t="shared" si="8"/>
        <v>167.22</v>
      </c>
      <c r="AZ216" s="12">
        <f t="shared" si="9"/>
        <v>0</v>
      </c>
    </row>
    <row r="217" spans="2:52" x14ac:dyDescent="0.35">
      <c r="B217" t="s">
        <v>1288</v>
      </c>
      <c r="C217" s="2" t="s">
        <v>1333</v>
      </c>
      <c r="D217" s="2">
        <v>45534</v>
      </c>
      <c r="E217" t="s">
        <v>2194</v>
      </c>
      <c r="F217" t="s">
        <v>2195</v>
      </c>
      <c r="G217" t="s">
        <v>2196</v>
      </c>
      <c r="H217" t="s">
        <v>2197</v>
      </c>
      <c r="I217">
        <v>173147000</v>
      </c>
      <c r="J217" t="s">
        <v>1310</v>
      </c>
      <c r="K217" t="s">
        <v>1290</v>
      </c>
      <c r="L217" t="s">
        <v>1307</v>
      </c>
      <c r="M217">
        <v>5336159</v>
      </c>
      <c r="N217" t="s">
        <v>2198</v>
      </c>
      <c r="O217" t="s">
        <v>2199</v>
      </c>
      <c r="P217">
        <v>86</v>
      </c>
      <c r="Q217" t="s">
        <v>1292</v>
      </c>
      <c r="R217" t="s">
        <v>2200</v>
      </c>
      <c r="S217" t="s">
        <v>1292</v>
      </c>
      <c r="T217" t="s">
        <v>1343</v>
      </c>
      <c r="U217" t="s">
        <v>116</v>
      </c>
      <c r="W217" t="s">
        <v>1304</v>
      </c>
      <c r="X217" t="s">
        <v>116</v>
      </c>
      <c r="Y217" t="s">
        <v>1299</v>
      </c>
      <c r="Z217" t="s">
        <v>1300</v>
      </c>
      <c r="AA217" s="4" t="s">
        <v>4</v>
      </c>
      <c r="AB217" t="s">
        <v>1333</v>
      </c>
      <c r="AC217">
        <v>6</v>
      </c>
      <c r="AD217">
        <v>27870</v>
      </c>
      <c r="AE217">
        <v>27870</v>
      </c>
      <c r="AF217">
        <v>167220</v>
      </c>
      <c r="AG217">
        <v>8</v>
      </c>
      <c r="AH217" s="1">
        <v>180598</v>
      </c>
      <c r="AI217" t="s">
        <v>1399</v>
      </c>
      <c r="AJ217">
        <v>20240715</v>
      </c>
      <c r="AK217">
        <v>20250715</v>
      </c>
      <c r="AL217" t="s">
        <v>1703</v>
      </c>
      <c r="AM217">
        <v>101105</v>
      </c>
      <c r="AN217" t="s">
        <v>1336</v>
      </c>
      <c r="AO217" t="s">
        <v>1296</v>
      </c>
      <c r="AP217" t="s">
        <v>1297</v>
      </c>
      <c r="AQ217">
        <v>6</v>
      </c>
      <c r="AR217" s="21">
        <v>1</v>
      </c>
      <c r="AS217" s="5" t="s">
        <v>4</v>
      </c>
      <c r="AT217" s="5"/>
      <c r="AU217" s="5" t="s">
        <v>1340</v>
      </c>
      <c r="AV217">
        <f>+IFERROR(VLOOKUP($I217,Code!$A:$M,12,0),0)</f>
        <v>320028</v>
      </c>
      <c r="AW217" t="str">
        <f>+IFERROR(VLOOKUP($I217,Code!$A:$M,13,0),0)</f>
        <v>Nabati RCE WF 6g</v>
      </c>
      <c r="AY217" s="1">
        <f t="shared" si="8"/>
        <v>167.22</v>
      </c>
      <c r="AZ217" s="12">
        <f t="shared" si="9"/>
        <v>0</v>
      </c>
    </row>
    <row r="218" spans="2:52" x14ac:dyDescent="0.35">
      <c r="B218" t="s">
        <v>1288</v>
      </c>
      <c r="C218" s="2" t="s">
        <v>1333</v>
      </c>
      <c r="D218" s="2">
        <v>45534</v>
      </c>
      <c r="E218" t="s">
        <v>1943</v>
      </c>
      <c r="F218" t="s">
        <v>1944</v>
      </c>
      <c r="G218" t="s">
        <v>1945</v>
      </c>
      <c r="H218" t="s">
        <v>1946</v>
      </c>
      <c r="I218">
        <v>173147000</v>
      </c>
      <c r="J218" t="s">
        <v>1310</v>
      </c>
      <c r="K218" t="s">
        <v>1290</v>
      </c>
      <c r="L218" t="s">
        <v>1307</v>
      </c>
      <c r="M218">
        <v>5334597</v>
      </c>
      <c r="N218" t="s">
        <v>1947</v>
      </c>
      <c r="O218" t="s">
        <v>1948</v>
      </c>
      <c r="P218">
        <v>27</v>
      </c>
      <c r="Q218" t="s">
        <v>1368</v>
      </c>
      <c r="R218" t="s">
        <v>1949</v>
      </c>
      <c r="S218" t="s">
        <v>1809</v>
      </c>
      <c r="T218" t="s">
        <v>1334</v>
      </c>
      <c r="U218" t="s">
        <v>1335</v>
      </c>
      <c r="W218" t="s">
        <v>1304</v>
      </c>
      <c r="X218" t="s">
        <v>1335</v>
      </c>
      <c r="Y218" t="s">
        <v>1299</v>
      </c>
      <c r="Z218" t="s">
        <v>1300</v>
      </c>
      <c r="AA218" s="4" t="s">
        <v>4</v>
      </c>
      <c r="AB218" t="s">
        <v>1333</v>
      </c>
      <c r="AC218">
        <v>6</v>
      </c>
      <c r="AD218">
        <v>27870</v>
      </c>
      <c r="AE218">
        <v>27870</v>
      </c>
      <c r="AF218">
        <v>167220</v>
      </c>
      <c r="AG218">
        <v>8</v>
      </c>
      <c r="AH218" s="1">
        <v>180598</v>
      </c>
      <c r="AI218" t="s">
        <v>1399</v>
      </c>
      <c r="AJ218">
        <v>20240715</v>
      </c>
      <c r="AK218">
        <v>20250715</v>
      </c>
      <c r="AL218" t="s">
        <v>1589</v>
      </c>
      <c r="AM218">
        <v>101105</v>
      </c>
      <c r="AN218" t="s">
        <v>1336</v>
      </c>
      <c r="AO218" t="s">
        <v>1296</v>
      </c>
      <c r="AP218" t="s">
        <v>1297</v>
      </c>
      <c r="AQ218">
        <v>6</v>
      </c>
      <c r="AR218" s="21">
        <v>1</v>
      </c>
      <c r="AS218" s="5" t="s">
        <v>4</v>
      </c>
      <c r="AT218" s="5"/>
      <c r="AU218" s="5" t="s">
        <v>1339</v>
      </c>
      <c r="AV218">
        <f>+IFERROR(VLOOKUP($I218,Code!$A:$M,12,0),0)</f>
        <v>320028</v>
      </c>
      <c r="AW218" t="str">
        <f>+IFERROR(VLOOKUP($I218,Code!$A:$M,13,0),0)</f>
        <v>Nabati RCE WF 6g</v>
      </c>
      <c r="AY218" s="1">
        <f t="shared" si="8"/>
        <v>167.22</v>
      </c>
      <c r="AZ218" s="12">
        <f t="shared" si="9"/>
        <v>0</v>
      </c>
    </row>
    <row r="219" spans="2:52" x14ac:dyDescent="0.35">
      <c r="B219" t="s">
        <v>1288</v>
      </c>
      <c r="C219" s="2" t="s">
        <v>1319</v>
      </c>
      <c r="D219" s="2">
        <v>45534</v>
      </c>
      <c r="E219" t="s">
        <v>1459</v>
      </c>
      <c r="F219" t="s">
        <v>1460</v>
      </c>
      <c r="G219" t="s">
        <v>1461</v>
      </c>
      <c r="H219" t="s">
        <v>1462</v>
      </c>
      <c r="I219">
        <v>173147000</v>
      </c>
      <c r="J219" t="s">
        <v>1310</v>
      </c>
      <c r="K219" t="s">
        <v>1290</v>
      </c>
      <c r="L219" t="s">
        <v>1307</v>
      </c>
      <c r="M219">
        <v>5151240</v>
      </c>
      <c r="N219" t="s">
        <v>799</v>
      </c>
      <c r="O219" t="s">
        <v>1463</v>
      </c>
      <c r="P219" t="s">
        <v>1464</v>
      </c>
      <c r="Q219" t="s">
        <v>1292</v>
      </c>
      <c r="R219" t="s">
        <v>1382</v>
      </c>
      <c r="S219" t="s">
        <v>1465</v>
      </c>
      <c r="T219" t="s">
        <v>1384</v>
      </c>
      <c r="U219" t="s">
        <v>723</v>
      </c>
      <c r="W219" t="s">
        <v>723</v>
      </c>
      <c r="X219" t="s">
        <v>122</v>
      </c>
      <c r="Y219" t="s">
        <v>1293</v>
      </c>
      <c r="Z219" t="s">
        <v>1303</v>
      </c>
      <c r="AA219" s="4" t="s">
        <v>59</v>
      </c>
      <c r="AB219" t="s">
        <v>1319</v>
      </c>
      <c r="AC219">
        <v>18</v>
      </c>
      <c r="AD219">
        <v>27870</v>
      </c>
      <c r="AE219">
        <v>21245</v>
      </c>
      <c r="AF219">
        <v>382410</v>
      </c>
      <c r="AG219">
        <v>8</v>
      </c>
      <c r="AH219" s="1">
        <v>413003</v>
      </c>
      <c r="AI219" t="s">
        <v>1399</v>
      </c>
      <c r="AJ219">
        <v>20240715</v>
      </c>
      <c r="AK219">
        <v>20250715</v>
      </c>
      <c r="AL219" t="s">
        <v>1466</v>
      </c>
      <c r="AM219">
        <v>102589</v>
      </c>
      <c r="AN219" t="s">
        <v>1352</v>
      </c>
      <c r="AO219" t="s">
        <v>1296</v>
      </c>
      <c r="AP219" t="s">
        <v>1297</v>
      </c>
      <c r="AQ219">
        <v>6</v>
      </c>
      <c r="AR219" s="21">
        <v>3</v>
      </c>
      <c r="AS219" s="5" t="s">
        <v>59</v>
      </c>
      <c r="AT219" s="5"/>
      <c r="AU219" s="5" t="s">
        <v>54</v>
      </c>
      <c r="AV219">
        <f>+IFERROR(VLOOKUP($I219,Code!$A:$M,12,0),0)</f>
        <v>320028</v>
      </c>
      <c r="AW219" t="str">
        <f>+IFERROR(VLOOKUP($I219,Code!$A:$M,13,0),0)</f>
        <v>Nabati RCE WF 6g</v>
      </c>
      <c r="AY219" s="1">
        <f t="shared" si="8"/>
        <v>127.47</v>
      </c>
      <c r="AZ219" s="12">
        <f t="shared" si="9"/>
        <v>0.23771080014352353</v>
      </c>
    </row>
    <row r="220" spans="2:52" x14ac:dyDescent="0.35">
      <c r="B220" t="s">
        <v>1288</v>
      </c>
      <c r="C220" s="2" t="s">
        <v>1319</v>
      </c>
      <c r="D220" s="2">
        <v>45534</v>
      </c>
      <c r="E220" t="s">
        <v>2315</v>
      </c>
      <c r="F220" t="s">
        <v>2316</v>
      </c>
      <c r="G220" t="s">
        <v>2317</v>
      </c>
      <c r="H220" t="s">
        <v>2318</v>
      </c>
      <c r="I220">
        <v>173147000</v>
      </c>
      <c r="J220" t="s">
        <v>1310</v>
      </c>
      <c r="K220" t="s">
        <v>1290</v>
      </c>
      <c r="L220" t="s">
        <v>1307</v>
      </c>
      <c r="M220">
        <v>5150687</v>
      </c>
      <c r="N220" t="s">
        <v>576</v>
      </c>
      <c r="O220" t="s">
        <v>2319</v>
      </c>
      <c r="P220">
        <v>184</v>
      </c>
      <c r="Q220" t="s">
        <v>1292</v>
      </c>
      <c r="R220" t="s">
        <v>2320</v>
      </c>
      <c r="S220" t="s">
        <v>1575</v>
      </c>
      <c r="T220" t="s">
        <v>1321</v>
      </c>
      <c r="U220" t="s">
        <v>723</v>
      </c>
      <c r="W220" t="s">
        <v>723</v>
      </c>
      <c r="X220" t="s">
        <v>118</v>
      </c>
      <c r="Y220" t="s">
        <v>1293</v>
      </c>
      <c r="Z220" t="s">
        <v>1303</v>
      </c>
      <c r="AA220" s="4" t="s">
        <v>59</v>
      </c>
      <c r="AB220" t="s">
        <v>1319</v>
      </c>
      <c r="AC220">
        <v>12</v>
      </c>
      <c r="AD220">
        <v>27870</v>
      </c>
      <c r="AE220">
        <v>21245</v>
      </c>
      <c r="AF220">
        <v>254940</v>
      </c>
      <c r="AG220">
        <v>8</v>
      </c>
      <c r="AH220" s="1">
        <v>275335</v>
      </c>
      <c r="AI220" t="s">
        <v>1399</v>
      </c>
      <c r="AJ220">
        <v>20240715</v>
      </c>
      <c r="AK220">
        <v>20250715</v>
      </c>
      <c r="AL220" t="s">
        <v>2321</v>
      </c>
      <c r="AM220">
        <v>97077</v>
      </c>
      <c r="AN220" t="s">
        <v>1325</v>
      </c>
      <c r="AO220" t="s">
        <v>1296</v>
      </c>
      <c r="AP220" t="s">
        <v>1297</v>
      </c>
      <c r="AQ220">
        <v>6</v>
      </c>
      <c r="AR220" s="21">
        <v>2</v>
      </c>
      <c r="AS220" s="5" t="s">
        <v>59</v>
      </c>
      <c r="AT220" s="5"/>
      <c r="AU220" s="5" t="s">
        <v>57</v>
      </c>
      <c r="AV220">
        <f>+IFERROR(VLOOKUP($I220,Code!$A:$M,12,0),0)</f>
        <v>320028</v>
      </c>
      <c r="AW220" t="str">
        <f>+IFERROR(VLOOKUP($I220,Code!$A:$M,13,0),0)</f>
        <v>Nabati RCE WF 6g</v>
      </c>
      <c r="AY220" s="1">
        <f t="shared" si="8"/>
        <v>127.47</v>
      </c>
      <c r="AZ220" s="12">
        <f t="shared" si="9"/>
        <v>0.23771080014352353</v>
      </c>
    </row>
    <row r="221" spans="2:52" x14ac:dyDescent="0.35">
      <c r="B221" t="s">
        <v>1288</v>
      </c>
      <c r="C221" s="2" t="s">
        <v>1333</v>
      </c>
      <c r="D221" s="2">
        <v>45534</v>
      </c>
      <c r="E221" t="s">
        <v>2322</v>
      </c>
      <c r="F221" t="s">
        <v>2323</v>
      </c>
      <c r="G221" t="s">
        <v>2324</v>
      </c>
      <c r="H221" t="s">
        <v>2325</v>
      </c>
      <c r="I221">
        <v>173147000</v>
      </c>
      <c r="J221" t="s">
        <v>1310</v>
      </c>
      <c r="K221" t="s">
        <v>1290</v>
      </c>
      <c r="L221" t="s">
        <v>1307</v>
      </c>
      <c r="M221">
        <v>5337200</v>
      </c>
      <c r="N221" t="s">
        <v>2326</v>
      </c>
      <c r="O221" t="s">
        <v>2327</v>
      </c>
      <c r="P221" t="s">
        <v>2328</v>
      </c>
      <c r="Q221" t="s">
        <v>2329</v>
      </c>
      <c r="R221" t="s">
        <v>2330</v>
      </c>
      <c r="S221" t="s">
        <v>2331</v>
      </c>
      <c r="T221" t="s">
        <v>1343</v>
      </c>
      <c r="U221" t="s">
        <v>116</v>
      </c>
      <c r="W221" t="s">
        <v>1304</v>
      </c>
      <c r="X221" t="s">
        <v>116</v>
      </c>
      <c r="Y221" t="s">
        <v>1299</v>
      </c>
      <c r="Z221" t="s">
        <v>1300</v>
      </c>
      <c r="AA221" s="4" t="s">
        <v>4</v>
      </c>
      <c r="AB221" t="s">
        <v>1333</v>
      </c>
      <c r="AC221">
        <v>6</v>
      </c>
      <c r="AD221">
        <v>27870</v>
      </c>
      <c r="AE221">
        <v>27870</v>
      </c>
      <c r="AF221">
        <v>167220</v>
      </c>
      <c r="AG221">
        <v>8</v>
      </c>
      <c r="AH221" s="1">
        <v>180598</v>
      </c>
      <c r="AI221" t="s">
        <v>1399</v>
      </c>
      <c r="AJ221">
        <v>20240715</v>
      </c>
      <c r="AK221">
        <v>20250715</v>
      </c>
      <c r="AL221" t="s">
        <v>1703</v>
      </c>
      <c r="AM221">
        <v>101105</v>
      </c>
      <c r="AN221" t="s">
        <v>1336</v>
      </c>
      <c r="AO221" t="s">
        <v>1296</v>
      </c>
      <c r="AP221" t="s">
        <v>1297</v>
      </c>
      <c r="AQ221">
        <v>6</v>
      </c>
      <c r="AR221" s="21">
        <v>1</v>
      </c>
      <c r="AS221" s="5" t="s">
        <v>4</v>
      </c>
      <c r="AT221" s="5"/>
      <c r="AU221" s="5" t="s">
        <v>1340</v>
      </c>
      <c r="AV221">
        <f>+IFERROR(VLOOKUP($I221,Code!$A:$M,12,0),0)</f>
        <v>320028</v>
      </c>
      <c r="AW221" t="str">
        <f>+IFERROR(VLOOKUP($I221,Code!$A:$M,13,0),0)</f>
        <v>Nabati RCE WF 6g</v>
      </c>
      <c r="AY221" s="1">
        <f t="shared" si="8"/>
        <v>167.22</v>
      </c>
      <c r="AZ221" s="12">
        <f t="shared" si="9"/>
        <v>0</v>
      </c>
    </row>
    <row r="222" spans="2:52" x14ac:dyDescent="0.35">
      <c r="B222" t="s">
        <v>1288</v>
      </c>
      <c r="C222" s="2" t="s">
        <v>1298</v>
      </c>
      <c r="D222" s="2">
        <v>45534</v>
      </c>
      <c r="E222" t="s">
        <v>1830</v>
      </c>
      <c r="F222" t="s">
        <v>1481</v>
      </c>
      <c r="G222" t="s">
        <v>1831</v>
      </c>
      <c r="H222" t="s">
        <v>1832</v>
      </c>
      <c r="I222">
        <v>173147000</v>
      </c>
      <c r="J222" t="s">
        <v>1310</v>
      </c>
      <c r="K222" t="s">
        <v>1290</v>
      </c>
      <c r="L222" t="s">
        <v>1307</v>
      </c>
      <c r="M222">
        <v>5280355</v>
      </c>
      <c r="N222" t="s">
        <v>1484</v>
      </c>
      <c r="O222" t="s">
        <v>1485</v>
      </c>
      <c r="P222" t="s">
        <v>1292</v>
      </c>
      <c r="Q222" t="s">
        <v>1486</v>
      </c>
      <c r="R222" t="s">
        <v>1292</v>
      </c>
      <c r="S222" t="s">
        <v>1487</v>
      </c>
      <c r="T222" t="s">
        <v>1488</v>
      </c>
      <c r="U222" t="s">
        <v>1489</v>
      </c>
      <c r="W222" t="s">
        <v>1304</v>
      </c>
      <c r="X222" t="s">
        <v>1381</v>
      </c>
      <c r="Y222" t="s">
        <v>1293</v>
      </c>
      <c r="Z222" t="s">
        <v>1294</v>
      </c>
      <c r="AA222" s="4" t="s">
        <v>1295</v>
      </c>
      <c r="AB222" t="s">
        <v>1298</v>
      </c>
      <c r="AC222" s="5">
        <v>36</v>
      </c>
      <c r="AD222">
        <v>27870</v>
      </c>
      <c r="AE222">
        <v>21460</v>
      </c>
      <c r="AF222">
        <v>772560</v>
      </c>
      <c r="AG222">
        <v>8</v>
      </c>
      <c r="AH222" s="1">
        <v>834365</v>
      </c>
      <c r="AI222" t="s">
        <v>1399</v>
      </c>
      <c r="AJ222">
        <v>20240715</v>
      </c>
      <c r="AK222">
        <v>20250715</v>
      </c>
      <c r="AL222" t="s">
        <v>1490</v>
      </c>
      <c r="AM222">
        <v>99389</v>
      </c>
      <c r="AN222" t="s">
        <v>1491</v>
      </c>
      <c r="AO222" t="s">
        <v>1296</v>
      </c>
      <c r="AP222" t="s">
        <v>1297</v>
      </c>
      <c r="AQ222">
        <v>6</v>
      </c>
      <c r="AR222" s="21">
        <v>6</v>
      </c>
      <c r="AS222" s="5" t="s">
        <v>1295</v>
      </c>
      <c r="AT222" s="5"/>
      <c r="AU222" s="5" t="s">
        <v>1371</v>
      </c>
      <c r="AV222">
        <f>+IFERROR(VLOOKUP($I222,Code!$A:$M,12,0),0)</f>
        <v>320028</v>
      </c>
      <c r="AW222" t="str">
        <f>+IFERROR(VLOOKUP($I222,Code!$A:$M,13,0),0)</f>
        <v>Nabati RCE WF 6g</v>
      </c>
      <c r="AY222" s="1">
        <f t="shared" si="8"/>
        <v>128.76</v>
      </c>
      <c r="AZ222" s="12">
        <f t="shared" si="9"/>
        <v>0.22999641191245068</v>
      </c>
    </row>
    <row r="223" spans="2:52" x14ac:dyDescent="0.35">
      <c r="B223" t="s">
        <v>1288</v>
      </c>
      <c r="C223" s="2" t="s">
        <v>1319</v>
      </c>
      <c r="D223" s="2">
        <v>45534</v>
      </c>
      <c r="E223" t="s">
        <v>2332</v>
      </c>
      <c r="F223" t="s">
        <v>2333</v>
      </c>
      <c r="G223" t="s">
        <v>2334</v>
      </c>
      <c r="H223" t="s">
        <v>2335</v>
      </c>
      <c r="I223">
        <v>173147000</v>
      </c>
      <c r="J223" t="s">
        <v>1310</v>
      </c>
      <c r="K223" t="s">
        <v>1290</v>
      </c>
      <c r="L223" t="s">
        <v>1307</v>
      </c>
      <c r="M223">
        <v>5278260</v>
      </c>
      <c r="N223" t="s">
        <v>486</v>
      </c>
      <c r="O223" t="s">
        <v>2336</v>
      </c>
      <c r="P223" t="s">
        <v>2337</v>
      </c>
      <c r="Q223" t="s">
        <v>1292</v>
      </c>
      <c r="R223" t="s">
        <v>2338</v>
      </c>
      <c r="S223" t="s">
        <v>2339</v>
      </c>
      <c r="T223" t="s">
        <v>1358</v>
      </c>
      <c r="U223" t="s">
        <v>723</v>
      </c>
      <c r="W223" t="s">
        <v>723</v>
      </c>
      <c r="X223" t="s">
        <v>64</v>
      </c>
      <c r="Y223" t="s">
        <v>1299</v>
      </c>
      <c r="Z223" t="s">
        <v>1300</v>
      </c>
      <c r="AA223" s="4" t="s">
        <v>449</v>
      </c>
      <c r="AB223" t="s">
        <v>1319</v>
      </c>
      <c r="AC223" s="5">
        <v>6</v>
      </c>
      <c r="AD223">
        <v>27870</v>
      </c>
      <c r="AE223">
        <v>27870</v>
      </c>
      <c r="AF223">
        <v>167220</v>
      </c>
      <c r="AG223">
        <v>8</v>
      </c>
      <c r="AH223" s="1">
        <v>180598</v>
      </c>
      <c r="AI223" t="s">
        <v>1399</v>
      </c>
      <c r="AJ223">
        <v>20240715</v>
      </c>
      <c r="AK223">
        <v>20250715</v>
      </c>
      <c r="AL223" t="s">
        <v>2340</v>
      </c>
      <c r="AM223">
        <v>102589</v>
      </c>
      <c r="AN223" t="s">
        <v>1352</v>
      </c>
      <c r="AO223" t="s">
        <v>1296</v>
      </c>
      <c r="AP223" t="s">
        <v>1297</v>
      </c>
      <c r="AQ223">
        <v>6</v>
      </c>
      <c r="AR223" s="21">
        <v>1</v>
      </c>
      <c r="AS223" s="5" t="s">
        <v>449</v>
      </c>
      <c r="AT223" s="5"/>
      <c r="AU223" s="5" t="s">
        <v>54</v>
      </c>
      <c r="AV223">
        <f>+IFERROR(VLOOKUP($I223,Code!$A:$M,12,0),0)</f>
        <v>320028</v>
      </c>
      <c r="AW223" t="str">
        <f>+IFERROR(VLOOKUP($I223,Code!$A:$M,13,0),0)</f>
        <v>Nabati RCE WF 6g</v>
      </c>
      <c r="AY223" s="1">
        <f t="shared" si="8"/>
        <v>167.22</v>
      </c>
      <c r="AZ223" s="12">
        <f t="shared" si="9"/>
        <v>0</v>
      </c>
    </row>
    <row r="224" spans="2:52" x14ac:dyDescent="0.35">
      <c r="B224" t="s">
        <v>1288</v>
      </c>
      <c r="C224" s="2" t="s">
        <v>1319</v>
      </c>
      <c r="D224" s="2">
        <v>45534</v>
      </c>
      <c r="E224" t="s">
        <v>1729</v>
      </c>
      <c r="F224" t="s">
        <v>1730</v>
      </c>
      <c r="G224" t="s">
        <v>1731</v>
      </c>
      <c r="H224" t="s">
        <v>1732</v>
      </c>
      <c r="I224">
        <v>173147000</v>
      </c>
      <c r="J224" t="s">
        <v>1310</v>
      </c>
      <c r="K224" t="s">
        <v>1290</v>
      </c>
      <c r="L224" t="s">
        <v>1307</v>
      </c>
      <c r="M224">
        <v>5335475</v>
      </c>
      <c r="N224" t="s">
        <v>333</v>
      </c>
      <c r="O224" t="s">
        <v>333</v>
      </c>
      <c r="P224" t="s">
        <v>1733</v>
      </c>
      <c r="Q224" t="s">
        <v>1292</v>
      </c>
      <c r="R224" t="s">
        <v>1695</v>
      </c>
      <c r="S224" t="s">
        <v>1328</v>
      </c>
      <c r="T224" t="s">
        <v>1321</v>
      </c>
      <c r="U224" t="s">
        <v>723</v>
      </c>
      <c r="W224" t="s">
        <v>723</v>
      </c>
      <c r="X224" t="s">
        <v>118</v>
      </c>
      <c r="Y224" t="s">
        <v>1293</v>
      </c>
      <c r="Z224" t="s">
        <v>1294</v>
      </c>
      <c r="AA224" s="4" t="s">
        <v>51</v>
      </c>
      <c r="AB224" t="s">
        <v>1319</v>
      </c>
      <c r="AC224">
        <v>30</v>
      </c>
      <c r="AD224">
        <v>27870</v>
      </c>
      <c r="AE224">
        <v>27870</v>
      </c>
      <c r="AF224">
        <v>836100</v>
      </c>
      <c r="AG224">
        <v>8</v>
      </c>
      <c r="AH224" s="1">
        <v>902988</v>
      </c>
      <c r="AI224" t="s">
        <v>1399</v>
      </c>
      <c r="AJ224">
        <v>20240715</v>
      </c>
      <c r="AK224">
        <v>20250715</v>
      </c>
      <c r="AL224" t="s">
        <v>1545</v>
      </c>
      <c r="AM224">
        <v>97077</v>
      </c>
      <c r="AN224" t="s">
        <v>1325</v>
      </c>
      <c r="AO224" t="s">
        <v>1296</v>
      </c>
      <c r="AP224" t="s">
        <v>1297</v>
      </c>
      <c r="AQ224">
        <v>6</v>
      </c>
      <c r="AR224" s="21">
        <v>5</v>
      </c>
      <c r="AS224" s="5" t="s">
        <v>51</v>
      </c>
      <c r="AT224" s="5"/>
      <c r="AU224" s="5" t="s">
        <v>57</v>
      </c>
      <c r="AV224">
        <f>+IFERROR(VLOOKUP($I224,Code!$A:$M,12,0),0)</f>
        <v>320028</v>
      </c>
      <c r="AW224" t="str">
        <f>+IFERROR(VLOOKUP($I224,Code!$A:$M,13,0),0)</f>
        <v>Nabati RCE WF 6g</v>
      </c>
      <c r="AY224" s="1">
        <f t="shared" si="8"/>
        <v>167.22</v>
      </c>
      <c r="AZ224" s="12">
        <f t="shared" si="9"/>
        <v>0</v>
      </c>
    </row>
    <row r="225" spans="1:52" x14ac:dyDescent="0.35">
      <c r="B225" t="s">
        <v>1288</v>
      </c>
      <c r="C225" s="2" t="s">
        <v>1319</v>
      </c>
      <c r="D225" s="2">
        <v>45534</v>
      </c>
      <c r="E225" t="s">
        <v>2341</v>
      </c>
      <c r="F225" t="s">
        <v>1730</v>
      </c>
      <c r="G225" t="s">
        <v>2342</v>
      </c>
      <c r="H225" t="s">
        <v>2343</v>
      </c>
      <c r="I225">
        <v>173147000</v>
      </c>
      <c r="J225" t="s">
        <v>1310</v>
      </c>
      <c r="K225" t="s">
        <v>1290</v>
      </c>
      <c r="L225" t="s">
        <v>1307</v>
      </c>
      <c r="M225">
        <v>5335475</v>
      </c>
      <c r="N225" t="s">
        <v>333</v>
      </c>
      <c r="O225" t="s">
        <v>333</v>
      </c>
      <c r="P225" t="s">
        <v>1733</v>
      </c>
      <c r="Q225" t="s">
        <v>1292</v>
      </c>
      <c r="R225" t="s">
        <v>1695</v>
      </c>
      <c r="S225" t="s">
        <v>1328</v>
      </c>
      <c r="T225" t="s">
        <v>1321</v>
      </c>
      <c r="U225" t="s">
        <v>723</v>
      </c>
      <c r="W225" t="s">
        <v>723</v>
      </c>
      <c r="X225" t="s">
        <v>118</v>
      </c>
      <c r="Y225" t="s">
        <v>1293</v>
      </c>
      <c r="Z225" t="s">
        <v>1294</v>
      </c>
      <c r="AA225" s="4" t="s">
        <v>51</v>
      </c>
      <c r="AB225" t="s">
        <v>1319</v>
      </c>
      <c r="AC225">
        <v>120</v>
      </c>
      <c r="AD225">
        <v>27870</v>
      </c>
      <c r="AE225">
        <v>27870</v>
      </c>
      <c r="AF225">
        <v>3344400</v>
      </c>
      <c r="AG225">
        <v>8</v>
      </c>
      <c r="AH225" s="1">
        <v>3611952</v>
      </c>
      <c r="AI225" t="s">
        <v>1399</v>
      </c>
      <c r="AJ225">
        <v>20240715</v>
      </c>
      <c r="AK225">
        <v>20250715</v>
      </c>
      <c r="AL225" t="s">
        <v>1545</v>
      </c>
      <c r="AM225">
        <v>97077</v>
      </c>
      <c r="AN225" t="s">
        <v>1325</v>
      </c>
      <c r="AO225" t="s">
        <v>1296</v>
      </c>
      <c r="AP225" t="s">
        <v>1297</v>
      </c>
      <c r="AQ225">
        <v>6</v>
      </c>
      <c r="AR225" s="21">
        <v>20</v>
      </c>
      <c r="AS225" s="5" t="s">
        <v>51</v>
      </c>
      <c r="AT225" s="5"/>
      <c r="AU225" s="5" t="s">
        <v>57</v>
      </c>
      <c r="AV225">
        <f>+IFERROR(VLOOKUP($I225,Code!$A:$M,12,0),0)</f>
        <v>320028</v>
      </c>
      <c r="AW225" t="str">
        <f>+IFERROR(VLOOKUP($I225,Code!$A:$M,13,0),0)</f>
        <v>Nabati RCE WF 6g</v>
      </c>
      <c r="AY225" s="1">
        <f t="shared" si="8"/>
        <v>167.22</v>
      </c>
      <c r="AZ225" s="12">
        <f t="shared" si="9"/>
        <v>0</v>
      </c>
    </row>
    <row r="226" spans="1:52" x14ac:dyDescent="0.35">
      <c r="B226" t="s">
        <v>1288</v>
      </c>
      <c r="C226" s="2" t="s">
        <v>1319</v>
      </c>
      <c r="D226" s="2">
        <v>45534</v>
      </c>
      <c r="E226" t="s">
        <v>2344</v>
      </c>
      <c r="F226" t="s">
        <v>1523</v>
      </c>
      <c r="G226" t="s">
        <v>2345</v>
      </c>
      <c r="H226" t="s">
        <v>2346</v>
      </c>
      <c r="I226">
        <v>173147000</v>
      </c>
      <c r="J226" t="s">
        <v>1310</v>
      </c>
      <c r="K226" t="s">
        <v>1290</v>
      </c>
      <c r="L226" t="s">
        <v>1307</v>
      </c>
      <c r="M226">
        <v>5338306</v>
      </c>
      <c r="N226" t="s">
        <v>235</v>
      </c>
      <c r="O226" t="s">
        <v>2347</v>
      </c>
      <c r="P226" t="s">
        <v>2348</v>
      </c>
      <c r="Q226" t="s">
        <v>2349</v>
      </c>
      <c r="R226" t="s">
        <v>1292</v>
      </c>
      <c r="S226" t="s">
        <v>1465</v>
      </c>
      <c r="T226" t="s">
        <v>1384</v>
      </c>
      <c r="U226" t="s">
        <v>723</v>
      </c>
      <c r="W226" t="s">
        <v>723</v>
      </c>
      <c r="X226" t="s">
        <v>122</v>
      </c>
      <c r="Y226" t="s">
        <v>1299</v>
      </c>
      <c r="Z226" t="s">
        <v>1300</v>
      </c>
      <c r="AA226" s="4" t="s">
        <v>4</v>
      </c>
      <c r="AB226" t="s">
        <v>1319</v>
      </c>
      <c r="AC226">
        <v>12</v>
      </c>
      <c r="AD226">
        <v>27870</v>
      </c>
      <c r="AE226">
        <v>27870</v>
      </c>
      <c r="AF226">
        <v>334440</v>
      </c>
      <c r="AG226">
        <v>8</v>
      </c>
      <c r="AH226" s="1">
        <v>361195</v>
      </c>
      <c r="AI226" t="s">
        <v>1399</v>
      </c>
      <c r="AJ226">
        <v>20240715</v>
      </c>
      <c r="AK226">
        <v>20250715</v>
      </c>
      <c r="AL226" t="s">
        <v>1530</v>
      </c>
      <c r="AM226">
        <v>102589</v>
      </c>
      <c r="AN226" t="s">
        <v>1352</v>
      </c>
      <c r="AO226" t="s">
        <v>1296</v>
      </c>
      <c r="AP226" t="s">
        <v>1297</v>
      </c>
      <c r="AQ226">
        <v>6</v>
      </c>
      <c r="AR226" s="21">
        <v>2</v>
      </c>
      <c r="AS226" s="5" t="s">
        <v>4</v>
      </c>
      <c r="AT226" s="5"/>
      <c r="AU226" s="5" t="s">
        <v>54</v>
      </c>
      <c r="AV226">
        <f>+IFERROR(VLOOKUP($I226,Code!$A:$M,12,0),0)</f>
        <v>320028</v>
      </c>
      <c r="AW226" t="str">
        <f>+IFERROR(VLOOKUP($I226,Code!$A:$M,13,0),0)</f>
        <v>Nabati RCE WF 6g</v>
      </c>
      <c r="AY226" s="1">
        <f t="shared" si="8"/>
        <v>167.22</v>
      </c>
      <c r="AZ226" s="12">
        <f t="shared" si="9"/>
        <v>0</v>
      </c>
    </row>
    <row r="227" spans="1:52" x14ac:dyDescent="0.35">
      <c r="B227" t="s">
        <v>1288</v>
      </c>
      <c r="C227" s="2" t="s">
        <v>1319</v>
      </c>
      <c r="D227" s="2">
        <v>45534</v>
      </c>
      <c r="E227" t="s">
        <v>2350</v>
      </c>
      <c r="F227" t="s">
        <v>1413</v>
      </c>
      <c r="G227" t="s">
        <v>2351</v>
      </c>
      <c r="H227" t="s">
        <v>2352</v>
      </c>
      <c r="I227">
        <v>173147000</v>
      </c>
      <c r="J227" t="s">
        <v>1310</v>
      </c>
      <c r="K227" t="s">
        <v>1290</v>
      </c>
      <c r="L227" t="s">
        <v>1307</v>
      </c>
      <c r="M227">
        <v>5339765</v>
      </c>
      <c r="N227" t="s">
        <v>2353</v>
      </c>
      <c r="O227" t="s">
        <v>225</v>
      </c>
      <c r="P227" t="s">
        <v>2354</v>
      </c>
      <c r="Q227" t="s">
        <v>1292</v>
      </c>
      <c r="R227" t="s">
        <v>2355</v>
      </c>
      <c r="S227" t="s">
        <v>1357</v>
      </c>
      <c r="T227" t="s">
        <v>1350</v>
      </c>
      <c r="U227" t="s">
        <v>723</v>
      </c>
      <c r="W227" t="s">
        <v>723</v>
      </c>
      <c r="X227" t="s">
        <v>136</v>
      </c>
      <c r="Y227" t="s">
        <v>1299</v>
      </c>
      <c r="Z227" t="s">
        <v>1300</v>
      </c>
      <c r="AA227" s="4" t="s">
        <v>865</v>
      </c>
      <c r="AB227" t="s">
        <v>1319</v>
      </c>
      <c r="AC227">
        <v>6</v>
      </c>
      <c r="AD227">
        <v>27870</v>
      </c>
      <c r="AE227">
        <v>27870</v>
      </c>
      <c r="AF227">
        <v>167220</v>
      </c>
      <c r="AG227">
        <v>8</v>
      </c>
      <c r="AH227" s="1">
        <v>180598</v>
      </c>
      <c r="AI227" t="s">
        <v>1399</v>
      </c>
      <c r="AJ227">
        <v>20240715</v>
      </c>
      <c r="AK227">
        <v>20250715</v>
      </c>
      <c r="AL227" t="s">
        <v>1418</v>
      </c>
      <c r="AM227">
        <v>97077</v>
      </c>
      <c r="AN227" t="s">
        <v>1325</v>
      </c>
      <c r="AO227" t="s">
        <v>1296</v>
      </c>
      <c r="AP227" t="s">
        <v>1297</v>
      </c>
      <c r="AQ227">
        <v>6</v>
      </c>
      <c r="AR227" s="21">
        <v>1</v>
      </c>
      <c r="AS227" s="5" t="s">
        <v>865</v>
      </c>
      <c r="AT227" s="5"/>
      <c r="AU227" s="5" t="s">
        <v>56</v>
      </c>
      <c r="AV227">
        <f>+IFERROR(VLOOKUP($I227,Code!$A:$M,12,0),0)</f>
        <v>320028</v>
      </c>
      <c r="AW227" t="str">
        <f>+IFERROR(VLOOKUP($I227,Code!$A:$M,13,0),0)</f>
        <v>Nabati RCE WF 6g</v>
      </c>
      <c r="AY227" s="1">
        <f t="shared" si="8"/>
        <v>167.22</v>
      </c>
      <c r="AZ227" s="12">
        <f t="shared" si="9"/>
        <v>0</v>
      </c>
    </row>
    <row r="228" spans="1:52" x14ac:dyDescent="0.35">
      <c r="B228" t="s">
        <v>1288</v>
      </c>
      <c r="C228" s="2" t="s">
        <v>1319</v>
      </c>
      <c r="D228" s="2">
        <v>45534</v>
      </c>
      <c r="E228" t="s">
        <v>2356</v>
      </c>
      <c r="F228" t="s">
        <v>1493</v>
      </c>
      <c r="G228" t="s">
        <v>2357</v>
      </c>
      <c r="H228" t="s">
        <v>2358</v>
      </c>
      <c r="I228">
        <v>173147000</v>
      </c>
      <c r="J228" t="s">
        <v>1310</v>
      </c>
      <c r="K228" t="s">
        <v>1290</v>
      </c>
      <c r="L228" t="s">
        <v>1307</v>
      </c>
      <c r="M228">
        <v>5299661</v>
      </c>
      <c r="N228" t="s">
        <v>2359</v>
      </c>
      <c r="O228" t="s">
        <v>1156</v>
      </c>
      <c r="P228" t="s">
        <v>2360</v>
      </c>
      <c r="Q228" t="s">
        <v>1292</v>
      </c>
      <c r="R228" t="s">
        <v>2361</v>
      </c>
      <c r="S228" t="s">
        <v>1360</v>
      </c>
      <c r="T228" t="s">
        <v>1351</v>
      </c>
      <c r="U228" t="s">
        <v>723</v>
      </c>
      <c r="W228" t="s">
        <v>723</v>
      </c>
      <c r="X228" t="s">
        <v>63</v>
      </c>
      <c r="Y228" t="s">
        <v>1299</v>
      </c>
      <c r="Z228" t="s">
        <v>1300</v>
      </c>
      <c r="AA228" s="4" t="s">
        <v>865</v>
      </c>
      <c r="AB228" t="s">
        <v>1319</v>
      </c>
      <c r="AC228">
        <v>6</v>
      </c>
      <c r="AD228">
        <v>27870</v>
      </c>
      <c r="AE228">
        <v>27870</v>
      </c>
      <c r="AF228">
        <v>167220</v>
      </c>
      <c r="AG228">
        <v>8</v>
      </c>
      <c r="AH228" s="1">
        <v>180598</v>
      </c>
      <c r="AI228" t="s">
        <v>1399</v>
      </c>
      <c r="AJ228">
        <v>20240715</v>
      </c>
      <c r="AK228">
        <v>20250715</v>
      </c>
      <c r="AL228" t="s">
        <v>1497</v>
      </c>
      <c r="AM228">
        <v>102589</v>
      </c>
      <c r="AN228" t="s">
        <v>1352</v>
      </c>
      <c r="AO228" t="s">
        <v>1296</v>
      </c>
      <c r="AP228" t="s">
        <v>1297</v>
      </c>
      <c r="AQ228">
        <v>6</v>
      </c>
      <c r="AR228" s="21">
        <v>1</v>
      </c>
      <c r="AS228" s="5" t="s">
        <v>865</v>
      </c>
      <c r="AT228" s="5"/>
      <c r="AU228" s="5" t="s">
        <v>56</v>
      </c>
      <c r="AV228">
        <f>+IFERROR(VLOOKUP($I228,Code!$A:$M,12,0),0)</f>
        <v>320028</v>
      </c>
      <c r="AW228" t="str">
        <f>+IFERROR(VLOOKUP($I228,Code!$A:$M,13,0),0)</f>
        <v>Nabati RCE WF 6g</v>
      </c>
      <c r="AY228" s="1">
        <f t="shared" si="8"/>
        <v>167.22</v>
      </c>
      <c r="AZ228" s="12">
        <f t="shared" si="9"/>
        <v>0</v>
      </c>
    </row>
    <row r="229" spans="1:52" x14ac:dyDescent="0.35">
      <c r="B229" t="s">
        <v>1288</v>
      </c>
      <c r="C229" s="2" t="s">
        <v>1319</v>
      </c>
      <c r="D229" s="2">
        <v>45534</v>
      </c>
      <c r="E229" t="s">
        <v>2227</v>
      </c>
      <c r="F229" t="s">
        <v>1493</v>
      </c>
      <c r="G229" t="s">
        <v>2228</v>
      </c>
      <c r="H229" t="s">
        <v>2229</v>
      </c>
      <c r="I229">
        <v>173147000</v>
      </c>
      <c r="J229" t="s">
        <v>1310</v>
      </c>
      <c r="K229" t="s">
        <v>1290</v>
      </c>
      <c r="L229" t="s">
        <v>1307</v>
      </c>
      <c r="M229">
        <v>5294770</v>
      </c>
      <c r="N229" t="s">
        <v>2230</v>
      </c>
      <c r="O229" t="s">
        <v>311</v>
      </c>
      <c r="P229">
        <v>148</v>
      </c>
      <c r="Q229" t="s">
        <v>1292</v>
      </c>
      <c r="R229" t="s">
        <v>2231</v>
      </c>
      <c r="S229" t="s">
        <v>1855</v>
      </c>
      <c r="T229" t="s">
        <v>1351</v>
      </c>
      <c r="U229" t="s">
        <v>723</v>
      </c>
      <c r="W229" t="s">
        <v>723</v>
      </c>
      <c r="X229" t="s">
        <v>63</v>
      </c>
      <c r="Y229" t="s">
        <v>1299</v>
      </c>
      <c r="Z229" t="s">
        <v>1300</v>
      </c>
      <c r="AA229" s="4" t="s">
        <v>865</v>
      </c>
      <c r="AB229" t="s">
        <v>1319</v>
      </c>
      <c r="AC229">
        <v>6</v>
      </c>
      <c r="AD229">
        <v>27870</v>
      </c>
      <c r="AE229">
        <v>27870</v>
      </c>
      <c r="AF229">
        <v>167220</v>
      </c>
      <c r="AG229">
        <v>8</v>
      </c>
      <c r="AH229" s="1">
        <v>180598</v>
      </c>
      <c r="AI229" t="s">
        <v>1399</v>
      </c>
      <c r="AJ229">
        <v>20240715</v>
      </c>
      <c r="AK229">
        <v>20250715</v>
      </c>
      <c r="AL229" t="s">
        <v>1497</v>
      </c>
      <c r="AM229">
        <v>102589</v>
      </c>
      <c r="AN229" t="s">
        <v>1352</v>
      </c>
      <c r="AO229" t="s">
        <v>1296</v>
      </c>
      <c r="AP229" t="s">
        <v>1297</v>
      </c>
      <c r="AQ229">
        <v>6</v>
      </c>
      <c r="AR229" s="21">
        <v>1</v>
      </c>
      <c r="AS229" s="5" t="s">
        <v>865</v>
      </c>
      <c r="AT229" s="5"/>
      <c r="AU229" s="5" t="s">
        <v>56</v>
      </c>
      <c r="AV229">
        <f>+IFERROR(VLOOKUP($I229,Code!$A:$M,12,0),0)</f>
        <v>320028</v>
      </c>
      <c r="AW229" t="str">
        <f>+IFERROR(VLOOKUP($I229,Code!$A:$M,13,0),0)</f>
        <v>Nabati RCE WF 6g</v>
      </c>
      <c r="AY229" s="1">
        <f t="shared" si="8"/>
        <v>167.22</v>
      </c>
      <c r="AZ229" s="12">
        <f t="shared" si="9"/>
        <v>0</v>
      </c>
    </row>
    <row r="230" spans="1:52" x14ac:dyDescent="0.35">
      <c r="B230" t="s">
        <v>1288</v>
      </c>
      <c r="C230" s="2" t="s">
        <v>1333</v>
      </c>
      <c r="D230" s="2">
        <v>45534</v>
      </c>
      <c r="E230" t="s">
        <v>2232</v>
      </c>
      <c r="F230" t="s">
        <v>1802</v>
      </c>
      <c r="G230" t="s">
        <v>2233</v>
      </c>
      <c r="H230" t="s">
        <v>2234</v>
      </c>
      <c r="I230">
        <v>173147000</v>
      </c>
      <c r="J230" t="s">
        <v>1310</v>
      </c>
      <c r="K230" t="s">
        <v>1290</v>
      </c>
      <c r="L230" t="s">
        <v>1307</v>
      </c>
      <c r="M230">
        <v>5139099</v>
      </c>
      <c r="N230" t="s">
        <v>1805</v>
      </c>
      <c r="O230" t="s">
        <v>1806</v>
      </c>
      <c r="P230" t="s">
        <v>1807</v>
      </c>
      <c r="Q230" t="s">
        <v>1368</v>
      </c>
      <c r="R230" t="s">
        <v>1808</v>
      </c>
      <c r="S230" t="s">
        <v>1809</v>
      </c>
      <c r="T230" t="s">
        <v>1334</v>
      </c>
      <c r="U230" t="s">
        <v>1335</v>
      </c>
      <c r="W230" t="s">
        <v>1304</v>
      </c>
      <c r="X230" t="s">
        <v>1335</v>
      </c>
      <c r="Y230" t="s">
        <v>1299</v>
      </c>
      <c r="Z230" t="s">
        <v>1300</v>
      </c>
      <c r="AA230" s="4" t="s">
        <v>4</v>
      </c>
      <c r="AB230" t="s">
        <v>1333</v>
      </c>
      <c r="AC230">
        <v>6</v>
      </c>
      <c r="AD230">
        <v>27870</v>
      </c>
      <c r="AE230">
        <v>27870</v>
      </c>
      <c r="AF230">
        <v>167220</v>
      </c>
      <c r="AG230">
        <v>8</v>
      </c>
      <c r="AH230" s="1">
        <v>180598</v>
      </c>
      <c r="AI230" t="s">
        <v>1399</v>
      </c>
      <c r="AJ230">
        <v>20240715</v>
      </c>
      <c r="AK230">
        <v>20250715</v>
      </c>
      <c r="AL230" t="s">
        <v>1589</v>
      </c>
      <c r="AM230">
        <v>101105</v>
      </c>
      <c r="AN230" t="s">
        <v>1336</v>
      </c>
      <c r="AO230" t="s">
        <v>1296</v>
      </c>
      <c r="AP230" t="s">
        <v>1297</v>
      </c>
      <c r="AQ230">
        <v>6</v>
      </c>
      <c r="AR230" s="21">
        <v>1</v>
      </c>
      <c r="AS230" s="5" t="s">
        <v>4</v>
      </c>
      <c r="AT230" s="5"/>
      <c r="AU230" s="5" t="s">
        <v>1339</v>
      </c>
      <c r="AV230">
        <f>+IFERROR(VLOOKUP($I230,Code!$A:$M,12,0),0)</f>
        <v>320028</v>
      </c>
      <c r="AW230" t="str">
        <f>+IFERROR(VLOOKUP($I230,Code!$A:$M,13,0),0)</f>
        <v>Nabati RCE WF 6g</v>
      </c>
      <c r="AY230" s="1">
        <f t="shared" si="8"/>
        <v>167.22</v>
      </c>
      <c r="AZ230" s="12">
        <f t="shared" si="9"/>
        <v>0</v>
      </c>
    </row>
    <row r="231" spans="1:52" x14ac:dyDescent="0.35">
      <c r="B231" t="s">
        <v>1288</v>
      </c>
      <c r="C231" s="2" t="s">
        <v>1319</v>
      </c>
      <c r="D231" s="2">
        <v>45534</v>
      </c>
      <c r="E231" t="s">
        <v>2362</v>
      </c>
      <c r="F231" t="s">
        <v>1468</v>
      </c>
      <c r="G231" t="s">
        <v>2363</v>
      </c>
      <c r="H231" t="s">
        <v>2364</v>
      </c>
      <c r="I231">
        <v>173147000</v>
      </c>
      <c r="J231" t="s">
        <v>1310</v>
      </c>
      <c r="K231" t="s">
        <v>1290</v>
      </c>
      <c r="L231" t="s">
        <v>1307</v>
      </c>
      <c r="M231">
        <v>5122103</v>
      </c>
      <c r="N231" t="s">
        <v>733</v>
      </c>
      <c r="O231" t="s">
        <v>2365</v>
      </c>
      <c r="P231">
        <v>54</v>
      </c>
      <c r="Q231" t="s">
        <v>1292</v>
      </c>
      <c r="R231" t="s">
        <v>2366</v>
      </c>
      <c r="S231" t="s">
        <v>1360</v>
      </c>
      <c r="T231" t="s">
        <v>1321</v>
      </c>
      <c r="U231" t="s">
        <v>723</v>
      </c>
      <c r="W231" t="s">
        <v>723</v>
      </c>
      <c r="X231" t="s">
        <v>118</v>
      </c>
      <c r="Y231" t="s">
        <v>1299</v>
      </c>
      <c r="Z231" t="s">
        <v>1300</v>
      </c>
      <c r="AA231" s="4" t="s">
        <v>4</v>
      </c>
      <c r="AB231" t="s">
        <v>1319</v>
      </c>
      <c r="AC231">
        <v>6</v>
      </c>
      <c r="AD231">
        <v>27870</v>
      </c>
      <c r="AE231">
        <v>27870</v>
      </c>
      <c r="AF231">
        <v>167220</v>
      </c>
      <c r="AG231">
        <v>8</v>
      </c>
      <c r="AH231" s="1">
        <v>180598</v>
      </c>
      <c r="AI231" t="s">
        <v>1399</v>
      </c>
      <c r="AJ231">
        <v>20240715</v>
      </c>
      <c r="AK231">
        <v>20250715</v>
      </c>
      <c r="AL231" t="s">
        <v>1473</v>
      </c>
      <c r="AM231">
        <v>97077</v>
      </c>
      <c r="AN231" t="s">
        <v>1325</v>
      </c>
      <c r="AO231" t="s">
        <v>1296</v>
      </c>
      <c r="AP231" t="s">
        <v>1297</v>
      </c>
      <c r="AQ231">
        <v>6</v>
      </c>
      <c r="AR231" s="21">
        <v>1</v>
      </c>
      <c r="AS231" s="5" t="s">
        <v>4</v>
      </c>
      <c r="AT231" s="5"/>
      <c r="AU231" s="5" t="s">
        <v>57</v>
      </c>
      <c r="AV231">
        <f>+IFERROR(VLOOKUP($I231,Code!$A:$M,12,0),0)</f>
        <v>320028</v>
      </c>
      <c r="AW231" t="str">
        <f>+IFERROR(VLOOKUP($I231,Code!$A:$M,13,0),0)</f>
        <v>Nabati RCE WF 6g</v>
      </c>
      <c r="AY231" s="1">
        <f t="shared" si="8"/>
        <v>167.22</v>
      </c>
      <c r="AZ231" s="12">
        <f t="shared" si="9"/>
        <v>0</v>
      </c>
    </row>
    <row r="232" spans="1:52" x14ac:dyDescent="0.35">
      <c r="B232" t="s">
        <v>1288</v>
      </c>
      <c r="C232" s="2" t="s">
        <v>1319</v>
      </c>
      <c r="D232" s="2">
        <v>45534</v>
      </c>
      <c r="E232" t="s">
        <v>2367</v>
      </c>
      <c r="F232" t="s">
        <v>1468</v>
      </c>
      <c r="G232" t="s">
        <v>2368</v>
      </c>
      <c r="H232" t="s">
        <v>2369</v>
      </c>
      <c r="I232">
        <v>173147000</v>
      </c>
      <c r="J232" t="s">
        <v>1310</v>
      </c>
      <c r="K232" t="s">
        <v>1290</v>
      </c>
      <c r="L232" t="s">
        <v>1307</v>
      </c>
      <c r="M232">
        <v>5336661</v>
      </c>
      <c r="N232" t="s">
        <v>2370</v>
      </c>
      <c r="O232" t="s">
        <v>530</v>
      </c>
      <c r="P232" t="s">
        <v>2371</v>
      </c>
      <c r="Q232" t="s">
        <v>1292</v>
      </c>
      <c r="R232" t="s">
        <v>1925</v>
      </c>
      <c r="S232" t="s">
        <v>1926</v>
      </c>
      <c r="T232" t="s">
        <v>1321</v>
      </c>
      <c r="U232" t="s">
        <v>723</v>
      </c>
      <c r="W232" t="s">
        <v>723</v>
      </c>
      <c r="X232" t="s">
        <v>118</v>
      </c>
      <c r="Y232" t="s">
        <v>1299</v>
      </c>
      <c r="Z232" t="s">
        <v>1300</v>
      </c>
      <c r="AA232" s="4" t="s">
        <v>865</v>
      </c>
      <c r="AB232" t="s">
        <v>1319</v>
      </c>
      <c r="AC232">
        <v>6</v>
      </c>
      <c r="AD232">
        <v>27870</v>
      </c>
      <c r="AE232">
        <v>27870</v>
      </c>
      <c r="AF232">
        <v>167220</v>
      </c>
      <c r="AG232">
        <v>8</v>
      </c>
      <c r="AH232" s="1">
        <v>180598</v>
      </c>
      <c r="AI232" t="s">
        <v>1399</v>
      </c>
      <c r="AJ232">
        <v>20240715</v>
      </c>
      <c r="AK232">
        <v>20250715</v>
      </c>
      <c r="AL232" t="s">
        <v>1473</v>
      </c>
      <c r="AM232">
        <v>97077</v>
      </c>
      <c r="AN232" t="s">
        <v>1325</v>
      </c>
      <c r="AO232" t="s">
        <v>1296</v>
      </c>
      <c r="AP232" t="s">
        <v>1297</v>
      </c>
      <c r="AQ232">
        <v>6</v>
      </c>
      <c r="AR232" s="21">
        <v>1</v>
      </c>
      <c r="AS232" s="5" t="s">
        <v>865</v>
      </c>
      <c r="AT232" s="5"/>
      <c r="AU232" s="5" t="s">
        <v>57</v>
      </c>
      <c r="AV232">
        <f>+IFERROR(VLOOKUP($I232,Code!$A:$M,12,0),0)</f>
        <v>320028</v>
      </c>
      <c r="AW232" t="str">
        <f>+IFERROR(VLOOKUP($I232,Code!$A:$M,13,0),0)</f>
        <v>Nabati RCE WF 6g</v>
      </c>
      <c r="AY232" s="1">
        <f t="shared" si="8"/>
        <v>167.22</v>
      </c>
      <c r="AZ232" s="12">
        <f t="shared" si="9"/>
        <v>0</v>
      </c>
    </row>
    <row r="233" spans="1:52" x14ac:dyDescent="0.35">
      <c r="B233" t="s">
        <v>1288</v>
      </c>
      <c r="C233" s="2" t="s">
        <v>1319</v>
      </c>
      <c r="D233" s="2">
        <v>45534</v>
      </c>
      <c r="E233" t="s">
        <v>1756</v>
      </c>
      <c r="F233" t="s">
        <v>1523</v>
      </c>
      <c r="G233" t="s">
        <v>1757</v>
      </c>
      <c r="H233" t="s">
        <v>1758</v>
      </c>
      <c r="I233">
        <v>173147000</v>
      </c>
      <c r="J233" t="s">
        <v>1310</v>
      </c>
      <c r="K233" t="s">
        <v>1290</v>
      </c>
      <c r="L233" t="s">
        <v>1307</v>
      </c>
      <c r="M233">
        <v>5151804</v>
      </c>
      <c r="N233" t="s">
        <v>833</v>
      </c>
      <c r="O233" t="s">
        <v>1759</v>
      </c>
      <c r="P233" t="s">
        <v>1760</v>
      </c>
      <c r="Q233" t="s">
        <v>1761</v>
      </c>
      <c r="R233" t="s">
        <v>1528</v>
      </c>
      <c r="S233" t="s">
        <v>1292</v>
      </c>
      <c r="T233" t="s">
        <v>1384</v>
      </c>
      <c r="U233" t="s">
        <v>723</v>
      </c>
      <c r="W233" t="s">
        <v>723</v>
      </c>
      <c r="X233" t="s">
        <v>122</v>
      </c>
      <c r="Y233" t="s">
        <v>1293</v>
      </c>
      <c r="Z233" t="s">
        <v>1303</v>
      </c>
      <c r="AA233" s="4" t="s">
        <v>59</v>
      </c>
      <c r="AB233" t="s">
        <v>1319</v>
      </c>
      <c r="AC233">
        <v>12</v>
      </c>
      <c r="AD233">
        <v>27870</v>
      </c>
      <c r="AE233">
        <v>21245</v>
      </c>
      <c r="AF233">
        <v>254940</v>
      </c>
      <c r="AG233">
        <v>8</v>
      </c>
      <c r="AH233" s="1">
        <v>275335</v>
      </c>
      <c r="AI233" t="s">
        <v>1399</v>
      </c>
      <c r="AJ233">
        <v>20240715</v>
      </c>
      <c r="AK233">
        <v>20250715</v>
      </c>
      <c r="AL233" t="s">
        <v>1530</v>
      </c>
      <c r="AM233">
        <v>102589</v>
      </c>
      <c r="AN233" t="s">
        <v>1352</v>
      </c>
      <c r="AO233" t="s">
        <v>1296</v>
      </c>
      <c r="AP233" t="s">
        <v>1297</v>
      </c>
      <c r="AQ233">
        <v>6</v>
      </c>
      <c r="AR233" s="21">
        <v>2</v>
      </c>
      <c r="AS233" s="5" t="s">
        <v>59</v>
      </c>
      <c r="AT233" s="5"/>
      <c r="AU233" s="5" t="s">
        <v>54</v>
      </c>
      <c r="AV233">
        <f>+IFERROR(VLOOKUP($I233,Code!$A:$M,12,0),0)</f>
        <v>320028</v>
      </c>
      <c r="AW233" t="str">
        <f>+IFERROR(VLOOKUP($I233,Code!$A:$M,13,0),0)</f>
        <v>Nabati RCE WF 6g</v>
      </c>
      <c r="AY233" s="1">
        <f t="shared" si="8"/>
        <v>127.47</v>
      </c>
      <c r="AZ233" s="12">
        <f t="shared" si="9"/>
        <v>0.23771080014352353</v>
      </c>
    </row>
    <row r="234" spans="1:52" x14ac:dyDescent="0.35">
      <c r="B234" t="s">
        <v>1288</v>
      </c>
      <c r="C234" s="2" t="s">
        <v>1319</v>
      </c>
      <c r="D234" s="2">
        <v>45534</v>
      </c>
      <c r="E234" t="s">
        <v>2372</v>
      </c>
      <c r="F234" t="s">
        <v>1413</v>
      </c>
      <c r="G234" t="s">
        <v>2373</v>
      </c>
      <c r="H234" t="s">
        <v>2374</v>
      </c>
      <c r="I234">
        <v>173147000</v>
      </c>
      <c r="J234" t="s">
        <v>1310</v>
      </c>
      <c r="K234" t="s">
        <v>1290</v>
      </c>
      <c r="L234" t="s">
        <v>1307</v>
      </c>
      <c r="M234">
        <v>5100080</v>
      </c>
      <c r="N234" t="s">
        <v>314</v>
      </c>
      <c r="O234" t="s">
        <v>2375</v>
      </c>
      <c r="P234" t="s">
        <v>2376</v>
      </c>
      <c r="Q234" t="s">
        <v>1292</v>
      </c>
      <c r="R234" t="s">
        <v>2377</v>
      </c>
      <c r="S234" t="s">
        <v>1658</v>
      </c>
      <c r="T234" t="s">
        <v>1350</v>
      </c>
      <c r="U234" t="s">
        <v>723</v>
      </c>
      <c r="W234" t="s">
        <v>723</v>
      </c>
      <c r="X234" t="s">
        <v>136</v>
      </c>
      <c r="Y234" t="s">
        <v>1293</v>
      </c>
      <c r="Z234" t="s">
        <v>1294</v>
      </c>
      <c r="AA234" s="4" t="s">
        <v>51</v>
      </c>
      <c r="AB234" t="s">
        <v>1319</v>
      </c>
      <c r="AC234">
        <v>60</v>
      </c>
      <c r="AD234">
        <v>27870</v>
      </c>
      <c r="AE234">
        <v>27870</v>
      </c>
      <c r="AF234">
        <v>1672200</v>
      </c>
      <c r="AG234">
        <v>8</v>
      </c>
      <c r="AH234" s="1">
        <v>1805976</v>
      </c>
      <c r="AI234" t="s">
        <v>1399</v>
      </c>
      <c r="AJ234">
        <v>20240715</v>
      </c>
      <c r="AK234">
        <v>20250715</v>
      </c>
      <c r="AL234" t="s">
        <v>1418</v>
      </c>
      <c r="AM234">
        <v>97077</v>
      </c>
      <c r="AN234" t="s">
        <v>1325</v>
      </c>
      <c r="AO234" t="s">
        <v>1296</v>
      </c>
      <c r="AP234" t="s">
        <v>1297</v>
      </c>
      <c r="AQ234">
        <v>6</v>
      </c>
      <c r="AR234" s="21">
        <v>10</v>
      </c>
      <c r="AS234" s="5" t="s">
        <v>51</v>
      </c>
      <c r="AT234" s="5"/>
      <c r="AU234" s="5" t="s">
        <v>56</v>
      </c>
      <c r="AV234">
        <f>+IFERROR(VLOOKUP($I234,Code!$A:$M,12,0),0)</f>
        <v>320028</v>
      </c>
      <c r="AW234" t="str">
        <f>+IFERROR(VLOOKUP($I234,Code!$A:$M,13,0),0)</f>
        <v>Nabati RCE WF 6g</v>
      </c>
      <c r="AY234" s="1">
        <f t="shared" si="8"/>
        <v>167.22</v>
      </c>
      <c r="AZ234" s="12">
        <f t="shared" si="9"/>
        <v>0</v>
      </c>
    </row>
    <row r="235" spans="1:52" x14ac:dyDescent="0.35">
      <c r="B235" t="s">
        <v>1288</v>
      </c>
      <c r="C235" s="2" t="s">
        <v>1333</v>
      </c>
      <c r="D235" s="2">
        <v>45534</v>
      </c>
      <c r="E235" t="s">
        <v>2240</v>
      </c>
      <c r="F235" t="s">
        <v>2241</v>
      </c>
      <c r="G235" t="s">
        <v>2242</v>
      </c>
      <c r="H235" t="s">
        <v>2243</v>
      </c>
      <c r="I235">
        <v>173147000</v>
      </c>
      <c r="J235" t="s">
        <v>1310</v>
      </c>
      <c r="K235" t="s">
        <v>1290</v>
      </c>
      <c r="L235" t="s">
        <v>1307</v>
      </c>
      <c r="M235">
        <v>5336405</v>
      </c>
      <c r="N235" t="s">
        <v>2244</v>
      </c>
      <c r="O235" t="s">
        <v>2245</v>
      </c>
      <c r="P235">
        <v>27</v>
      </c>
      <c r="Q235" t="s">
        <v>1292</v>
      </c>
      <c r="R235" t="s">
        <v>1393</v>
      </c>
      <c r="S235" t="s">
        <v>2246</v>
      </c>
      <c r="T235" t="s">
        <v>1343</v>
      </c>
      <c r="U235" t="s">
        <v>116</v>
      </c>
      <c r="W235" t="s">
        <v>1304</v>
      </c>
      <c r="X235" t="s">
        <v>116</v>
      </c>
      <c r="Y235" t="s">
        <v>1299</v>
      </c>
      <c r="Z235" t="s">
        <v>1300</v>
      </c>
      <c r="AA235" s="4" t="s">
        <v>4</v>
      </c>
      <c r="AB235" t="s">
        <v>1333</v>
      </c>
      <c r="AC235">
        <v>6</v>
      </c>
      <c r="AD235">
        <v>27870</v>
      </c>
      <c r="AE235">
        <v>27870</v>
      </c>
      <c r="AF235">
        <v>167220</v>
      </c>
      <c r="AG235">
        <v>8</v>
      </c>
      <c r="AH235" s="1">
        <v>180598</v>
      </c>
      <c r="AI235" t="s">
        <v>1399</v>
      </c>
      <c r="AJ235">
        <v>20240715</v>
      </c>
      <c r="AK235">
        <v>20250715</v>
      </c>
      <c r="AL235" t="s">
        <v>1703</v>
      </c>
      <c r="AM235">
        <v>101105</v>
      </c>
      <c r="AN235" t="s">
        <v>1336</v>
      </c>
      <c r="AO235" t="s">
        <v>1296</v>
      </c>
      <c r="AP235" t="s">
        <v>1297</v>
      </c>
      <c r="AQ235">
        <v>6</v>
      </c>
      <c r="AR235" s="21">
        <v>1</v>
      </c>
      <c r="AS235" s="5" t="s">
        <v>4</v>
      </c>
      <c r="AT235" s="5"/>
      <c r="AU235" s="5" t="s">
        <v>1340</v>
      </c>
      <c r="AV235">
        <f>+IFERROR(VLOOKUP($I235,Code!$A:$M,12,0),0)</f>
        <v>320028</v>
      </c>
      <c r="AW235" t="str">
        <f>+IFERROR(VLOOKUP($I235,Code!$A:$M,13,0),0)</f>
        <v>Nabati RCE WF 6g</v>
      </c>
      <c r="AY235" s="1">
        <f t="shared" si="8"/>
        <v>167.22</v>
      </c>
      <c r="AZ235" s="12">
        <f t="shared" si="9"/>
        <v>0</v>
      </c>
    </row>
    <row r="236" spans="1:52" x14ac:dyDescent="0.35">
      <c r="B236" t="s">
        <v>1288</v>
      </c>
      <c r="C236" s="2" t="s">
        <v>1319</v>
      </c>
      <c r="D236" s="2">
        <v>45534</v>
      </c>
      <c r="E236" t="s">
        <v>1840</v>
      </c>
      <c r="F236" t="s">
        <v>1413</v>
      </c>
      <c r="G236" t="s">
        <v>1841</v>
      </c>
      <c r="H236" t="s">
        <v>1842</v>
      </c>
      <c r="I236">
        <v>173147000</v>
      </c>
      <c r="J236" t="s">
        <v>1310</v>
      </c>
      <c r="K236" t="s">
        <v>1290</v>
      </c>
      <c r="L236" t="s">
        <v>1307</v>
      </c>
      <c r="M236">
        <v>5139231</v>
      </c>
      <c r="N236" t="s">
        <v>1843</v>
      </c>
      <c r="O236" t="s">
        <v>310</v>
      </c>
      <c r="P236" t="s">
        <v>1844</v>
      </c>
      <c r="Q236" t="s">
        <v>1292</v>
      </c>
      <c r="R236" t="s">
        <v>1845</v>
      </c>
      <c r="S236" t="s">
        <v>1329</v>
      </c>
      <c r="T236" t="s">
        <v>1350</v>
      </c>
      <c r="U236" t="s">
        <v>723</v>
      </c>
      <c r="W236" t="s">
        <v>723</v>
      </c>
      <c r="X236" t="s">
        <v>136</v>
      </c>
      <c r="Y236" t="s">
        <v>1299</v>
      </c>
      <c r="Z236" t="s">
        <v>1300</v>
      </c>
      <c r="AA236" s="4" t="s">
        <v>865</v>
      </c>
      <c r="AB236" t="s">
        <v>1319</v>
      </c>
      <c r="AC236">
        <v>6</v>
      </c>
      <c r="AD236">
        <v>27870</v>
      </c>
      <c r="AE236">
        <v>27870</v>
      </c>
      <c r="AF236">
        <v>167220</v>
      </c>
      <c r="AG236">
        <v>8</v>
      </c>
      <c r="AH236" s="1">
        <v>180598</v>
      </c>
      <c r="AI236" t="s">
        <v>1399</v>
      </c>
      <c r="AJ236">
        <v>20240715</v>
      </c>
      <c r="AK236">
        <v>20250715</v>
      </c>
      <c r="AL236" t="s">
        <v>1418</v>
      </c>
      <c r="AM236">
        <v>97077</v>
      </c>
      <c r="AN236" t="s">
        <v>1325</v>
      </c>
      <c r="AO236" t="s">
        <v>1296</v>
      </c>
      <c r="AP236" t="s">
        <v>1297</v>
      </c>
      <c r="AQ236">
        <v>6</v>
      </c>
      <c r="AR236" s="21">
        <v>1</v>
      </c>
      <c r="AS236" s="5" t="s">
        <v>865</v>
      </c>
      <c r="AT236" s="5"/>
      <c r="AU236" s="5" t="s">
        <v>56</v>
      </c>
      <c r="AV236">
        <f>+IFERROR(VLOOKUP($I236,Code!$A:$M,12,0),0)</f>
        <v>320028</v>
      </c>
      <c r="AW236" t="str">
        <f>+IFERROR(VLOOKUP($I236,Code!$A:$M,13,0),0)</f>
        <v>Nabati RCE WF 6g</v>
      </c>
      <c r="AY236" s="1">
        <f t="shared" si="8"/>
        <v>167.22</v>
      </c>
      <c r="AZ236" s="12">
        <f t="shared" si="9"/>
        <v>0</v>
      </c>
    </row>
    <row r="237" spans="1:52" x14ac:dyDescent="0.35">
      <c r="B237" t="s">
        <v>1288</v>
      </c>
      <c r="C237" s="2" t="s">
        <v>1319</v>
      </c>
      <c r="D237" s="2">
        <v>45534</v>
      </c>
      <c r="E237" t="s">
        <v>1503</v>
      </c>
      <c r="F237" t="s">
        <v>1504</v>
      </c>
      <c r="G237" t="s">
        <v>1505</v>
      </c>
      <c r="H237" t="s">
        <v>1506</v>
      </c>
      <c r="I237">
        <v>173147000</v>
      </c>
      <c r="J237" t="s">
        <v>1310</v>
      </c>
      <c r="K237" t="s">
        <v>1290</v>
      </c>
      <c r="L237" t="s">
        <v>1307</v>
      </c>
      <c r="M237">
        <v>5151420</v>
      </c>
      <c r="N237" t="s">
        <v>1210</v>
      </c>
      <c r="O237" t="s">
        <v>1507</v>
      </c>
      <c r="P237">
        <v>32540</v>
      </c>
      <c r="Q237" t="s">
        <v>1372</v>
      </c>
      <c r="R237" t="s">
        <v>1400</v>
      </c>
      <c r="S237" t="s">
        <v>1508</v>
      </c>
      <c r="T237" t="s">
        <v>1384</v>
      </c>
      <c r="U237" t="s">
        <v>723</v>
      </c>
      <c r="W237" t="s">
        <v>723</v>
      </c>
      <c r="X237" t="s">
        <v>122</v>
      </c>
      <c r="Y237" t="s">
        <v>1293</v>
      </c>
      <c r="Z237" t="s">
        <v>1303</v>
      </c>
      <c r="AA237" s="4" t="s">
        <v>59</v>
      </c>
      <c r="AB237" t="s">
        <v>1319</v>
      </c>
      <c r="AC237">
        <v>6</v>
      </c>
      <c r="AD237">
        <v>27870</v>
      </c>
      <c r="AE237">
        <v>21245</v>
      </c>
      <c r="AF237">
        <v>127470</v>
      </c>
      <c r="AG237">
        <v>8</v>
      </c>
      <c r="AH237" s="1">
        <v>137668</v>
      </c>
      <c r="AI237" t="s">
        <v>1399</v>
      </c>
      <c r="AJ237">
        <v>20240715</v>
      </c>
      <c r="AK237">
        <v>20250715</v>
      </c>
      <c r="AL237" t="s">
        <v>1509</v>
      </c>
      <c r="AM237">
        <v>102589</v>
      </c>
      <c r="AN237" t="s">
        <v>1352</v>
      </c>
      <c r="AO237" t="s">
        <v>1296</v>
      </c>
      <c r="AP237" t="s">
        <v>1297</v>
      </c>
      <c r="AQ237">
        <v>6</v>
      </c>
      <c r="AR237" s="21">
        <v>1</v>
      </c>
      <c r="AS237" s="5" t="s">
        <v>59</v>
      </c>
      <c r="AT237" s="5"/>
      <c r="AU237" s="5" t="s">
        <v>54</v>
      </c>
      <c r="AV237">
        <f>+IFERROR(VLOOKUP($I237,Code!$A:$M,12,0),0)</f>
        <v>320028</v>
      </c>
      <c r="AW237" t="str">
        <f>+IFERROR(VLOOKUP($I237,Code!$A:$M,13,0),0)</f>
        <v>Nabati RCE WF 6g</v>
      </c>
      <c r="AY237" s="1">
        <f t="shared" si="8"/>
        <v>127.47</v>
      </c>
      <c r="AZ237" s="12">
        <f t="shared" si="9"/>
        <v>0.23771080014352353</v>
      </c>
    </row>
    <row r="238" spans="1:52" x14ac:dyDescent="0.35">
      <c r="B238" t="s">
        <v>1288</v>
      </c>
      <c r="C238" s="2" t="s">
        <v>1319</v>
      </c>
      <c r="D238" s="2">
        <v>45534</v>
      </c>
      <c r="E238" t="s">
        <v>1517</v>
      </c>
      <c r="F238" t="s">
        <v>1420</v>
      </c>
      <c r="G238" t="s">
        <v>1518</v>
      </c>
      <c r="H238" t="s">
        <v>1519</v>
      </c>
      <c r="I238">
        <v>173147000</v>
      </c>
      <c r="J238" t="s">
        <v>1310</v>
      </c>
      <c r="K238" t="s">
        <v>1290</v>
      </c>
      <c r="L238" t="s">
        <v>1307</v>
      </c>
      <c r="M238">
        <v>5151112</v>
      </c>
      <c r="N238" t="s">
        <v>779</v>
      </c>
      <c r="O238" t="s">
        <v>1520</v>
      </c>
      <c r="P238">
        <v>296</v>
      </c>
      <c r="Q238" t="s">
        <v>1292</v>
      </c>
      <c r="R238" t="s">
        <v>1521</v>
      </c>
      <c r="S238" t="s">
        <v>1317</v>
      </c>
      <c r="T238" t="s">
        <v>1350</v>
      </c>
      <c r="U238" t="s">
        <v>723</v>
      </c>
      <c r="W238" t="s">
        <v>723</v>
      </c>
      <c r="X238" t="s">
        <v>136</v>
      </c>
      <c r="Y238" t="s">
        <v>1293</v>
      </c>
      <c r="Z238" t="s">
        <v>1303</v>
      </c>
      <c r="AA238" s="4" t="s">
        <v>59</v>
      </c>
      <c r="AB238" t="s">
        <v>1319</v>
      </c>
      <c r="AC238">
        <v>12</v>
      </c>
      <c r="AD238">
        <v>27870</v>
      </c>
      <c r="AE238">
        <v>21245</v>
      </c>
      <c r="AF238">
        <v>254940</v>
      </c>
      <c r="AG238">
        <v>8</v>
      </c>
      <c r="AH238" s="1">
        <v>275335</v>
      </c>
      <c r="AI238" t="s">
        <v>1399</v>
      </c>
      <c r="AJ238">
        <v>20240715</v>
      </c>
      <c r="AK238">
        <v>20250715</v>
      </c>
      <c r="AL238" t="s">
        <v>1427</v>
      </c>
      <c r="AM238">
        <v>97077</v>
      </c>
      <c r="AN238" t="s">
        <v>1325</v>
      </c>
      <c r="AO238" t="s">
        <v>1296</v>
      </c>
      <c r="AP238" t="s">
        <v>1297</v>
      </c>
      <c r="AQ238">
        <v>6</v>
      </c>
      <c r="AR238" s="21">
        <v>2</v>
      </c>
      <c r="AS238" t="s">
        <v>59</v>
      </c>
      <c r="AU238" s="5" t="s">
        <v>56</v>
      </c>
      <c r="AV238">
        <f>+IFERROR(VLOOKUP($I238,Code!$A:$M,12,0),0)</f>
        <v>320028</v>
      </c>
      <c r="AW238" t="str">
        <f>+IFERROR(VLOOKUP($I238,Code!$A:$M,13,0),0)</f>
        <v>Nabati RCE WF 6g</v>
      </c>
      <c r="AY238" s="1">
        <f t="shared" si="8"/>
        <v>127.47</v>
      </c>
      <c r="AZ238" s="12">
        <f t="shared" si="9"/>
        <v>0.23771080014352353</v>
      </c>
    </row>
    <row r="239" spans="1:52" x14ac:dyDescent="0.35">
      <c r="A239" s="4" t="s">
        <v>5</v>
      </c>
      <c r="B239" s="4" t="s">
        <v>1288</v>
      </c>
      <c r="C239" s="4" t="s">
        <v>1333</v>
      </c>
      <c r="D239" s="4">
        <v>45534</v>
      </c>
      <c r="E239" s="4" t="s">
        <v>2378</v>
      </c>
      <c r="F239" s="4" t="s">
        <v>2379</v>
      </c>
      <c r="G239" s="4" t="s">
        <v>2380</v>
      </c>
      <c r="H239" s="4" t="s">
        <v>2381</v>
      </c>
      <c r="I239" s="4">
        <v>173147000</v>
      </c>
      <c r="J239" s="4" t="s">
        <v>1310</v>
      </c>
      <c r="K239" s="4" t="s">
        <v>1290</v>
      </c>
      <c r="L239" s="4" t="s">
        <v>1307</v>
      </c>
      <c r="M239" s="4">
        <v>5138993</v>
      </c>
      <c r="N239" s="4" t="s">
        <v>2382</v>
      </c>
      <c r="O239" s="4" t="s">
        <v>2383</v>
      </c>
      <c r="P239" s="4" t="s">
        <v>2384</v>
      </c>
      <c r="Q239" s="4" t="s">
        <v>2385</v>
      </c>
      <c r="R239" s="4" t="s">
        <v>1338</v>
      </c>
      <c r="S239" s="4" t="s">
        <v>1935</v>
      </c>
      <c r="T239" s="4" t="s">
        <v>1343</v>
      </c>
      <c r="U239" s="4" t="s">
        <v>116</v>
      </c>
      <c r="V239" s="4"/>
      <c r="W239" s="4" t="s">
        <v>1304</v>
      </c>
      <c r="X239" s="4" t="s">
        <v>116</v>
      </c>
      <c r="Y239" s="4" t="s">
        <v>1299</v>
      </c>
      <c r="Z239" s="4" t="s">
        <v>1300</v>
      </c>
      <c r="AA239" s="4" t="s">
        <v>4</v>
      </c>
      <c r="AB239" s="4" t="s">
        <v>1333</v>
      </c>
      <c r="AC239" s="4">
        <v>6</v>
      </c>
      <c r="AD239" s="4">
        <v>27870</v>
      </c>
      <c r="AE239" s="4">
        <v>27870</v>
      </c>
      <c r="AF239" s="4">
        <v>167220</v>
      </c>
      <c r="AG239" s="4">
        <v>8</v>
      </c>
      <c r="AH239" s="4">
        <v>180598</v>
      </c>
      <c r="AI239" s="4" t="s">
        <v>1399</v>
      </c>
      <c r="AJ239" s="4">
        <v>20240715</v>
      </c>
      <c r="AK239" s="4">
        <v>20250715</v>
      </c>
      <c r="AL239" s="4" t="s">
        <v>1703</v>
      </c>
      <c r="AM239" s="4">
        <v>101105</v>
      </c>
      <c r="AN239" s="4" t="s">
        <v>1336</v>
      </c>
      <c r="AO239" s="4" t="s">
        <v>1296</v>
      </c>
      <c r="AP239" s="4" t="s">
        <v>1297</v>
      </c>
      <c r="AQ239" s="4">
        <v>6</v>
      </c>
      <c r="AR239" s="4">
        <v>1</v>
      </c>
      <c r="AS239" s="4" t="s">
        <v>4</v>
      </c>
      <c r="AT239" s="4"/>
      <c r="AU239" s="5" t="s">
        <v>1340</v>
      </c>
      <c r="AV239">
        <f>+IFERROR(VLOOKUP($I239,Code!$A:$M,12,0),0)</f>
        <v>320028</v>
      </c>
      <c r="AW239" t="str">
        <f>+IFERROR(VLOOKUP($I239,Code!$A:$M,13,0),0)</f>
        <v>Nabati RCE WF 6g</v>
      </c>
      <c r="AY239" s="1">
        <f t="shared" si="8"/>
        <v>167.22</v>
      </c>
      <c r="AZ239" s="12">
        <f t="shared" si="9"/>
        <v>0</v>
      </c>
    </row>
    <row r="240" spans="1:52" x14ac:dyDescent="0.35">
      <c r="B240" t="s">
        <v>1288</v>
      </c>
      <c r="C240" s="2" t="s">
        <v>1298</v>
      </c>
      <c r="D240" s="2">
        <v>45534</v>
      </c>
      <c r="E240" t="s">
        <v>2099</v>
      </c>
      <c r="F240" t="s">
        <v>1481</v>
      </c>
      <c r="G240" t="s">
        <v>2100</v>
      </c>
      <c r="H240" t="s">
        <v>2101</v>
      </c>
      <c r="I240">
        <v>173147000</v>
      </c>
      <c r="J240" t="s">
        <v>1310</v>
      </c>
      <c r="K240" t="s">
        <v>1290</v>
      </c>
      <c r="L240" t="s">
        <v>1307</v>
      </c>
      <c r="M240">
        <v>5280355</v>
      </c>
      <c r="N240" t="s">
        <v>1484</v>
      </c>
      <c r="O240" t="s">
        <v>1485</v>
      </c>
      <c r="P240" t="s">
        <v>1292</v>
      </c>
      <c r="Q240" t="s">
        <v>1486</v>
      </c>
      <c r="R240" t="s">
        <v>1292</v>
      </c>
      <c r="S240" t="s">
        <v>1487</v>
      </c>
      <c r="T240" t="s">
        <v>1488</v>
      </c>
      <c r="U240" t="s">
        <v>1489</v>
      </c>
      <c r="W240" t="s">
        <v>1304</v>
      </c>
      <c r="X240" t="s">
        <v>1381</v>
      </c>
      <c r="Y240" t="s">
        <v>1293</v>
      </c>
      <c r="Z240" t="s">
        <v>1294</v>
      </c>
      <c r="AA240" s="4" t="s">
        <v>1295</v>
      </c>
      <c r="AB240" t="s">
        <v>1298</v>
      </c>
      <c r="AC240">
        <v>18</v>
      </c>
      <c r="AD240">
        <v>27870</v>
      </c>
      <c r="AE240">
        <v>21460</v>
      </c>
      <c r="AF240">
        <v>386280</v>
      </c>
      <c r="AG240">
        <v>8</v>
      </c>
      <c r="AH240" s="1">
        <v>417182</v>
      </c>
      <c r="AI240" t="s">
        <v>1399</v>
      </c>
      <c r="AJ240">
        <v>20240715</v>
      </c>
      <c r="AK240">
        <v>20250715</v>
      </c>
      <c r="AL240" t="s">
        <v>1490</v>
      </c>
      <c r="AM240">
        <v>99389</v>
      </c>
      <c r="AN240" t="s">
        <v>1491</v>
      </c>
      <c r="AO240" t="s">
        <v>1296</v>
      </c>
      <c r="AP240" t="s">
        <v>1297</v>
      </c>
      <c r="AQ240">
        <v>6</v>
      </c>
      <c r="AR240" s="21">
        <v>3</v>
      </c>
      <c r="AS240" t="s">
        <v>1295</v>
      </c>
      <c r="AU240" s="5" t="s">
        <v>1371</v>
      </c>
      <c r="AV240">
        <f>+IFERROR(VLOOKUP($I240,Code!$A:$M,12,0),0)</f>
        <v>320028</v>
      </c>
      <c r="AW240" t="str">
        <f>+IFERROR(VLOOKUP($I240,Code!$A:$M,13,0),0)</f>
        <v>Nabati RCE WF 6g</v>
      </c>
      <c r="AY240" s="1">
        <f t="shared" si="8"/>
        <v>128.76</v>
      </c>
      <c r="AZ240" s="12">
        <f t="shared" si="9"/>
        <v>0.22999641191245068</v>
      </c>
    </row>
    <row r="241" spans="2:52" x14ac:dyDescent="0.35">
      <c r="B241" t="s">
        <v>1288</v>
      </c>
      <c r="C241" s="2" t="s">
        <v>1319</v>
      </c>
      <c r="D241" s="2">
        <v>45534</v>
      </c>
      <c r="E241" t="s">
        <v>2284</v>
      </c>
      <c r="F241" t="s">
        <v>1413</v>
      </c>
      <c r="G241" t="s">
        <v>2285</v>
      </c>
      <c r="H241" t="s">
        <v>2286</v>
      </c>
      <c r="I241">
        <v>173147000</v>
      </c>
      <c r="J241" t="s">
        <v>1310</v>
      </c>
      <c r="K241" t="s">
        <v>1290</v>
      </c>
      <c r="L241" t="s">
        <v>1307</v>
      </c>
      <c r="M241">
        <v>5273504</v>
      </c>
      <c r="N241" t="s">
        <v>354</v>
      </c>
      <c r="O241" t="s">
        <v>354</v>
      </c>
      <c r="P241" t="s">
        <v>1390</v>
      </c>
      <c r="Q241" t="s">
        <v>2287</v>
      </c>
      <c r="R241" t="s">
        <v>1370</v>
      </c>
      <c r="S241" t="s">
        <v>1323</v>
      </c>
      <c r="T241" t="s">
        <v>1350</v>
      </c>
      <c r="U241" t="s">
        <v>723</v>
      </c>
      <c r="W241" t="s">
        <v>723</v>
      </c>
      <c r="X241" t="s">
        <v>136</v>
      </c>
      <c r="Y241" t="s">
        <v>1299</v>
      </c>
      <c r="Z241" t="s">
        <v>1300</v>
      </c>
      <c r="AA241" s="4" t="s">
        <v>4</v>
      </c>
      <c r="AB241" t="s">
        <v>1319</v>
      </c>
      <c r="AC241">
        <v>5</v>
      </c>
      <c r="AD241">
        <v>27870</v>
      </c>
      <c r="AE241">
        <v>27870</v>
      </c>
      <c r="AF241">
        <v>139350</v>
      </c>
      <c r="AG241">
        <v>8</v>
      </c>
      <c r="AH241" s="1">
        <v>150498</v>
      </c>
      <c r="AI241" t="s">
        <v>1399</v>
      </c>
      <c r="AJ241">
        <v>20240715</v>
      </c>
      <c r="AK241">
        <v>20250715</v>
      </c>
      <c r="AL241" t="s">
        <v>1418</v>
      </c>
      <c r="AM241">
        <v>97077</v>
      </c>
      <c r="AN241" t="s">
        <v>1325</v>
      </c>
      <c r="AO241" t="s">
        <v>1296</v>
      </c>
      <c r="AP241" t="s">
        <v>1297</v>
      </c>
      <c r="AQ241">
        <v>6</v>
      </c>
      <c r="AR241" s="21">
        <v>0.83333333333333337</v>
      </c>
      <c r="AS241" t="s">
        <v>4</v>
      </c>
      <c r="AU241" s="5" t="s">
        <v>56</v>
      </c>
      <c r="AV241">
        <f>+IFERROR(VLOOKUP($I241,Code!$A:$M,12,0),0)</f>
        <v>320028</v>
      </c>
      <c r="AW241" t="str">
        <f>+IFERROR(VLOOKUP($I241,Code!$A:$M,13,0),0)</f>
        <v>Nabati RCE WF 6g</v>
      </c>
      <c r="AY241" s="1">
        <f t="shared" si="8"/>
        <v>167.22</v>
      </c>
      <c r="AZ241" s="12">
        <f t="shared" si="9"/>
        <v>0</v>
      </c>
    </row>
    <row r="242" spans="2:52" x14ac:dyDescent="0.35">
      <c r="B242" t="s">
        <v>1288</v>
      </c>
      <c r="C242" s="2" t="s">
        <v>1319</v>
      </c>
      <c r="D242" s="2">
        <v>45534</v>
      </c>
      <c r="E242" t="s">
        <v>1546</v>
      </c>
      <c r="F242" t="s">
        <v>1420</v>
      </c>
      <c r="G242" t="s">
        <v>1547</v>
      </c>
      <c r="H242" t="s">
        <v>1548</v>
      </c>
      <c r="I242">
        <v>173147000</v>
      </c>
      <c r="J242" t="s">
        <v>1310</v>
      </c>
      <c r="K242" t="s">
        <v>1290</v>
      </c>
      <c r="L242" t="s">
        <v>1307</v>
      </c>
      <c r="M242">
        <v>5150490</v>
      </c>
      <c r="N242" t="s">
        <v>587</v>
      </c>
      <c r="O242" t="s">
        <v>1549</v>
      </c>
      <c r="P242">
        <v>68</v>
      </c>
      <c r="Q242" t="s">
        <v>1292</v>
      </c>
      <c r="R242" t="s">
        <v>1550</v>
      </c>
      <c r="S242" t="s">
        <v>1317</v>
      </c>
      <c r="T242" t="s">
        <v>1350</v>
      </c>
      <c r="U242" t="s">
        <v>723</v>
      </c>
      <c r="W242" t="s">
        <v>723</v>
      </c>
      <c r="X242" t="s">
        <v>136</v>
      </c>
      <c r="Y242" t="s">
        <v>1293</v>
      </c>
      <c r="Z242" t="s">
        <v>1303</v>
      </c>
      <c r="AA242" s="4" t="s">
        <v>59</v>
      </c>
      <c r="AB242" t="s">
        <v>1319</v>
      </c>
      <c r="AC242">
        <v>12</v>
      </c>
      <c r="AD242">
        <v>27870</v>
      </c>
      <c r="AE242">
        <v>21245</v>
      </c>
      <c r="AF242">
        <v>254940</v>
      </c>
      <c r="AG242">
        <v>8</v>
      </c>
      <c r="AH242" s="1">
        <v>275335</v>
      </c>
      <c r="AI242" t="s">
        <v>1399</v>
      </c>
      <c r="AJ242">
        <v>20240715</v>
      </c>
      <c r="AK242">
        <v>20250715</v>
      </c>
      <c r="AL242" t="s">
        <v>1427</v>
      </c>
      <c r="AM242">
        <v>97077</v>
      </c>
      <c r="AN242" t="s">
        <v>1325</v>
      </c>
      <c r="AO242" t="s">
        <v>1296</v>
      </c>
      <c r="AP242" t="s">
        <v>1297</v>
      </c>
      <c r="AQ242">
        <v>6</v>
      </c>
      <c r="AR242" s="21">
        <v>2</v>
      </c>
      <c r="AS242" t="s">
        <v>59</v>
      </c>
      <c r="AU242" s="5" t="s">
        <v>56</v>
      </c>
      <c r="AV242">
        <f>+IFERROR(VLOOKUP($I242,Code!$A:$M,12,0),0)</f>
        <v>320028</v>
      </c>
      <c r="AW242" t="str">
        <f>+IFERROR(VLOOKUP($I242,Code!$A:$M,13,0),0)</f>
        <v>Nabati RCE WF 6g</v>
      </c>
      <c r="AY242" s="1">
        <f t="shared" si="8"/>
        <v>127.47</v>
      </c>
      <c r="AZ242" s="12">
        <f t="shared" si="9"/>
        <v>0.23771080014352353</v>
      </c>
    </row>
    <row r="243" spans="2:52" x14ac:dyDescent="0.35">
      <c r="AU243" s="5"/>
      <c r="AV243">
        <f>+IFERROR(VLOOKUP($I243,Code!$A:$M,12,0),0)</f>
        <v>0</v>
      </c>
      <c r="AW243">
        <f>+IFERROR(VLOOKUP($I243,Code!$A:$M,13,0),0)</f>
        <v>0</v>
      </c>
      <c r="AY243" s="1">
        <f t="shared" si="8"/>
        <v>0</v>
      </c>
      <c r="AZ243" s="12" t="e">
        <f t="shared" si="9"/>
        <v>#DIV/0!</v>
      </c>
    </row>
    <row r="244" spans="2:52" x14ac:dyDescent="0.35">
      <c r="AU244" s="5"/>
      <c r="AV244">
        <f>+IFERROR(VLOOKUP($I244,Code!$A:$M,12,0),0)</f>
        <v>0</v>
      </c>
      <c r="AW244">
        <f>+IFERROR(VLOOKUP($I244,Code!$A:$M,13,0),0)</f>
        <v>0</v>
      </c>
      <c r="AY244" s="1">
        <f t="shared" si="8"/>
        <v>0</v>
      </c>
      <c r="AZ244" s="12" t="e">
        <f t="shared" si="9"/>
        <v>#DIV/0!</v>
      </c>
    </row>
    <row r="245" spans="2:52" x14ac:dyDescent="0.35">
      <c r="AU245" s="5"/>
      <c r="AV245">
        <f>+IFERROR(VLOOKUP($I245,Code!$A:$M,12,0),0)</f>
        <v>0</v>
      </c>
      <c r="AW245">
        <f>+IFERROR(VLOOKUP($I245,Code!$A:$M,13,0),0)</f>
        <v>0</v>
      </c>
      <c r="AY245" s="1">
        <f t="shared" ref="AY245:AY308" si="10">+AE245*AQ245/1000</f>
        <v>0</v>
      </c>
      <c r="AZ245" s="12" t="e">
        <f t="shared" ref="AZ245:AZ308" si="11">1-(AE245/AD245)</f>
        <v>#DIV/0!</v>
      </c>
    </row>
    <row r="246" spans="2:52" x14ac:dyDescent="0.35">
      <c r="AU246" s="5"/>
      <c r="AV246">
        <f>+IFERROR(VLOOKUP($I246,Code!$A:$M,12,0),0)</f>
        <v>0</v>
      </c>
      <c r="AW246">
        <f>+IFERROR(VLOOKUP($I246,Code!$A:$M,13,0),0)</f>
        <v>0</v>
      </c>
      <c r="AY246" s="1">
        <f t="shared" si="10"/>
        <v>0</v>
      </c>
      <c r="AZ246" s="12" t="e">
        <f t="shared" si="11"/>
        <v>#DIV/0!</v>
      </c>
    </row>
    <row r="247" spans="2:52" x14ac:dyDescent="0.35">
      <c r="AU247" s="5"/>
      <c r="AV247">
        <f>+IFERROR(VLOOKUP($I247,Code!$A:$M,12,0),0)</f>
        <v>0</v>
      </c>
      <c r="AW247">
        <f>+IFERROR(VLOOKUP($I247,Code!$A:$M,13,0),0)</f>
        <v>0</v>
      </c>
      <c r="AY247" s="1">
        <f t="shared" si="10"/>
        <v>0</v>
      </c>
      <c r="AZ247" s="12" t="e">
        <f t="shared" si="11"/>
        <v>#DIV/0!</v>
      </c>
    </row>
    <row r="248" spans="2:52" x14ac:dyDescent="0.35">
      <c r="AU248" s="5"/>
      <c r="AV248">
        <f>+IFERROR(VLOOKUP($I248,Code!$A:$M,12,0),0)</f>
        <v>0</v>
      </c>
      <c r="AW248">
        <f>+IFERROR(VLOOKUP($I248,Code!$A:$M,13,0),0)</f>
        <v>0</v>
      </c>
      <c r="AY248" s="1">
        <f t="shared" si="10"/>
        <v>0</v>
      </c>
      <c r="AZ248" s="12" t="e">
        <f t="shared" si="11"/>
        <v>#DIV/0!</v>
      </c>
    </row>
    <row r="249" spans="2:52" x14ac:dyDescent="0.35">
      <c r="AU249" s="5"/>
      <c r="AV249">
        <f>+IFERROR(VLOOKUP($I249,Code!$A:$M,12,0),0)</f>
        <v>0</v>
      </c>
      <c r="AW249">
        <f>+IFERROR(VLOOKUP($I249,Code!$A:$M,13,0),0)</f>
        <v>0</v>
      </c>
      <c r="AY249" s="1">
        <f t="shared" si="10"/>
        <v>0</v>
      </c>
      <c r="AZ249" s="12" t="e">
        <f t="shared" si="11"/>
        <v>#DIV/0!</v>
      </c>
    </row>
    <row r="250" spans="2:52" x14ac:dyDescent="0.35">
      <c r="AU250" s="5"/>
      <c r="AV250">
        <f>+IFERROR(VLOOKUP($I250,Code!$A:$M,12,0),0)</f>
        <v>0</v>
      </c>
      <c r="AW250">
        <f>+IFERROR(VLOOKUP($I250,Code!$A:$M,13,0),0)</f>
        <v>0</v>
      </c>
      <c r="AY250" s="1">
        <f t="shared" si="10"/>
        <v>0</v>
      </c>
      <c r="AZ250" s="12" t="e">
        <f t="shared" si="11"/>
        <v>#DIV/0!</v>
      </c>
    </row>
    <row r="251" spans="2:52" x14ac:dyDescent="0.35">
      <c r="AU251" s="5"/>
      <c r="AV251">
        <f>+IFERROR(VLOOKUP($I251,Code!$A:$M,12,0),0)</f>
        <v>0</v>
      </c>
      <c r="AW251">
        <f>+IFERROR(VLOOKUP($I251,Code!$A:$M,13,0),0)</f>
        <v>0</v>
      </c>
      <c r="AY251" s="1">
        <f t="shared" si="10"/>
        <v>0</v>
      </c>
      <c r="AZ251" s="12" t="e">
        <f t="shared" si="11"/>
        <v>#DIV/0!</v>
      </c>
    </row>
    <row r="252" spans="2:52" x14ac:dyDescent="0.35">
      <c r="AU252" s="5"/>
      <c r="AV252">
        <f>+IFERROR(VLOOKUP($I252,Code!$A:$M,12,0),0)</f>
        <v>0</v>
      </c>
      <c r="AW252">
        <f>+IFERROR(VLOOKUP($I252,Code!$A:$M,13,0),0)</f>
        <v>0</v>
      </c>
      <c r="AY252" s="1">
        <f t="shared" si="10"/>
        <v>0</v>
      </c>
      <c r="AZ252" s="12" t="e">
        <f t="shared" si="11"/>
        <v>#DIV/0!</v>
      </c>
    </row>
    <row r="253" spans="2:52" x14ac:dyDescent="0.35">
      <c r="AU253" s="5"/>
      <c r="AV253">
        <f>+IFERROR(VLOOKUP($I253,Code!$A:$M,12,0),0)</f>
        <v>0</v>
      </c>
      <c r="AW253">
        <f>+IFERROR(VLOOKUP($I253,Code!$A:$M,13,0),0)</f>
        <v>0</v>
      </c>
      <c r="AY253" s="1">
        <f t="shared" si="10"/>
        <v>0</v>
      </c>
      <c r="AZ253" s="12" t="e">
        <f t="shared" si="11"/>
        <v>#DIV/0!</v>
      </c>
    </row>
    <row r="254" spans="2:52" x14ac:dyDescent="0.35">
      <c r="AU254" s="5"/>
      <c r="AV254">
        <f>+IFERROR(VLOOKUP($I254,Code!$A:$M,12,0),0)</f>
        <v>0</v>
      </c>
      <c r="AW254">
        <f>+IFERROR(VLOOKUP($I254,Code!$A:$M,13,0),0)</f>
        <v>0</v>
      </c>
      <c r="AY254" s="1">
        <f t="shared" si="10"/>
        <v>0</v>
      </c>
      <c r="AZ254" s="12" t="e">
        <f t="shared" si="11"/>
        <v>#DIV/0!</v>
      </c>
    </row>
    <row r="255" spans="2:52" x14ac:dyDescent="0.35">
      <c r="AU255" s="5"/>
      <c r="AV255">
        <f>+IFERROR(VLOOKUP($I255,Code!$A:$M,12,0),0)</f>
        <v>0</v>
      </c>
      <c r="AW255">
        <f>+IFERROR(VLOOKUP($I255,Code!$A:$M,13,0),0)</f>
        <v>0</v>
      </c>
      <c r="AY255" s="1">
        <f t="shared" si="10"/>
        <v>0</v>
      </c>
      <c r="AZ255" s="12" t="e">
        <f t="shared" si="11"/>
        <v>#DIV/0!</v>
      </c>
    </row>
    <row r="256" spans="2:52" x14ac:dyDescent="0.35">
      <c r="AU256" s="5"/>
      <c r="AV256">
        <f>+IFERROR(VLOOKUP($I256,Code!$A:$M,12,0),0)</f>
        <v>0</v>
      </c>
      <c r="AW256">
        <f>+IFERROR(VLOOKUP($I256,Code!$A:$M,13,0),0)</f>
        <v>0</v>
      </c>
      <c r="AY256" s="1">
        <f t="shared" si="10"/>
        <v>0</v>
      </c>
      <c r="AZ256" s="12" t="e">
        <f t="shared" si="11"/>
        <v>#DIV/0!</v>
      </c>
    </row>
    <row r="257" spans="1:53" x14ac:dyDescent="0.35">
      <c r="AU257" s="5"/>
      <c r="AV257">
        <f>+IFERROR(VLOOKUP($I257,Code!$A:$M,12,0),0)</f>
        <v>0</v>
      </c>
      <c r="AW257">
        <f>+IFERROR(VLOOKUP($I257,Code!$A:$M,13,0),0)</f>
        <v>0</v>
      </c>
      <c r="AY257" s="1">
        <f t="shared" si="10"/>
        <v>0</v>
      </c>
      <c r="AZ257" s="12" t="e">
        <f t="shared" si="11"/>
        <v>#DIV/0!</v>
      </c>
    </row>
    <row r="258" spans="1:53" x14ac:dyDescent="0.35">
      <c r="AU258" s="5"/>
      <c r="AV258">
        <f>+IFERROR(VLOOKUP($I258,Code!$A:$M,12,0),0)</f>
        <v>0</v>
      </c>
      <c r="AW258">
        <f>+IFERROR(VLOOKUP($I258,Code!$A:$M,13,0),0)</f>
        <v>0</v>
      </c>
      <c r="AY258" s="1">
        <f t="shared" si="10"/>
        <v>0</v>
      </c>
      <c r="AZ258" s="12" t="e">
        <f t="shared" si="11"/>
        <v>#DIV/0!</v>
      </c>
    </row>
    <row r="259" spans="1:53" x14ac:dyDescent="0.35">
      <c r="AU259" s="5"/>
      <c r="AV259">
        <f>+IFERROR(VLOOKUP($I259,Code!$A:$M,12,0),0)</f>
        <v>0</v>
      </c>
      <c r="AW259">
        <f>+IFERROR(VLOOKUP($I259,Code!$A:$M,13,0),0)</f>
        <v>0</v>
      </c>
      <c r="AY259" s="1">
        <f t="shared" si="10"/>
        <v>0</v>
      </c>
      <c r="AZ259" s="12" t="e">
        <f t="shared" si="11"/>
        <v>#DIV/0!</v>
      </c>
    </row>
    <row r="260" spans="1:53" x14ac:dyDescent="0.35">
      <c r="AU260" s="5"/>
      <c r="AV260">
        <f>+IFERROR(VLOOKUP($I260,Code!$A:$M,12,0),0)</f>
        <v>0</v>
      </c>
      <c r="AW260">
        <f>+IFERROR(VLOOKUP($I260,Code!$A:$M,13,0),0)</f>
        <v>0</v>
      </c>
      <c r="AY260" s="1">
        <f t="shared" si="10"/>
        <v>0</v>
      </c>
      <c r="AZ260" s="12" t="e">
        <f t="shared" si="11"/>
        <v>#DIV/0!</v>
      </c>
    </row>
    <row r="261" spans="1:53" x14ac:dyDescent="0.35">
      <c r="AU261" s="5"/>
      <c r="AV261">
        <f>+IFERROR(VLOOKUP($I261,Code!$A:$M,12,0),0)</f>
        <v>0</v>
      </c>
      <c r="AW261">
        <f>+IFERROR(VLOOKUP($I261,Code!$A:$M,13,0),0)</f>
        <v>0</v>
      </c>
      <c r="AY261" s="1">
        <f t="shared" si="10"/>
        <v>0</v>
      </c>
      <c r="AZ261" s="12" t="e">
        <f t="shared" si="11"/>
        <v>#DIV/0!</v>
      </c>
    </row>
    <row r="262" spans="1:53" x14ac:dyDescent="0.35">
      <c r="AU262" s="5"/>
      <c r="AV262">
        <f>+IFERROR(VLOOKUP($I262,Code!$A:$M,12,0),0)</f>
        <v>0</v>
      </c>
      <c r="AW262">
        <f>+IFERROR(VLOOKUP($I262,Code!$A:$M,13,0),0)</f>
        <v>0</v>
      </c>
      <c r="AY262" s="1">
        <f t="shared" si="10"/>
        <v>0</v>
      </c>
      <c r="AZ262" s="12" t="e">
        <f t="shared" si="11"/>
        <v>#DIV/0!</v>
      </c>
    </row>
    <row r="263" spans="1:53" x14ac:dyDescent="0.35">
      <c r="AU263" s="5"/>
      <c r="AV263">
        <f>+IFERROR(VLOOKUP($I263,Code!$A:$M,12,0),0)</f>
        <v>0</v>
      </c>
      <c r="AW263">
        <f>+IFERROR(VLOOKUP($I263,Code!$A:$M,13,0),0)</f>
        <v>0</v>
      </c>
      <c r="AY263" s="1">
        <f t="shared" si="10"/>
        <v>0</v>
      </c>
      <c r="AZ263" s="12" t="e">
        <f t="shared" si="11"/>
        <v>#DIV/0!</v>
      </c>
    </row>
    <row r="264" spans="1:53" x14ac:dyDescent="0.35">
      <c r="A264" s="4" t="s">
        <v>1287</v>
      </c>
      <c r="AU264" s="5"/>
      <c r="AV264">
        <f>+IFERROR(VLOOKUP($I264,Code!$A:$M,12,0),0)</f>
        <v>0</v>
      </c>
      <c r="AW264">
        <f>+IFERROR(VLOOKUP($I264,Code!$A:$M,13,0),0)</f>
        <v>0</v>
      </c>
      <c r="AX264" t="s">
        <v>1287</v>
      </c>
      <c r="AY264" s="1">
        <f t="shared" si="10"/>
        <v>0</v>
      </c>
      <c r="AZ264" s="12" t="e">
        <f t="shared" si="11"/>
        <v>#DIV/0!</v>
      </c>
      <c r="BA264" t="s">
        <v>1287</v>
      </c>
    </row>
    <row r="265" spans="1:53" x14ac:dyDescent="0.35">
      <c r="AU265" s="5"/>
      <c r="AV265">
        <f>+IFERROR(VLOOKUP($I265,Code!$A:$M,12,0),0)</f>
        <v>0</v>
      </c>
      <c r="AW265">
        <f>+IFERROR(VLOOKUP($I265,Code!$A:$M,13,0),0)</f>
        <v>0</v>
      </c>
      <c r="AY265" s="1">
        <f t="shared" si="10"/>
        <v>0</v>
      </c>
      <c r="AZ265" s="12" t="e">
        <f t="shared" si="11"/>
        <v>#DIV/0!</v>
      </c>
    </row>
    <row r="266" spans="1:53" x14ac:dyDescent="0.35">
      <c r="AU266" s="5"/>
      <c r="AV266">
        <f>+IFERROR(VLOOKUP($I266,Code!$A:$M,12,0),0)</f>
        <v>0</v>
      </c>
      <c r="AW266">
        <f>+IFERROR(VLOOKUP($I266,Code!$A:$M,13,0),0)</f>
        <v>0</v>
      </c>
      <c r="AY266" s="1">
        <f t="shared" si="10"/>
        <v>0</v>
      </c>
      <c r="AZ266" s="12" t="e">
        <f t="shared" si="11"/>
        <v>#DIV/0!</v>
      </c>
    </row>
    <row r="267" spans="1:53" x14ac:dyDescent="0.35">
      <c r="AU267" s="5"/>
      <c r="AV267">
        <f>+IFERROR(VLOOKUP($I267,Code!$A:$M,12,0),0)</f>
        <v>0</v>
      </c>
      <c r="AW267">
        <f>+IFERROR(VLOOKUP($I267,Code!$A:$M,13,0),0)</f>
        <v>0</v>
      </c>
      <c r="AY267" s="1">
        <f t="shared" si="10"/>
        <v>0</v>
      </c>
      <c r="AZ267" s="12" t="e">
        <f t="shared" si="11"/>
        <v>#DIV/0!</v>
      </c>
    </row>
    <row r="268" spans="1:53" x14ac:dyDescent="0.35">
      <c r="AU268" s="5"/>
      <c r="AV268">
        <f>+IFERROR(VLOOKUP($I268,Code!$A:$M,12,0),0)</f>
        <v>0</v>
      </c>
      <c r="AW268">
        <f>+IFERROR(VLOOKUP($I268,Code!$A:$M,13,0),0)</f>
        <v>0</v>
      </c>
      <c r="AY268" s="1">
        <f t="shared" si="10"/>
        <v>0</v>
      </c>
      <c r="AZ268" s="12" t="e">
        <f t="shared" si="11"/>
        <v>#DIV/0!</v>
      </c>
    </row>
    <row r="269" spans="1:53" x14ac:dyDescent="0.35">
      <c r="AU269" s="5"/>
      <c r="AV269">
        <f>+IFERROR(VLOOKUP($I269,Code!$A:$M,12,0),0)</f>
        <v>0</v>
      </c>
      <c r="AW269">
        <f>+IFERROR(VLOOKUP($I269,Code!$A:$M,13,0),0)</f>
        <v>0</v>
      </c>
      <c r="AY269" s="1">
        <f t="shared" si="10"/>
        <v>0</v>
      </c>
      <c r="AZ269" s="12" t="e">
        <f t="shared" si="11"/>
        <v>#DIV/0!</v>
      </c>
    </row>
    <row r="270" spans="1:53" x14ac:dyDescent="0.35">
      <c r="AU270" s="5"/>
      <c r="AV270">
        <f>+IFERROR(VLOOKUP($I270,Code!$A:$M,12,0),0)</f>
        <v>0</v>
      </c>
      <c r="AW270">
        <f>+IFERROR(VLOOKUP($I270,Code!$A:$M,13,0),0)</f>
        <v>0</v>
      </c>
      <c r="AY270" s="1">
        <f t="shared" si="10"/>
        <v>0</v>
      </c>
      <c r="AZ270" s="12" t="e">
        <f t="shared" si="11"/>
        <v>#DIV/0!</v>
      </c>
    </row>
    <row r="271" spans="1:53" x14ac:dyDescent="0.35">
      <c r="AU271" s="5"/>
      <c r="AV271">
        <f>+IFERROR(VLOOKUP($I271,Code!$A:$M,12,0),0)</f>
        <v>0</v>
      </c>
      <c r="AW271">
        <f>+IFERROR(VLOOKUP($I271,Code!$A:$M,13,0),0)</f>
        <v>0</v>
      </c>
      <c r="AY271" s="1">
        <f t="shared" si="10"/>
        <v>0</v>
      </c>
      <c r="AZ271" s="12" t="e">
        <f t="shared" si="11"/>
        <v>#DIV/0!</v>
      </c>
    </row>
    <row r="272" spans="1:53" x14ac:dyDescent="0.35">
      <c r="AU272" s="5"/>
      <c r="AV272">
        <f>+IFERROR(VLOOKUP($I272,Code!$A:$M,12,0),0)</f>
        <v>0</v>
      </c>
      <c r="AW272">
        <f>+IFERROR(VLOOKUP($I272,Code!$A:$M,13,0),0)</f>
        <v>0</v>
      </c>
      <c r="AY272" s="1">
        <f t="shared" si="10"/>
        <v>0</v>
      </c>
      <c r="AZ272" s="12" t="e">
        <f t="shared" si="11"/>
        <v>#DIV/0!</v>
      </c>
    </row>
    <row r="273" spans="47:52" x14ac:dyDescent="0.35">
      <c r="AU273" s="5"/>
      <c r="AV273">
        <f>+IFERROR(VLOOKUP($I273,Code!$A:$M,12,0),0)</f>
        <v>0</v>
      </c>
      <c r="AW273">
        <f>+IFERROR(VLOOKUP($I273,Code!$A:$M,13,0),0)</f>
        <v>0</v>
      </c>
      <c r="AY273" s="1">
        <f t="shared" si="10"/>
        <v>0</v>
      </c>
      <c r="AZ273" s="12" t="e">
        <f t="shared" si="11"/>
        <v>#DIV/0!</v>
      </c>
    </row>
    <row r="274" spans="47:52" x14ac:dyDescent="0.35">
      <c r="AU274" s="5"/>
      <c r="AV274">
        <f>+IFERROR(VLOOKUP($I274,Code!$A:$M,12,0),0)</f>
        <v>0</v>
      </c>
      <c r="AW274">
        <f>+IFERROR(VLOOKUP($I274,Code!$A:$M,13,0),0)</f>
        <v>0</v>
      </c>
      <c r="AY274" s="1">
        <f t="shared" si="10"/>
        <v>0</v>
      </c>
      <c r="AZ274" s="12" t="e">
        <f t="shared" si="11"/>
        <v>#DIV/0!</v>
      </c>
    </row>
    <row r="275" spans="47:52" x14ac:dyDescent="0.35">
      <c r="AU275" s="5"/>
      <c r="AV275">
        <f>+IFERROR(VLOOKUP($I275,Code!$A:$M,12,0),0)</f>
        <v>0</v>
      </c>
      <c r="AW275">
        <f>+IFERROR(VLOOKUP($I275,Code!$A:$M,13,0),0)</f>
        <v>0</v>
      </c>
      <c r="AY275" s="1">
        <f t="shared" si="10"/>
        <v>0</v>
      </c>
      <c r="AZ275" s="12" t="e">
        <f t="shared" si="11"/>
        <v>#DIV/0!</v>
      </c>
    </row>
    <row r="276" spans="47:52" x14ac:dyDescent="0.35">
      <c r="AU276" s="5"/>
      <c r="AV276">
        <f>+IFERROR(VLOOKUP($I276,Code!$A:$M,12,0),0)</f>
        <v>0</v>
      </c>
      <c r="AW276">
        <f>+IFERROR(VLOOKUP($I276,Code!$A:$M,13,0),0)</f>
        <v>0</v>
      </c>
      <c r="AY276" s="1">
        <f t="shared" si="10"/>
        <v>0</v>
      </c>
      <c r="AZ276" s="12" t="e">
        <f t="shared" si="11"/>
        <v>#DIV/0!</v>
      </c>
    </row>
    <row r="277" spans="47:52" x14ac:dyDescent="0.35">
      <c r="AU277" s="5"/>
      <c r="AV277">
        <f>+IFERROR(VLOOKUP($I277,Code!$A:$M,12,0),0)</f>
        <v>0</v>
      </c>
      <c r="AW277">
        <f>+IFERROR(VLOOKUP($I277,Code!$A:$M,13,0),0)</f>
        <v>0</v>
      </c>
      <c r="AY277" s="1">
        <f t="shared" si="10"/>
        <v>0</v>
      </c>
      <c r="AZ277" s="12" t="e">
        <f t="shared" si="11"/>
        <v>#DIV/0!</v>
      </c>
    </row>
    <row r="278" spans="47:52" x14ac:dyDescent="0.35">
      <c r="AU278" s="5"/>
      <c r="AV278">
        <f>+IFERROR(VLOOKUP($I278,Code!$A:$M,12,0),0)</f>
        <v>0</v>
      </c>
      <c r="AW278">
        <f>+IFERROR(VLOOKUP($I278,Code!$A:$M,13,0),0)</f>
        <v>0</v>
      </c>
      <c r="AY278" s="1">
        <f t="shared" si="10"/>
        <v>0</v>
      </c>
      <c r="AZ278" s="12" t="e">
        <f t="shared" si="11"/>
        <v>#DIV/0!</v>
      </c>
    </row>
    <row r="279" spans="47:52" x14ac:dyDescent="0.35">
      <c r="AU279" s="5"/>
      <c r="AV279">
        <f>+IFERROR(VLOOKUP($I279,Code!$A:$M,12,0),0)</f>
        <v>0</v>
      </c>
      <c r="AW279">
        <f>+IFERROR(VLOOKUP($I279,Code!$A:$M,13,0),0)</f>
        <v>0</v>
      </c>
      <c r="AY279" s="1">
        <f t="shared" si="10"/>
        <v>0</v>
      </c>
      <c r="AZ279" s="12" t="e">
        <f t="shared" si="11"/>
        <v>#DIV/0!</v>
      </c>
    </row>
    <row r="280" spans="47:52" x14ac:dyDescent="0.35">
      <c r="AU280" s="5"/>
      <c r="AV280">
        <f>+IFERROR(VLOOKUP($I280,Code!$A:$M,12,0),0)</f>
        <v>0</v>
      </c>
      <c r="AW280">
        <f>+IFERROR(VLOOKUP($I280,Code!$A:$M,13,0),0)</f>
        <v>0</v>
      </c>
      <c r="AY280" s="1">
        <f t="shared" si="10"/>
        <v>0</v>
      </c>
      <c r="AZ280" s="12" t="e">
        <f t="shared" si="11"/>
        <v>#DIV/0!</v>
      </c>
    </row>
    <row r="281" spans="47:52" x14ac:dyDescent="0.35">
      <c r="AU281" s="5"/>
      <c r="AV281">
        <f>+IFERROR(VLOOKUP($I281,Code!$A:$M,12,0),0)</f>
        <v>0</v>
      </c>
      <c r="AW281">
        <f>+IFERROR(VLOOKUP($I281,Code!$A:$M,13,0),0)</f>
        <v>0</v>
      </c>
      <c r="AY281" s="1">
        <f t="shared" si="10"/>
        <v>0</v>
      </c>
      <c r="AZ281" s="12" t="e">
        <f t="shared" si="11"/>
        <v>#DIV/0!</v>
      </c>
    </row>
    <row r="282" spans="47:52" x14ac:dyDescent="0.35">
      <c r="AU282" s="5"/>
      <c r="AV282">
        <f>+IFERROR(VLOOKUP($I282,Code!$A:$M,12,0),0)</f>
        <v>0</v>
      </c>
      <c r="AW282">
        <f>+IFERROR(VLOOKUP($I282,Code!$A:$M,13,0),0)</f>
        <v>0</v>
      </c>
      <c r="AY282" s="1">
        <f t="shared" si="10"/>
        <v>0</v>
      </c>
      <c r="AZ282" s="12" t="e">
        <f t="shared" si="11"/>
        <v>#DIV/0!</v>
      </c>
    </row>
    <row r="283" spans="47:52" x14ac:dyDescent="0.35">
      <c r="AU283" s="5"/>
      <c r="AV283">
        <f>+IFERROR(VLOOKUP($I283,Code!$A:$M,12,0),0)</f>
        <v>0</v>
      </c>
      <c r="AW283">
        <f>+IFERROR(VLOOKUP($I283,Code!$A:$M,13,0),0)</f>
        <v>0</v>
      </c>
      <c r="AY283" s="1">
        <f t="shared" si="10"/>
        <v>0</v>
      </c>
      <c r="AZ283" s="12" t="e">
        <f t="shared" si="11"/>
        <v>#DIV/0!</v>
      </c>
    </row>
    <row r="284" spans="47:52" x14ac:dyDescent="0.35">
      <c r="AU284" s="5"/>
      <c r="AV284">
        <f>+IFERROR(VLOOKUP($I284,Code!$A:$M,12,0),0)</f>
        <v>0</v>
      </c>
      <c r="AW284">
        <f>+IFERROR(VLOOKUP($I284,Code!$A:$M,13,0),0)</f>
        <v>0</v>
      </c>
      <c r="AY284" s="1">
        <f t="shared" si="10"/>
        <v>0</v>
      </c>
      <c r="AZ284" s="12" t="e">
        <f t="shared" si="11"/>
        <v>#DIV/0!</v>
      </c>
    </row>
    <row r="285" spans="47:52" x14ac:dyDescent="0.35">
      <c r="AU285" s="5"/>
      <c r="AV285">
        <f>+IFERROR(VLOOKUP($I285,Code!$A:$M,12,0),0)</f>
        <v>0</v>
      </c>
      <c r="AW285">
        <f>+IFERROR(VLOOKUP($I285,Code!$A:$M,13,0),0)</f>
        <v>0</v>
      </c>
      <c r="AY285" s="1">
        <f t="shared" si="10"/>
        <v>0</v>
      </c>
      <c r="AZ285" s="12" t="e">
        <f t="shared" si="11"/>
        <v>#DIV/0!</v>
      </c>
    </row>
    <row r="286" spans="47:52" x14ac:dyDescent="0.35">
      <c r="AU286" s="5"/>
      <c r="AV286">
        <f>+IFERROR(VLOOKUP($I286,Code!$A:$M,12,0),0)</f>
        <v>0</v>
      </c>
      <c r="AW286">
        <f>+IFERROR(VLOOKUP($I286,Code!$A:$M,13,0),0)</f>
        <v>0</v>
      </c>
      <c r="AY286" s="1">
        <f t="shared" si="10"/>
        <v>0</v>
      </c>
      <c r="AZ286" s="12" t="e">
        <f t="shared" si="11"/>
        <v>#DIV/0!</v>
      </c>
    </row>
    <row r="287" spans="47:52" x14ac:dyDescent="0.35">
      <c r="AU287" s="5"/>
      <c r="AV287">
        <f>+IFERROR(VLOOKUP($I287,Code!$A:$M,12,0),0)</f>
        <v>0</v>
      </c>
      <c r="AW287">
        <f>+IFERROR(VLOOKUP($I287,Code!$A:$M,13,0),0)</f>
        <v>0</v>
      </c>
      <c r="AY287" s="1">
        <f t="shared" si="10"/>
        <v>0</v>
      </c>
      <c r="AZ287" s="12" t="e">
        <f t="shared" si="11"/>
        <v>#DIV/0!</v>
      </c>
    </row>
    <row r="288" spans="47:52" x14ac:dyDescent="0.35">
      <c r="AU288" s="5"/>
      <c r="AV288">
        <f>+IFERROR(VLOOKUP($I288,Code!$A:$M,12,0),0)</f>
        <v>0</v>
      </c>
      <c r="AW288">
        <f>+IFERROR(VLOOKUP($I288,Code!$A:$M,13,0),0)</f>
        <v>0</v>
      </c>
      <c r="AY288" s="1">
        <f t="shared" si="10"/>
        <v>0</v>
      </c>
      <c r="AZ288" s="12" t="e">
        <f t="shared" si="11"/>
        <v>#DIV/0!</v>
      </c>
    </row>
    <row r="289" spans="47:52" x14ac:dyDescent="0.35">
      <c r="AU289" s="5"/>
      <c r="AV289">
        <f>+IFERROR(VLOOKUP($I289,Code!$A:$M,12,0),0)</f>
        <v>0</v>
      </c>
      <c r="AW289">
        <f>+IFERROR(VLOOKUP($I289,Code!$A:$M,13,0),0)</f>
        <v>0</v>
      </c>
      <c r="AY289" s="1">
        <f t="shared" si="10"/>
        <v>0</v>
      </c>
      <c r="AZ289" s="12" t="e">
        <f t="shared" si="11"/>
        <v>#DIV/0!</v>
      </c>
    </row>
    <row r="290" spans="47:52" x14ac:dyDescent="0.35">
      <c r="AU290" s="5"/>
      <c r="AV290">
        <f>+IFERROR(VLOOKUP($I290,Code!$A:$M,12,0),0)</f>
        <v>0</v>
      </c>
      <c r="AW290">
        <f>+IFERROR(VLOOKUP($I290,Code!$A:$M,13,0),0)</f>
        <v>0</v>
      </c>
      <c r="AY290" s="1">
        <f t="shared" si="10"/>
        <v>0</v>
      </c>
      <c r="AZ290" s="12" t="e">
        <f t="shared" si="11"/>
        <v>#DIV/0!</v>
      </c>
    </row>
    <row r="291" spans="47:52" x14ac:dyDescent="0.35">
      <c r="AU291" s="5"/>
      <c r="AV291">
        <f>+IFERROR(VLOOKUP($I291,Code!$A:$M,12,0),0)</f>
        <v>0</v>
      </c>
      <c r="AW291">
        <f>+IFERROR(VLOOKUP($I291,Code!$A:$M,13,0),0)</f>
        <v>0</v>
      </c>
      <c r="AY291" s="1">
        <f t="shared" si="10"/>
        <v>0</v>
      </c>
      <c r="AZ291" s="12" t="e">
        <f t="shared" si="11"/>
        <v>#DIV/0!</v>
      </c>
    </row>
    <row r="292" spans="47:52" x14ac:dyDescent="0.35">
      <c r="AU292" s="5"/>
      <c r="AV292">
        <f>+IFERROR(VLOOKUP($I292,Code!$A:$M,12,0),0)</f>
        <v>0</v>
      </c>
      <c r="AW292">
        <f>+IFERROR(VLOOKUP($I292,Code!$A:$M,13,0),0)</f>
        <v>0</v>
      </c>
      <c r="AY292" s="1">
        <f t="shared" si="10"/>
        <v>0</v>
      </c>
      <c r="AZ292" s="12" t="e">
        <f t="shared" si="11"/>
        <v>#DIV/0!</v>
      </c>
    </row>
    <row r="293" spans="47:52" x14ac:dyDescent="0.35">
      <c r="AU293" s="5"/>
      <c r="AV293">
        <f>+IFERROR(VLOOKUP($I293,Code!$A:$M,12,0),0)</f>
        <v>0</v>
      </c>
      <c r="AW293">
        <f>+IFERROR(VLOOKUP($I293,Code!$A:$M,13,0),0)</f>
        <v>0</v>
      </c>
      <c r="AY293" s="1">
        <f t="shared" si="10"/>
        <v>0</v>
      </c>
      <c r="AZ293" s="12" t="e">
        <f t="shared" si="11"/>
        <v>#DIV/0!</v>
      </c>
    </row>
    <row r="294" spans="47:52" x14ac:dyDescent="0.35">
      <c r="AU294" s="5"/>
      <c r="AV294">
        <f>+IFERROR(VLOOKUP($I294,Code!$A:$M,12,0),0)</f>
        <v>0</v>
      </c>
      <c r="AW294">
        <f>+IFERROR(VLOOKUP($I294,Code!$A:$M,13,0),0)</f>
        <v>0</v>
      </c>
      <c r="AY294" s="1">
        <f t="shared" si="10"/>
        <v>0</v>
      </c>
      <c r="AZ294" s="12" t="e">
        <f t="shared" si="11"/>
        <v>#DIV/0!</v>
      </c>
    </row>
    <row r="295" spans="47:52" x14ac:dyDescent="0.35">
      <c r="AU295" s="5"/>
      <c r="AV295">
        <f>+IFERROR(VLOOKUP($I295,Code!$A:$M,12,0),0)</f>
        <v>0</v>
      </c>
      <c r="AW295">
        <f>+IFERROR(VLOOKUP($I295,Code!$A:$M,13,0),0)</f>
        <v>0</v>
      </c>
      <c r="AY295" s="1">
        <f t="shared" si="10"/>
        <v>0</v>
      </c>
      <c r="AZ295" s="12" t="e">
        <f t="shared" si="11"/>
        <v>#DIV/0!</v>
      </c>
    </row>
    <row r="296" spans="47:52" x14ac:dyDescent="0.35">
      <c r="AU296" s="5"/>
      <c r="AV296">
        <f>+IFERROR(VLOOKUP($I296,Code!$A:$M,12,0),0)</f>
        <v>0</v>
      </c>
      <c r="AW296">
        <f>+IFERROR(VLOOKUP($I296,Code!$A:$M,13,0),0)</f>
        <v>0</v>
      </c>
      <c r="AY296" s="1">
        <f t="shared" si="10"/>
        <v>0</v>
      </c>
      <c r="AZ296" s="12" t="e">
        <f t="shared" si="11"/>
        <v>#DIV/0!</v>
      </c>
    </row>
    <row r="297" spans="47:52" x14ac:dyDescent="0.35">
      <c r="AU297" s="5"/>
      <c r="AV297">
        <f>+IFERROR(VLOOKUP($I297,Code!$A:$M,12,0),0)</f>
        <v>0</v>
      </c>
      <c r="AW297">
        <f>+IFERROR(VLOOKUP($I297,Code!$A:$M,13,0),0)</f>
        <v>0</v>
      </c>
      <c r="AY297" s="1">
        <f t="shared" si="10"/>
        <v>0</v>
      </c>
      <c r="AZ297" s="12" t="e">
        <f t="shared" si="11"/>
        <v>#DIV/0!</v>
      </c>
    </row>
    <row r="298" spans="47:52" x14ac:dyDescent="0.35">
      <c r="AU298" s="5"/>
      <c r="AV298">
        <f>+IFERROR(VLOOKUP($I298,Code!$A:$M,12,0),0)</f>
        <v>0</v>
      </c>
      <c r="AW298">
        <f>+IFERROR(VLOOKUP($I298,Code!$A:$M,13,0),0)</f>
        <v>0</v>
      </c>
      <c r="AY298" s="1">
        <f t="shared" si="10"/>
        <v>0</v>
      </c>
      <c r="AZ298" s="12" t="e">
        <f t="shared" si="11"/>
        <v>#DIV/0!</v>
      </c>
    </row>
    <row r="299" spans="47:52" x14ac:dyDescent="0.35">
      <c r="AU299" s="5"/>
      <c r="AV299">
        <f>+IFERROR(VLOOKUP($I299,Code!$A:$M,12,0),0)</f>
        <v>0</v>
      </c>
      <c r="AW299">
        <f>+IFERROR(VLOOKUP($I299,Code!$A:$M,13,0),0)</f>
        <v>0</v>
      </c>
      <c r="AY299" s="1">
        <f t="shared" si="10"/>
        <v>0</v>
      </c>
      <c r="AZ299" s="12" t="e">
        <f t="shared" si="11"/>
        <v>#DIV/0!</v>
      </c>
    </row>
    <row r="300" spans="47:52" x14ac:dyDescent="0.35">
      <c r="AU300" s="5"/>
      <c r="AV300">
        <f>+IFERROR(VLOOKUP($I300,Code!$A:$M,12,0),0)</f>
        <v>0</v>
      </c>
      <c r="AW300">
        <f>+IFERROR(VLOOKUP($I300,Code!$A:$M,13,0),0)</f>
        <v>0</v>
      </c>
      <c r="AY300" s="1">
        <f t="shared" si="10"/>
        <v>0</v>
      </c>
      <c r="AZ300" s="12" t="e">
        <f t="shared" si="11"/>
        <v>#DIV/0!</v>
      </c>
    </row>
    <row r="301" spans="47:52" x14ac:dyDescent="0.35">
      <c r="AU301" s="5"/>
      <c r="AV301">
        <f>+IFERROR(VLOOKUP($I301,Code!$A:$M,12,0),0)</f>
        <v>0</v>
      </c>
      <c r="AW301">
        <f>+IFERROR(VLOOKUP($I301,Code!$A:$M,13,0),0)</f>
        <v>0</v>
      </c>
      <c r="AY301" s="1">
        <f t="shared" si="10"/>
        <v>0</v>
      </c>
      <c r="AZ301" s="12" t="e">
        <f t="shared" si="11"/>
        <v>#DIV/0!</v>
      </c>
    </row>
    <row r="302" spans="47:52" x14ac:dyDescent="0.35">
      <c r="AU302" s="5"/>
      <c r="AV302">
        <f>+IFERROR(VLOOKUP($I302,Code!$A:$M,12,0),0)</f>
        <v>0</v>
      </c>
      <c r="AW302">
        <f>+IFERROR(VLOOKUP($I302,Code!$A:$M,13,0),0)</f>
        <v>0</v>
      </c>
      <c r="AY302" s="1">
        <f t="shared" si="10"/>
        <v>0</v>
      </c>
      <c r="AZ302" s="12" t="e">
        <f t="shared" si="11"/>
        <v>#DIV/0!</v>
      </c>
    </row>
    <row r="303" spans="47:52" x14ac:dyDescent="0.35">
      <c r="AU303" s="5"/>
      <c r="AV303">
        <f>+IFERROR(VLOOKUP($I303,Code!$A:$M,12,0),0)</f>
        <v>0</v>
      </c>
      <c r="AW303">
        <f>+IFERROR(VLOOKUP($I303,Code!$A:$M,13,0),0)</f>
        <v>0</v>
      </c>
      <c r="AY303" s="1">
        <f t="shared" si="10"/>
        <v>0</v>
      </c>
      <c r="AZ303" s="12" t="e">
        <f t="shared" si="11"/>
        <v>#DIV/0!</v>
      </c>
    </row>
    <row r="304" spans="47:52" x14ac:dyDescent="0.35">
      <c r="AU304" s="5"/>
      <c r="AV304">
        <f>+IFERROR(VLOOKUP($I304,Code!$A:$M,12,0),0)</f>
        <v>0</v>
      </c>
      <c r="AW304">
        <f>+IFERROR(VLOOKUP($I304,Code!$A:$M,13,0),0)</f>
        <v>0</v>
      </c>
      <c r="AY304" s="1">
        <f t="shared" si="10"/>
        <v>0</v>
      </c>
      <c r="AZ304" s="12" t="e">
        <f t="shared" si="11"/>
        <v>#DIV/0!</v>
      </c>
    </row>
    <row r="305" spans="47:52" x14ac:dyDescent="0.35">
      <c r="AU305" s="5"/>
      <c r="AV305">
        <f>+IFERROR(VLOOKUP($I305,Code!$A:$M,12,0),0)</f>
        <v>0</v>
      </c>
      <c r="AW305">
        <f>+IFERROR(VLOOKUP($I305,Code!$A:$M,13,0),0)</f>
        <v>0</v>
      </c>
      <c r="AY305" s="1">
        <f t="shared" si="10"/>
        <v>0</v>
      </c>
      <c r="AZ305" s="12" t="e">
        <f t="shared" si="11"/>
        <v>#DIV/0!</v>
      </c>
    </row>
    <row r="306" spans="47:52" x14ac:dyDescent="0.35">
      <c r="AU306" s="5"/>
      <c r="AV306">
        <f>+IFERROR(VLOOKUP($I306,Code!$A:$M,12,0),0)</f>
        <v>0</v>
      </c>
      <c r="AW306">
        <f>+IFERROR(VLOOKUP($I306,Code!$A:$M,13,0),0)</f>
        <v>0</v>
      </c>
      <c r="AY306" s="1">
        <f t="shared" si="10"/>
        <v>0</v>
      </c>
      <c r="AZ306" s="12" t="e">
        <f t="shared" si="11"/>
        <v>#DIV/0!</v>
      </c>
    </row>
    <row r="307" spans="47:52" x14ac:dyDescent="0.35">
      <c r="AU307" s="5"/>
      <c r="AV307">
        <f>+IFERROR(VLOOKUP($I307,Code!$A:$M,12,0),0)</f>
        <v>0</v>
      </c>
      <c r="AW307">
        <f>+IFERROR(VLOOKUP($I307,Code!$A:$M,13,0),0)</f>
        <v>0</v>
      </c>
      <c r="AY307" s="1">
        <f t="shared" si="10"/>
        <v>0</v>
      </c>
      <c r="AZ307" s="12" t="e">
        <f t="shared" si="11"/>
        <v>#DIV/0!</v>
      </c>
    </row>
    <row r="308" spans="47:52" x14ac:dyDescent="0.35">
      <c r="AU308" s="5"/>
      <c r="AV308">
        <f>+IFERROR(VLOOKUP($I308,Code!$A:$M,12,0),0)</f>
        <v>0</v>
      </c>
      <c r="AW308">
        <f>+IFERROR(VLOOKUP($I308,Code!$A:$M,13,0),0)</f>
        <v>0</v>
      </c>
      <c r="AY308" s="1">
        <f t="shared" si="10"/>
        <v>0</v>
      </c>
      <c r="AZ308" s="12" t="e">
        <f t="shared" si="11"/>
        <v>#DIV/0!</v>
      </c>
    </row>
    <row r="309" spans="47:52" x14ac:dyDescent="0.35">
      <c r="AU309" s="5"/>
      <c r="AV309">
        <f>+IFERROR(VLOOKUP($I309,Code!$A:$M,12,0),0)</f>
        <v>0</v>
      </c>
      <c r="AW309">
        <f>+IFERROR(VLOOKUP($I309,Code!$A:$M,13,0),0)</f>
        <v>0</v>
      </c>
      <c r="AY309" s="1">
        <f t="shared" ref="AY309:AY372" si="12">+AE309*AQ309/1000</f>
        <v>0</v>
      </c>
      <c r="AZ309" s="12" t="e">
        <f t="shared" ref="AZ309:AZ372" si="13">1-(AE309/AD309)</f>
        <v>#DIV/0!</v>
      </c>
    </row>
    <row r="310" spans="47:52" x14ac:dyDescent="0.35">
      <c r="AU310" s="5"/>
      <c r="AV310">
        <f>+IFERROR(VLOOKUP($I310,Code!$A:$M,12,0),0)</f>
        <v>0</v>
      </c>
      <c r="AW310">
        <f>+IFERROR(VLOOKUP($I310,Code!$A:$M,13,0),0)</f>
        <v>0</v>
      </c>
      <c r="AY310" s="1">
        <f t="shared" si="12"/>
        <v>0</v>
      </c>
      <c r="AZ310" s="12" t="e">
        <f t="shared" si="13"/>
        <v>#DIV/0!</v>
      </c>
    </row>
    <row r="311" spans="47:52" x14ac:dyDescent="0.35">
      <c r="AU311" s="5"/>
      <c r="AV311">
        <f>+IFERROR(VLOOKUP($I311,Code!$A:$M,12,0),0)</f>
        <v>0</v>
      </c>
      <c r="AW311">
        <f>+IFERROR(VLOOKUP($I311,Code!$A:$M,13,0),0)</f>
        <v>0</v>
      </c>
      <c r="AY311" s="1">
        <f t="shared" si="12"/>
        <v>0</v>
      </c>
      <c r="AZ311" s="12" t="e">
        <f t="shared" si="13"/>
        <v>#DIV/0!</v>
      </c>
    </row>
    <row r="312" spans="47:52" x14ac:dyDescent="0.35">
      <c r="AU312" s="5"/>
      <c r="AV312">
        <f>+IFERROR(VLOOKUP($I312,Code!$A:$M,12,0),0)</f>
        <v>0</v>
      </c>
      <c r="AW312">
        <f>+IFERROR(VLOOKUP($I312,Code!$A:$M,13,0),0)</f>
        <v>0</v>
      </c>
      <c r="AY312" s="1">
        <f t="shared" si="12"/>
        <v>0</v>
      </c>
      <c r="AZ312" s="12" t="e">
        <f t="shared" si="13"/>
        <v>#DIV/0!</v>
      </c>
    </row>
    <row r="313" spans="47:52" x14ac:dyDescent="0.35">
      <c r="AU313" s="5"/>
      <c r="AV313">
        <f>+IFERROR(VLOOKUP($I313,Code!$A:$M,12,0),0)</f>
        <v>0</v>
      </c>
      <c r="AW313">
        <f>+IFERROR(VLOOKUP($I313,Code!$A:$M,13,0),0)</f>
        <v>0</v>
      </c>
      <c r="AY313" s="1">
        <f t="shared" si="12"/>
        <v>0</v>
      </c>
      <c r="AZ313" s="12" t="e">
        <f t="shared" si="13"/>
        <v>#DIV/0!</v>
      </c>
    </row>
    <row r="314" spans="47:52" x14ac:dyDescent="0.35">
      <c r="AU314" s="5"/>
      <c r="AV314">
        <f>+IFERROR(VLOOKUP($I314,Code!$A:$M,12,0),0)</f>
        <v>0</v>
      </c>
      <c r="AW314">
        <f>+IFERROR(VLOOKUP($I314,Code!$A:$M,13,0),0)</f>
        <v>0</v>
      </c>
      <c r="AY314" s="1">
        <f t="shared" si="12"/>
        <v>0</v>
      </c>
      <c r="AZ314" s="12" t="e">
        <f t="shared" si="13"/>
        <v>#DIV/0!</v>
      </c>
    </row>
    <row r="315" spans="47:52" x14ac:dyDescent="0.35">
      <c r="AU315" s="5"/>
      <c r="AV315">
        <f>+IFERROR(VLOOKUP($I315,Code!$A:$M,12,0),0)</f>
        <v>0</v>
      </c>
      <c r="AW315">
        <f>+IFERROR(VLOOKUP($I315,Code!$A:$M,13,0),0)</f>
        <v>0</v>
      </c>
      <c r="AY315" s="1">
        <f t="shared" si="12"/>
        <v>0</v>
      </c>
      <c r="AZ315" s="12" t="e">
        <f t="shared" si="13"/>
        <v>#DIV/0!</v>
      </c>
    </row>
    <row r="316" spans="47:52" x14ac:dyDescent="0.35">
      <c r="AU316" s="5"/>
      <c r="AV316">
        <f>+IFERROR(VLOOKUP($I316,Code!$A:$M,12,0),0)</f>
        <v>0</v>
      </c>
      <c r="AW316">
        <f>+IFERROR(VLOOKUP($I316,Code!$A:$M,13,0),0)</f>
        <v>0</v>
      </c>
      <c r="AY316" s="1">
        <f t="shared" si="12"/>
        <v>0</v>
      </c>
      <c r="AZ316" s="12" t="e">
        <f t="shared" si="13"/>
        <v>#DIV/0!</v>
      </c>
    </row>
    <row r="317" spans="47:52" x14ac:dyDescent="0.35">
      <c r="AU317" s="5"/>
      <c r="AV317">
        <f>+IFERROR(VLOOKUP($I317,Code!$A:$M,12,0),0)</f>
        <v>0</v>
      </c>
      <c r="AW317">
        <f>+IFERROR(VLOOKUP($I317,Code!$A:$M,13,0),0)</f>
        <v>0</v>
      </c>
      <c r="AY317" s="1">
        <f t="shared" si="12"/>
        <v>0</v>
      </c>
      <c r="AZ317" s="12" t="e">
        <f t="shared" si="13"/>
        <v>#DIV/0!</v>
      </c>
    </row>
    <row r="318" spans="47:52" x14ac:dyDescent="0.35">
      <c r="AU318" s="5"/>
      <c r="AV318">
        <f>+IFERROR(VLOOKUP($I318,Code!$A:$M,12,0),0)</f>
        <v>0</v>
      </c>
      <c r="AW318">
        <f>+IFERROR(VLOOKUP($I318,Code!$A:$M,13,0),0)</f>
        <v>0</v>
      </c>
      <c r="AY318" s="1">
        <f t="shared" si="12"/>
        <v>0</v>
      </c>
      <c r="AZ318" s="12" t="e">
        <f t="shared" si="13"/>
        <v>#DIV/0!</v>
      </c>
    </row>
    <row r="319" spans="47:52" x14ac:dyDescent="0.35">
      <c r="AU319" s="5"/>
      <c r="AV319">
        <f>+IFERROR(VLOOKUP($I319,Code!$A:$M,12,0),0)</f>
        <v>0</v>
      </c>
      <c r="AW319">
        <f>+IFERROR(VLOOKUP($I319,Code!$A:$M,13,0),0)</f>
        <v>0</v>
      </c>
      <c r="AY319" s="1">
        <f t="shared" si="12"/>
        <v>0</v>
      </c>
      <c r="AZ319" s="12" t="e">
        <f t="shared" si="13"/>
        <v>#DIV/0!</v>
      </c>
    </row>
    <row r="320" spans="47:52" x14ac:dyDescent="0.35">
      <c r="AU320" s="5"/>
      <c r="AV320">
        <f>+IFERROR(VLOOKUP($I320,Code!$A:$M,12,0),0)</f>
        <v>0</v>
      </c>
      <c r="AW320">
        <f>+IFERROR(VLOOKUP($I320,Code!$A:$M,13,0),0)</f>
        <v>0</v>
      </c>
      <c r="AY320" s="1">
        <f t="shared" si="12"/>
        <v>0</v>
      </c>
      <c r="AZ320" s="12" t="e">
        <f t="shared" si="13"/>
        <v>#DIV/0!</v>
      </c>
    </row>
    <row r="321" spans="1:52" x14ac:dyDescent="0.35">
      <c r="AU321" s="5"/>
      <c r="AV321">
        <f>+IFERROR(VLOOKUP($I321,Code!$A:$M,12,0),0)</f>
        <v>0</v>
      </c>
      <c r="AW321">
        <f>+IFERROR(VLOOKUP($I321,Code!$A:$M,13,0),0)</f>
        <v>0</v>
      </c>
      <c r="AY321" s="1">
        <f t="shared" si="12"/>
        <v>0</v>
      </c>
      <c r="AZ321" s="12" t="e">
        <f t="shared" si="13"/>
        <v>#DIV/0!</v>
      </c>
    </row>
    <row r="322" spans="1:52" x14ac:dyDescent="0.35">
      <c r="AU322" s="5"/>
      <c r="AV322">
        <f>+IFERROR(VLOOKUP($I322,Code!$A:$M,12,0),0)</f>
        <v>0</v>
      </c>
      <c r="AW322">
        <f>+IFERROR(VLOOKUP($I322,Code!$A:$M,13,0),0)</f>
        <v>0</v>
      </c>
      <c r="AY322" s="1">
        <f t="shared" si="12"/>
        <v>0</v>
      </c>
      <c r="AZ322" s="12" t="e">
        <f t="shared" si="13"/>
        <v>#DIV/0!</v>
      </c>
    </row>
    <row r="323" spans="1:52" ht="15" x14ac:dyDescent="0.25">
      <c r="AU323" s="5"/>
      <c r="AV323">
        <f>+IFERROR(VLOOKUP($I323,Code!$A:$M,12,0),0)</f>
        <v>0</v>
      </c>
      <c r="AW323">
        <f>+IFERROR(VLOOKUP($I323,Code!$A:$M,13,0),0)</f>
        <v>0</v>
      </c>
      <c r="AY323" s="1">
        <f t="shared" si="12"/>
        <v>0</v>
      </c>
      <c r="AZ323" s="12" t="e">
        <f t="shared" si="13"/>
        <v>#DIV/0!</v>
      </c>
    </row>
    <row r="324" spans="1:52" ht="15" x14ac:dyDescent="0.25">
      <c r="AU324" s="5"/>
      <c r="AV324">
        <f>+IFERROR(VLOOKUP($I324,Code!$A:$M,12,0),0)</f>
        <v>0</v>
      </c>
      <c r="AW324">
        <f>+IFERROR(VLOOKUP($I324,Code!$A:$M,13,0),0)</f>
        <v>0</v>
      </c>
      <c r="AY324" s="1">
        <f t="shared" si="12"/>
        <v>0</v>
      </c>
      <c r="AZ324" s="12" t="e">
        <f t="shared" si="13"/>
        <v>#DIV/0!</v>
      </c>
    </row>
    <row r="325" spans="1:52" ht="15" x14ac:dyDescent="0.25">
      <c r="AU325" s="5"/>
      <c r="AV325">
        <f>+IFERROR(VLOOKUP($I325,Code!$A:$M,12,0),0)</f>
        <v>0</v>
      </c>
      <c r="AW325">
        <f>+IFERROR(VLOOKUP($I325,Code!$A:$M,13,0),0)</f>
        <v>0</v>
      </c>
      <c r="AY325" s="1">
        <f t="shared" si="12"/>
        <v>0</v>
      </c>
      <c r="AZ325" s="12" t="e">
        <f t="shared" si="13"/>
        <v>#DIV/0!</v>
      </c>
    </row>
    <row r="326" spans="1:52" ht="15" x14ac:dyDescent="0.25">
      <c r="AU326" s="5"/>
      <c r="AV326">
        <f>+IFERROR(VLOOKUP($I326,Code!$A:$M,12,0),0)</f>
        <v>0</v>
      </c>
      <c r="AW326">
        <f>+IFERROR(VLOOKUP($I326,Code!$A:$M,13,0),0)</f>
        <v>0</v>
      </c>
      <c r="AY326" s="1">
        <f t="shared" si="12"/>
        <v>0</v>
      </c>
      <c r="AZ326" s="12" t="e">
        <f t="shared" si="13"/>
        <v>#DIV/0!</v>
      </c>
    </row>
    <row r="327" spans="1:52" ht="15" x14ac:dyDescent="0.25">
      <c r="AU327" s="5"/>
      <c r="AV327">
        <f>+IFERROR(VLOOKUP($I327,Code!$A:$M,12,0),0)</f>
        <v>0</v>
      </c>
      <c r="AW327">
        <f>+IFERROR(VLOOKUP($I327,Code!$A:$M,13,0),0)</f>
        <v>0</v>
      </c>
      <c r="AY327" s="1">
        <f t="shared" si="12"/>
        <v>0</v>
      </c>
      <c r="AZ327" s="12" t="e">
        <f t="shared" si="13"/>
        <v>#DIV/0!</v>
      </c>
    </row>
    <row r="328" spans="1:52" ht="15" x14ac:dyDescent="0.25">
      <c r="AU328" s="5"/>
      <c r="AV328">
        <f>+IFERROR(VLOOKUP($I328,Code!$A:$M,12,0),0)</f>
        <v>0</v>
      </c>
      <c r="AW328">
        <f>+IFERROR(VLOOKUP($I328,Code!$A:$M,13,0),0)</f>
        <v>0</v>
      </c>
      <c r="AY328" s="1">
        <f t="shared" si="12"/>
        <v>0</v>
      </c>
      <c r="AZ328" s="12" t="e">
        <f t="shared" si="13"/>
        <v>#DIV/0!</v>
      </c>
    </row>
    <row r="329" spans="1:52" ht="15" x14ac:dyDescent="0.25">
      <c r="AY329" s="1">
        <f t="shared" si="12"/>
        <v>0</v>
      </c>
      <c r="AZ329" s="12" t="e">
        <f t="shared" si="13"/>
        <v>#DIV/0!</v>
      </c>
    </row>
    <row r="330" spans="1:52" ht="15" x14ac:dyDescent="0.25">
      <c r="A330" s="4" t="s">
        <v>5</v>
      </c>
      <c r="B330" s="4" t="s">
        <v>5</v>
      </c>
      <c r="C330" s="4" t="s">
        <v>5</v>
      </c>
      <c r="D330" s="4" t="s">
        <v>5</v>
      </c>
      <c r="E330" s="4" t="s">
        <v>5</v>
      </c>
      <c r="F330" s="4" t="s">
        <v>5</v>
      </c>
      <c r="G330" s="4" t="s">
        <v>5</v>
      </c>
      <c r="H330" s="4" t="s">
        <v>5</v>
      </c>
      <c r="I330" s="4" t="s">
        <v>5</v>
      </c>
      <c r="J330" s="4" t="s">
        <v>5</v>
      </c>
      <c r="K330" s="4" t="s">
        <v>5</v>
      </c>
      <c r="L330" s="4" t="s">
        <v>5</v>
      </c>
      <c r="M330" s="4" t="s">
        <v>5</v>
      </c>
      <c r="N330" s="4" t="s">
        <v>5</v>
      </c>
      <c r="O330" s="4" t="s">
        <v>5</v>
      </c>
      <c r="P330" s="4" t="s">
        <v>5</v>
      </c>
      <c r="Q330" s="4" t="s">
        <v>5</v>
      </c>
      <c r="R330" s="4" t="s">
        <v>5</v>
      </c>
      <c r="S330" s="4" t="s">
        <v>5</v>
      </c>
      <c r="T330" s="4" t="s">
        <v>5</v>
      </c>
      <c r="U330" s="4" t="s">
        <v>5</v>
      </c>
      <c r="V330" s="4" t="s">
        <v>5</v>
      </c>
      <c r="W330" s="4" t="s">
        <v>5</v>
      </c>
      <c r="X330" s="4" t="s">
        <v>5</v>
      </c>
      <c r="Y330" s="4" t="s">
        <v>5</v>
      </c>
      <c r="Z330" s="4" t="s">
        <v>5</v>
      </c>
      <c r="AA330" s="4" t="s">
        <v>5</v>
      </c>
      <c r="AB330" s="4" t="s">
        <v>5</v>
      </c>
      <c r="AC330" s="4" t="s">
        <v>5</v>
      </c>
      <c r="AD330" s="4" t="s">
        <v>5</v>
      </c>
      <c r="AE330" s="4" t="s">
        <v>5</v>
      </c>
      <c r="AF330" s="4" t="s">
        <v>5</v>
      </c>
      <c r="AG330" s="4" t="s">
        <v>5</v>
      </c>
      <c r="AH330" s="4" t="s">
        <v>5</v>
      </c>
      <c r="AI330" s="4" t="s">
        <v>5</v>
      </c>
      <c r="AJ330" s="4" t="s">
        <v>5</v>
      </c>
      <c r="AK330" s="4" t="s">
        <v>5</v>
      </c>
      <c r="AL330" s="4" t="s">
        <v>5</v>
      </c>
      <c r="AM330" s="4" t="s">
        <v>5</v>
      </c>
      <c r="AN330" s="4" t="s">
        <v>5</v>
      </c>
      <c r="AO330" s="4" t="s">
        <v>5</v>
      </c>
      <c r="AP330" s="4" t="s">
        <v>5</v>
      </c>
      <c r="AQ330" s="4" t="s">
        <v>5</v>
      </c>
      <c r="AR330" s="4" t="s">
        <v>5</v>
      </c>
      <c r="AS330" s="4" t="s">
        <v>5</v>
      </c>
      <c r="AT330" s="4" t="s">
        <v>5</v>
      </c>
      <c r="AU330" s="4" t="s">
        <v>5</v>
      </c>
      <c r="AV330" s="4" t="s">
        <v>5</v>
      </c>
      <c r="AW330" s="4" t="s">
        <v>5</v>
      </c>
      <c r="AX330" s="4" t="s">
        <v>5</v>
      </c>
      <c r="AY330" s="1" t="e">
        <f t="shared" si="12"/>
        <v>#VALUE!</v>
      </c>
      <c r="AZ330" s="12" t="e">
        <f t="shared" si="13"/>
        <v>#VALUE!</v>
      </c>
    </row>
    <row r="331" spans="1:52" ht="15" x14ac:dyDescent="0.25">
      <c r="AY331" s="1">
        <f t="shared" si="12"/>
        <v>0</v>
      </c>
      <c r="AZ331" s="12" t="e">
        <f t="shared" si="13"/>
        <v>#DIV/0!</v>
      </c>
    </row>
    <row r="332" spans="1:52" ht="15" x14ac:dyDescent="0.25">
      <c r="AY332" s="1">
        <f t="shared" si="12"/>
        <v>0</v>
      </c>
      <c r="AZ332" s="12" t="e">
        <f t="shared" si="13"/>
        <v>#DIV/0!</v>
      </c>
    </row>
    <row r="333" spans="1:52" ht="15" x14ac:dyDescent="0.25">
      <c r="AY333" s="1">
        <f t="shared" si="12"/>
        <v>0</v>
      </c>
      <c r="AZ333" s="12" t="e">
        <f t="shared" si="13"/>
        <v>#DIV/0!</v>
      </c>
    </row>
    <row r="334" spans="1:52" ht="15" x14ac:dyDescent="0.25">
      <c r="AY334" s="1">
        <f t="shared" si="12"/>
        <v>0</v>
      </c>
      <c r="AZ334" s="12" t="e">
        <f t="shared" si="13"/>
        <v>#DIV/0!</v>
      </c>
    </row>
    <row r="335" spans="1:52" ht="15" x14ac:dyDescent="0.25">
      <c r="AY335" s="1">
        <f t="shared" si="12"/>
        <v>0</v>
      </c>
      <c r="AZ335" s="12" t="e">
        <f t="shared" si="13"/>
        <v>#DIV/0!</v>
      </c>
    </row>
    <row r="336" spans="1:52" ht="15" x14ac:dyDescent="0.25">
      <c r="AY336" s="1">
        <f t="shared" si="12"/>
        <v>0</v>
      </c>
      <c r="AZ336" s="12" t="e">
        <f t="shared" si="13"/>
        <v>#DIV/0!</v>
      </c>
    </row>
    <row r="337" spans="51:52" ht="15" x14ac:dyDescent="0.25">
      <c r="AY337" s="1">
        <f t="shared" si="12"/>
        <v>0</v>
      </c>
      <c r="AZ337" s="12" t="e">
        <f t="shared" si="13"/>
        <v>#DIV/0!</v>
      </c>
    </row>
    <row r="338" spans="51:52" ht="15" x14ac:dyDescent="0.25">
      <c r="AY338" s="1">
        <f t="shared" si="12"/>
        <v>0</v>
      </c>
      <c r="AZ338" s="12" t="e">
        <f t="shared" si="13"/>
        <v>#DIV/0!</v>
      </c>
    </row>
    <row r="339" spans="51:52" x14ac:dyDescent="0.35">
      <c r="AY339" s="1">
        <f t="shared" si="12"/>
        <v>0</v>
      </c>
      <c r="AZ339" s="12" t="e">
        <f t="shared" si="13"/>
        <v>#DIV/0!</v>
      </c>
    </row>
    <row r="340" spans="51:52" x14ac:dyDescent="0.35">
      <c r="AY340" s="1">
        <f t="shared" si="12"/>
        <v>0</v>
      </c>
      <c r="AZ340" s="12" t="e">
        <f t="shared" si="13"/>
        <v>#DIV/0!</v>
      </c>
    </row>
    <row r="341" spans="51:52" x14ac:dyDescent="0.35">
      <c r="AY341" s="1">
        <f t="shared" si="12"/>
        <v>0</v>
      </c>
      <c r="AZ341" s="12" t="e">
        <f t="shared" si="13"/>
        <v>#DIV/0!</v>
      </c>
    </row>
    <row r="342" spans="51:52" x14ac:dyDescent="0.35">
      <c r="AY342" s="1">
        <f t="shared" si="12"/>
        <v>0</v>
      </c>
      <c r="AZ342" s="12" t="e">
        <f t="shared" si="13"/>
        <v>#DIV/0!</v>
      </c>
    </row>
    <row r="343" spans="51:52" x14ac:dyDescent="0.35">
      <c r="AY343" s="1">
        <f t="shared" si="12"/>
        <v>0</v>
      </c>
      <c r="AZ343" s="12" t="e">
        <f t="shared" si="13"/>
        <v>#DIV/0!</v>
      </c>
    </row>
    <row r="344" spans="51:52" x14ac:dyDescent="0.35">
      <c r="AY344" s="1">
        <f t="shared" si="12"/>
        <v>0</v>
      </c>
      <c r="AZ344" s="12" t="e">
        <f t="shared" si="13"/>
        <v>#DIV/0!</v>
      </c>
    </row>
    <row r="345" spans="51:52" x14ac:dyDescent="0.35">
      <c r="AY345" s="1">
        <f t="shared" si="12"/>
        <v>0</v>
      </c>
      <c r="AZ345" s="12" t="e">
        <f t="shared" si="13"/>
        <v>#DIV/0!</v>
      </c>
    </row>
    <row r="346" spans="51:52" x14ac:dyDescent="0.35">
      <c r="AY346" s="1">
        <f t="shared" si="12"/>
        <v>0</v>
      </c>
      <c r="AZ346" s="12" t="e">
        <f t="shared" si="13"/>
        <v>#DIV/0!</v>
      </c>
    </row>
    <row r="347" spans="51:52" x14ac:dyDescent="0.35">
      <c r="AY347" s="1">
        <f t="shared" si="12"/>
        <v>0</v>
      </c>
      <c r="AZ347" s="12" t="e">
        <f t="shared" si="13"/>
        <v>#DIV/0!</v>
      </c>
    </row>
    <row r="348" spans="51:52" x14ac:dyDescent="0.35">
      <c r="AY348" s="1">
        <f t="shared" si="12"/>
        <v>0</v>
      </c>
      <c r="AZ348" s="12" t="e">
        <f t="shared" si="13"/>
        <v>#DIV/0!</v>
      </c>
    </row>
    <row r="349" spans="51:52" x14ac:dyDescent="0.35">
      <c r="AY349" s="1">
        <f t="shared" si="12"/>
        <v>0</v>
      </c>
      <c r="AZ349" s="12" t="e">
        <f t="shared" si="13"/>
        <v>#DIV/0!</v>
      </c>
    </row>
    <row r="350" spans="51:52" x14ac:dyDescent="0.35">
      <c r="AY350" s="1">
        <f t="shared" si="12"/>
        <v>0</v>
      </c>
      <c r="AZ350" s="12" t="e">
        <f t="shared" si="13"/>
        <v>#DIV/0!</v>
      </c>
    </row>
    <row r="351" spans="51:52" x14ac:dyDescent="0.35">
      <c r="AY351" s="1">
        <f t="shared" si="12"/>
        <v>0</v>
      </c>
      <c r="AZ351" s="12" t="e">
        <f t="shared" si="13"/>
        <v>#DIV/0!</v>
      </c>
    </row>
    <row r="352" spans="51:52" x14ac:dyDescent="0.35">
      <c r="AY352" s="1">
        <f t="shared" si="12"/>
        <v>0</v>
      </c>
      <c r="AZ352" s="12" t="e">
        <f t="shared" si="13"/>
        <v>#DIV/0!</v>
      </c>
    </row>
    <row r="353" spans="51:52" x14ac:dyDescent="0.35">
      <c r="AY353" s="1">
        <f t="shared" si="12"/>
        <v>0</v>
      </c>
      <c r="AZ353" s="12" t="e">
        <f t="shared" si="13"/>
        <v>#DIV/0!</v>
      </c>
    </row>
    <row r="354" spans="51:52" x14ac:dyDescent="0.35">
      <c r="AY354" s="1">
        <f t="shared" si="12"/>
        <v>0</v>
      </c>
      <c r="AZ354" s="12" t="e">
        <f t="shared" si="13"/>
        <v>#DIV/0!</v>
      </c>
    </row>
    <row r="355" spans="51:52" x14ac:dyDescent="0.35">
      <c r="AY355" s="1">
        <f t="shared" si="12"/>
        <v>0</v>
      </c>
      <c r="AZ355" s="12" t="e">
        <f t="shared" si="13"/>
        <v>#DIV/0!</v>
      </c>
    </row>
    <row r="356" spans="51:52" x14ac:dyDescent="0.35">
      <c r="AY356" s="1">
        <f t="shared" si="12"/>
        <v>0</v>
      </c>
      <c r="AZ356" s="12" t="e">
        <f t="shared" si="13"/>
        <v>#DIV/0!</v>
      </c>
    </row>
    <row r="357" spans="51:52" x14ac:dyDescent="0.35">
      <c r="AY357" s="1">
        <f t="shared" si="12"/>
        <v>0</v>
      </c>
      <c r="AZ357" s="12" t="e">
        <f t="shared" si="13"/>
        <v>#DIV/0!</v>
      </c>
    </row>
    <row r="358" spans="51:52" x14ac:dyDescent="0.35">
      <c r="AY358" s="1">
        <f t="shared" si="12"/>
        <v>0</v>
      </c>
      <c r="AZ358" s="12" t="e">
        <f t="shared" si="13"/>
        <v>#DIV/0!</v>
      </c>
    </row>
    <row r="359" spans="51:52" x14ac:dyDescent="0.35">
      <c r="AY359" s="1">
        <f t="shared" si="12"/>
        <v>0</v>
      </c>
      <c r="AZ359" s="12" t="e">
        <f t="shared" si="13"/>
        <v>#DIV/0!</v>
      </c>
    </row>
    <row r="360" spans="51:52" x14ac:dyDescent="0.35">
      <c r="AY360" s="1">
        <f t="shared" si="12"/>
        <v>0</v>
      </c>
      <c r="AZ360" s="12" t="e">
        <f t="shared" si="13"/>
        <v>#DIV/0!</v>
      </c>
    </row>
    <row r="361" spans="51:52" x14ac:dyDescent="0.35">
      <c r="AY361" s="1">
        <f t="shared" si="12"/>
        <v>0</v>
      </c>
      <c r="AZ361" s="12" t="e">
        <f t="shared" si="13"/>
        <v>#DIV/0!</v>
      </c>
    </row>
    <row r="362" spans="51:52" x14ac:dyDescent="0.35">
      <c r="AY362" s="1">
        <f t="shared" si="12"/>
        <v>0</v>
      </c>
      <c r="AZ362" s="12" t="e">
        <f t="shared" si="13"/>
        <v>#DIV/0!</v>
      </c>
    </row>
    <row r="363" spans="51:52" x14ac:dyDescent="0.35">
      <c r="AY363" s="1">
        <f t="shared" si="12"/>
        <v>0</v>
      </c>
      <c r="AZ363" s="12" t="e">
        <f t="shared" si="13"/>
        <v>#DIV/0!</v>
      </c>
    </row>
    <row r="364" spans="51:52" x14ac:dyDescent="0.35">
      <c r="AY364" s="1">
        <f t="shared" si="12"/>
        <v>0</v>
      </c>
      <c r="AZ364" s="12" t="e">
        <f t="shared" si="13"/>
        <v>#DIV/0!</v>
      </c>
    </row>
    <row r="365" spans="51:52" x14ac:dyDescent="0.35">
      <c r="AY365" s="1">
        <f t="shared" si="12"/>
        <v>0</v>
      </c>
      <c r="AZ365" s="12" t="e">
        <f t="shared" si="13"/>
        <v>#DIV/0!</v>
      </c>
    </row>
    <row r="366" spans="51:52" x14ac:dyDescent="0.35">
      <c r="AY366" s="1">
        <f t="shared" si="12"/>
        <v>0</v>
      </c>
      <c r="AZ366" s="12" t="e">
        <f t="shared" si="13"/>
        <v>#DIV/0!</v>
      </c>
    </row>
    <row r="367" spans="51:52" x14ac:dyDescent="0.35">
      <c r="AY367" s="1">
        <f t="shared" si="12"/>
        <v>0</v>
      </c>
      <c r="AZ367" s="12" t="e">
        <f t="shared" si="13"/>
        <v>#DIV/0!</v>
      </c>
    </row>
    <row r="368" spans="51:52" x14ac:dyDescent="0.35">
      <c r="AY368" s="1">
        <f t="shared" si="12"/>
        <v>0</v>
      </c>
      <c r="AZ368" s="12" t="e">
        <f t="shared" si="13"/>
        <v>#DIV/0!</v>
      </c>
    </row>
    <row r="369" spans="51:52" x14ac:dyDescent="0.35">
      <c r="AY369" s="1">
        <f t="shared" si="12"/>
        <v>0</v>
      </c>
      <c r="AZ369" s="12" t="e">
        <f t="shared" si="13"/>
        <v>#DIV/0!</v>
      </c>
    </row>
    <row r="370" spans="51:52" x14ac:dyDescent="0.35">
      <c r="AY370" s="1">
        <f t="shared" si="12"/>
        <v>0</v>
      </c>
      <c r="AZ370" s="12" t="e">
        <f t="shared" si="13"/>
        <v>#DIV/0!</v>
      </c>
    </row>
    <row r="371" spans="51:52" x14ac:dyDescent="0.35">
      <c r="AY371" s="1">
        <f t="shared" si="12"/>
        <v>0</v>
      </c>
      <c r="AZ371" s="12" t="e">
        <f t="shared" si="13"/>
        <v>#DIV/0!</v>
      </c>
    </row>
    <row r="372" spans="51:52" x14ac:dyDescent="0.35">
      <c r="AY372" s="1">
        <f t="shared" si="12"/>
        <v>0</v>
      </c>
      <c r="AZ372" s="12" t="e">
        <f t="shared" si="13"/>
        <v>#DIV/0!</v>
      </c>
    </row>
    <row r="373" spans="51:52" x14ac:dyDescent="0.35">
      <c r="AY373" s="1">
        <f t="shared" ref="AY373:AY415" si="14">+AE373*AQ373/1000</f>
        <v>0</v>
      </c>
      <c r="AZ373" s="12" t="e">
        <f t="shared" ref="AZ373:AZ415" si="15">1-(AE373/AD373)</f>
        <v>#DIV/0!</v>
      </c>
    </row>
    <row r="374" spans="51:52" x14ac:dyDescent="0.35">
      <c r="AY374" s="1">
        <f t="shared" si="14"/>
        <v>0</v>
      </c>
      <c r="AZ374" s="12" t="e">
        <f t="shared" si="15"/>
        <v>#DIV/0!</v>
      </c>
    </row>
    <row r="375" spans="51:52" x14ac:dyDescent="0.35">
      <c r="AY375" s="1">
        <f t="shared" si="14"/>
        <v>0</v>
      </c>
      <c r="AZ375" s="12" t="e">
        <f t="shared" si="15"/>
        <v>#DIV/0!</v>
      </c>
    </row>
    <row r="376" spans="51:52" x14ac:dyDescent="0.35">
      <c r="AY376" s="1">
        <f t="shared" si="14"/>
        <v>0</v>
      </c>
      <c r="AZ376" s="12" t="e">
        <f t="shared" si="15"/>
        <v>#DIV/0!</v>
      </c>
    </row>
    <row r="377" spans="51:52" x14ac:dyDescent="0.35">
      <c r="AY377" s="1">
        <f t="shared" si="14"/>
        <v>0</v>
      </c>
      <c r="AZ377" s="12" t="e">
        <f t="shared" si="15"/>
        <v>#DIV/0!</v>
      </c>
    </row>
    <row r="378" spans="51:52" x14ac:dyDescent="0.35">
      <c r="AY378" s="1">
        <f t="shared" si="14"/>
        <v>0</v>
      </c>
      <c r="AZ378" s="12" t="e">
        <f t="shared" si="15"/>
        <v>#DIV/0!</v>
      </c>
    </row>
    <row r="379" spans="51:52" x14ac:dyDescent="0.35">
      <c r="AY379" s="1">
        <f t="shared" si="14"/>
        <v>0</v>
      </c>
      <c r="AZ379" s="12" t="e">
        <f t="shared" si="15"/>
        <v>#DIV/0!</v>
      </c>
    </row>
    <row r="380" spans="51:52" x14ac:dyDescent="0.35">
      <c r="AY380" s="1">
        <f t="shared" si="14"/>
        <v>0</v>
      </c>
      <c r="AZ380" s="12" t="e">
        <f t="shared" si="15"/>
        <v>#DIV/0!</v>
      </c>
    </row>
    <row r="381" spans="51:52" x14ac:dyDescent="0.35">
      <c r="AY381" s="1">
        <f t="shared" si="14"/>
        <v>0</v>
      </c>
      <c r="AZ381" s="12" t="e">
        <f t="shared" si="15"/>
        <v>#DIV/0!</v>
      </c>
    </row>
    <row r="382" spans="51:52" x14ac:dyDescent="0.35">
      <c r="AY382" s="1">
        <f t="shared" si="14"/>
        <v>0</v>
      </c>
      <c r="AZ382" s="12" t="e">
        <f t="shared" si="15"/>
        <v>#DIV/0!</v>
      </c>
    </row>
    <row r="383" spans="51:52" x14ac:dyDescent="0.35">
      <c r="AY383" s="1">
        <f t="shared" si="14"/>
        <v>0</v>
      </c>
      <c r="AZ383" s="12" t="e">
        <f t="shared" si="15"/>
        <v>#DIV/0!</v>
      </c>
    </row>
    <row r="384" spans="51:52" x14ac:dyDescent="0.35">
      <c r="AY384" s="1">
        <f t="shared" si="14"/>
        <v>0</v>
      </c>
      <c r="AZ384" s="12" t="e">
        <f t="shared" si="15"/>
        <v>#DIV/0!</v>
      </c>
    </row>
    <row r="385" spans="51:52" x14ac:dyDescent="0.35">
      <c r="AY385" s="1">
        <f t="shared" si="14"/>
        <v>0</v>
      </c>
      <c r="AZ385" s="12" t="e">
        <f t="shared" si="15"/>
        <v>#DIV/0!</v>
      </c>
    </row>
    <row r="386" spans="51:52" x14ac:dyDescent="0.35">
      <c r="AY386" s="1">
        <f t="shared" si="14"/>
        <v>0</v>
      </c>
      <c r="AZ386" s="12" t="e">
        <f t="shared" si="15"/>
        <v>#DIV/0!</v>
      </c>
    </row>
    <row r="387" spans="51:52" x14ac:dyDescent="0.35">
      <c r="AY387" s="1">
        <f t="shared" si="14"/>
        <v>0</v>
      </c>
      <c r="AZ387" s="12" t="e">
        <f t="shared" si="15"/>
        <v>#DIV/0!</v>
      </c>
    </row>
    <row r="388" spans="51:52" x14ac:dyDescent="0.35">
      <c r="AY388" s="1">
        <f t="shared" si="14"/>
        <v>0</v>
      </c>
      <c r="AZ388" s="12" t="e">
        <f t="shared" si="15"/>
        <v>#DIV/0!</v>
      </c>
    </row>
    <row r="389" spans="51:52" x14ac:dyDescent="0.35">
      <c r="AY389" s="1">
        <f t="shared" si="14"/>
        <v>0</v>
      </c>
      <c r="AZ389" s="12" t="e">
        <f t="shared" si="15"/>
        <v>#DIV/0!</v>
      </c>
    </row>
    <row r="390" spans="51:52" x14ac:dyDescent="0.35">
      <c r="AY390" s="1">
        <f t="shared" si="14"/>
        <v>0</v>
      </c>
      <c r="AZ390" s="12" t="e">
        <f t="shared" si="15"/>
        <v>#DIV/0!</v>
      </c>
    </row>
    <row r="391" spans="51:52" x14ac:dyDescent="0.35">
      <c r="AY391" s="1">
        <f t="shared" si="14"/>
        <v>0</v>
      </c>
      <c r="AZ391" s="12" t="e">
        <f t="shared" si="15"/>
        <v>#DIV/0!</v>
      </c>
    </row>
    <row r="392" spans="51:52" x14ac:dyDescent="0.35">
      <c r="AY392" s="1">
        <f t="shared" si="14"/>
        <v>0</v>
      </c>
      <c r="AZ392" s="12" t="e">
        <f t="shared" si="15"/>
        <v>#DIV/0!</v>
      </c>
    </row>
    <row r="393" spans="51:52" x14ac:dyDescent="0.35">
      <c r="AY393" s="1">
        <f t="shared" si="14"/>
        <v>0</v>
      </c>
      <c r="AZ393" s="12" t="e">
        <f t="shared" si="15"/>
        <v>#DIV/0!</v>
      </c>
    </row>
    <row r="394" spans="51:52" x14ac:dyDescent="0.35">
      <c r="AY394" s="1">
        <f t="shared" si="14"/>
        <v>0</v>
      </c>
      <c r="AZ394" s="12" t="e">
        <f t="shared" si="15"/>
        <v>#DIV/0!</v>
      </c>
    </row>
    <row r="395" spans="51:52" x14ac:dyDescent="0.35">
      <c r="AY395" s="1">
        <f t="shared" si="14"/>
        <v>0</v>
      </c>
      <c r="AZ395" s="12" t="e">
        <f t="shared" si="15"/>
        <v>#DIV/0!</v>
      </c>
    </row>
    <row r="396" spans="51:52" x14ac:dyDescent="0.35">
      <c r="AY396" s="1">
        <f t="shared" si="14"/>
        <v>0</v>
      </c>
      <c r="AZ396" s="12" t="e">
        <f t="shared" si="15"/>
        <v>#DIV/0!</v>
      </c>
    </row>
    <row r="397" spans="51:52" x14ac:dyDescent="0.35">
      <c r="AY397" s="1">
        <f t="shared" si="14"/>
        <v>0</v>
      </c>
      <c r="AZ397" s="12" t="e">
        <f t="shared" si="15"/>
        <v>#DIV/0!</v>
      </c>
    </row>
    <row r="398" spans="51:52" x14ac:dyDescent="0.35">
      <c r="AY398" s="1">
        <f t="shared" si="14"/>
        <v>0</v>
      </c>
      <c r="AZ398" s="12" t="e">
        <f t="shared" si="15"/>
        <v>#DIV/0!</v>
      </c>
    </row>
    <row r="399" spans="51:52" x14ac:dyDescent="0.35">
      <c r="AY399" s="1">
        <f t="shared" si="14"/>
        <v>0</v>
      </c>
      <c r="AZ399" s="12" t="e">
        <f t="shared" si="15"/>
        <v>#DIV/0!</v>
      </c>
    </row>
    <row r="400" spans="51:52" x14ac:dyDescent="0.35">
      <c r="AY400" s="1">
        <f t="shared" si="14"/>
        <v>0</v>
      </c>
      <c r="AZ400" s="12" t="e">
        <f t="shared" si="15"/>
        <v>#DIV/0!</v>
      </c>
    </row>
    <row r="401" spans="51:52" x14ac:dyDescent="0.35">
      <c r="AY401" s="1">
        <f t="shared" si="14"/>
        <v>0</v>
      </c>
      <c r="AZ401" s="12" t="e">
        <f t="shared" si="15"/>
        <v>#DIV/0!</v>
      </c>
    </row>
    <row r="402" spans="51:52" x14ac:dyDescent="0.35">
      <c r="AY402" s="1">
        <f t="shared" si="14"/>
        <v>0</v>
      </c>
      <c r="AZ402" s="12" t="e">
        <f t="shared" si="15"/>
        <v>#DIV/0!</v>
      </c>
    </row>
    <row r="403" spans="51:52" x14ac:dyDescent="0.35">
      <c r="AY403" s="1">
        <f t="shared" si="14"/>
        <v>0</v>
      </c>
      <c r="AZ403" s="12" t="e">
        <f t="shared" si="15"/>
        <v>#DIV/0!</v>
      </c>
    </row>
    <row r="404" spans="51:52" x14ac:dyDescent="0.35">
      <c r="AY404" s="1">
        <f t="shared" si="14"/>
        <v>0</v>
      </c>
      <c r="AZ404" s="12" t="e">
        <f t="shared" si="15"/>
        <v>#DIV/0!</v>
      </c>
    </row>
    <row r="405" spans="51:52" x14ac:dyDescent="0.35">
      <c r="AY405" s="1">
        <f t="shared" si="14"/>
        <v>0</v>
      </c>
      <c r="AZ405" s="12" t="e">
        <f t="shared" si="15"/>
        <v>#DIV/0!</v>
      </c>
    </row>
    <row r="406" spans="51:52" x14ac:dyDescent="0.35">
      <c r="AY406" s="1">
        <f t="shared" si="14"/>
        <v>0</v>
      </c>
      <c r="AZ406" s="12" t="e">
        <f t="shared" si="15"/>
        <v>#DIV/0!</v>
      </c>
    </row>
    <row r="407" spans="51:52" x14ac:dyDescent="0.35">
      <c r="AY407" s="1">
        <f t="shared" si="14"/>
        <v>0</v>
      </c>
      <c r="AZ407" s="12" t="e">
        <f t="shared" si="15"/>
        <v>#DIV/0!</v>
      </c>
    </row>
    <row r="408" spans="51:52" x14ac:dyDescent="0.35">
      <c r="AY408" s="1">
        <f t="shared" si="14"/>
        <v>0</v>
      </c>
      <c r="AZ408" s="12" t="e">
        <f t="shared" si="15"/>
        <v>#DIV/0!</v>
      </c>
    </row>
    <row r="409" spans="51:52" x14ac:dyDescent="0.35">
      <c r="AY409" s="1">
        <f t="shared" si="14"/>
        <v>0</v>
      </c>
      <c r="AZ409" s="12" t="e">
        <f t="shared" si="15"/>
        <v>#DIV/0!</v>
      </c>
    </row>
    <row r="410" spans="51:52" x14ac:dyDescent="0.35">
      <c r="AY410" s="1">
        <f t="shared" si="14"/>
        <v>0</v>
      </c>
      <c r="AZ410" s="12" t="e">
        <f t="shared" si="15"/>
        <v>#DIV/0!</v>
      </c>
    </row>
    <row r="411" spans="51:52" x14ac:dyDescent="0.35">
      <c r="AY411" s="1">
        <f t="shared" si="14"/>
        <v>0</v>
      </c>
      <c r="AZ411" s="12" t="e">
        <f t="shared" si="15"/>
        <v>#DIV/0!</v>
      </c>
    </row>
    <row r="412" spans="51:52" x14ac:dyDescent="0.35">
      <c r="AY412" s="1">
        <f t="shared" si="14"/>
        <v>0</v>
      </c>
      <c r="AZ412" s="12" t="e">
        <f t="shared" si="15"/>
        <v>#DIV/0!</v>
      </c>
    </row>
    <row r="413" spans="51:52" x14ac:dyDescent="0.35">
      <c r="AY413" s="1">
        <f t="shared" si="14"/>
        <v>0</v>
      </c>
      <c r="AZ413" s="12" t="e">
        <f t="shared" si="15"/>
        <v>#DIV/0!</v>
      </c>
    </row>
    <row r="414" spans="51:52" x14ac:dyDescent="0.35">
      <c r="AY414" s="1">
        <f t="shared" si="14"/>
        <v>0</v>
      </c>
      <c r="AZ414" s="12" t="e">
        <f t="shared" si="15"/>
        <v>#DIV/0!</v>
      </c>
    </row>
    <row r="415" spans="51:52" x14ac:dyDescent="0.35">
      <c r="AY415" s="1">
        <f t="shared" si="14"/>
        <v>0</v>
      </c>
      <c r="AZ415" s="12" t="e">
        <f t="shared" si="15"/>
        <v>#DIV/0!</v>
      </c>
    </row>
    <row r="611" spans="31:31" x14ac:dyDescent="0.35">
      <c r="AE611">
        <f>+AE164*1.08/1000</f>
        <v>12.645720000000001</v>
      </c>
    </row>
  </sheetData>
  <autoFilter ref="A1:BB609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21"/>
  <sheetViews>
    <sheetView workbookViewId="0">
      <pane xSplit="1" ySplit="1" topLeftCell="B848" activePane="bottomRight" state="frozen"/>
      <selection pane="topRight" activeCell="B1" sqref="B1"/>
      <selection pane="bottomLeft" activeCell="A2" sqref="A2"/>
      <selection pane="bottomRight" activeCell="F894" sqref="F894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6" width="28.26953125" style="14" bestFit="1" customWidth="1"/>
    <col min="7" max="7" width="28.26953125" bestFit="1" customWidth="1"/>
  </cols>
  <sheetData>
    <row r="1" spans="1:6" x14ac:dyDescent="0.3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3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3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3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3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3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3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3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3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3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3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3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3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3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3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3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3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3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3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3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3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3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3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3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3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3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3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3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3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3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3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3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3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3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3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3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3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3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3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3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3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3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3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3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3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3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3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3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3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3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3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3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3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3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3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3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3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3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3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3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3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3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3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3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3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3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3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3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3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3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3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3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3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3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3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3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3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3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3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3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3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3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3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3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3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3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3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3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3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3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3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3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3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3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3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3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3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3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3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3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3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3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3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3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3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3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3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3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3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3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3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3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3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3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3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3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3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3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3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3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3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3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3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3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3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3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3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3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3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3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3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3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3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3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3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3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3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3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3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3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3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3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3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3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3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3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3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3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3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3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3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3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3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3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3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3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3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3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3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3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3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3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3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3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3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3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3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3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3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3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3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3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3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3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3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3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3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3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3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3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3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3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3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3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3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3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3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3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3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3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3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3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3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3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3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3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3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3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3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3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3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3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3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3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3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3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3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3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3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3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3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3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3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3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3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3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3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3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3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3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3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3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3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3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3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3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3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3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3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3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3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3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3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3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3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3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3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3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3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3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3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3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3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3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3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3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3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3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3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3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3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3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3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3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3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3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3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3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3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3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3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3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3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3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3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3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3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3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3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3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3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3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3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3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3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3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3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3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3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3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3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3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3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3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3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3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3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3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3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3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3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3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3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3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3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3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3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3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3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3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3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3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3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3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3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3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3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3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3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3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3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3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3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3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3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3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3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3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3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3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3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3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3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3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3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3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3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3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3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3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3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3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3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3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3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3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3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3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3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3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3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3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3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3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3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3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3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3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3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3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3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3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3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3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3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3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3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3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3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3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3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3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3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3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3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3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3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3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3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3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3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3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3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3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3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3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3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3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3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3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3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3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3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3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3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3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3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3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3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3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3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3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3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3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3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3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3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3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3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3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3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3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3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3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3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3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3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3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3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3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3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3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3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3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3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3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3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3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3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3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3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3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3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3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3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3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3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3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3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3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3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3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3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3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3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3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3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3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3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3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3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3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3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3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3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3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3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3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3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3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3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3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3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3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3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3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3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3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3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3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3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3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3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3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3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3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3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3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3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3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3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3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3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3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3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3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3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3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3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3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3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3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3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3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3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3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3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3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3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3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3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3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3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3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3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3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3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3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3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3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3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3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3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3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3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3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3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3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3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3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3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3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3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3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3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3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3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3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3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3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3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3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3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3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3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3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3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3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3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3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3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3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3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3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3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3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3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3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3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3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3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3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3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3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3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3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3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3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3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3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3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3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3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3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3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3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3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3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3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3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3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3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3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3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3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3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3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3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3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3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3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3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3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3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3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3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3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3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3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3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3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3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3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3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3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3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3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3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3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3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3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3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3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3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3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3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3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3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3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3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3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3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3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3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3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3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3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3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3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3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3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3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3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3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3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3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3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3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3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3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3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3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3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3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3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3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3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3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3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3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3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3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3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3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3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3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3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3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3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3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3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3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3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3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3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3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3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3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3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3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3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3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3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3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3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3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3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3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3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3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3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3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3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3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3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3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3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3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3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3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3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3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3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3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3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3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3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3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3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3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3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3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3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3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3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3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3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3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3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3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3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3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3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3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3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3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3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3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3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3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3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3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3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3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3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3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3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3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3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3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3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3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3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3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3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3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3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3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3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3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3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3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3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3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3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3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3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3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3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3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3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3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3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3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3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3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3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3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3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3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3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3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3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3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3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3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3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3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3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3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3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3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3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3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3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3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3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3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3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3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3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3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3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3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3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3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3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3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3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3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3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3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3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3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3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3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3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3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3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3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3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3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3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3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3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3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3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3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3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3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3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3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3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3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3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3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3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3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3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3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3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3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3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3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3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3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3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3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3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3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3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3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3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3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3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3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3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3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3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3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3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3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3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3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3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3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3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3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3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3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3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3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3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3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3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3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3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3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3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3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3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3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3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3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3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3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3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3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3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3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3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3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3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3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3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3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3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3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3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3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3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3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3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3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3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3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3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3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3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3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3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3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3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3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3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3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3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3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3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3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3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3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3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3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3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3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3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3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3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3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3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3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3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3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3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3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3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3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3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3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3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3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3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3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3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3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3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3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3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3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3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3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3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3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3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3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3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3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3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3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3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7" width="28.26953125" bestFit="1" customWidth="1"/>
  </cols>
  <sheetData>
    <row r="1" spans="1:8" ht="15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3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3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3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3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3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3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35">
      <c r="G63" t="s">
        <v>211</v>
      </c>
    </row>
    <row r="275" spans="1:5" x14ac:dyDescent="0.35">
      <c r="A275" s="7"/>
      <c r="C275" s="7"/>
      <c r="D275" s="7"/>
      <c r="E275" s="7"/>
    </row>
  </sheetData>
  <autoFilter ref="A1:G851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zoomScale="70" zoomScaleNormal="70" workbookViewId="0">
      <pane xSplit="1" ySplit="1" topLeftCell="C86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RowHeight="14.5" outlineLevelRow="1" x14ac:dyDescent="0.35"/>
  <cols>
    <col min="1" max="1" width="17" customWidth="1"/>
    <col min="2" max="2" width="121.453125" customWidth="1"/>
    <col min="3" max="3" width="30" bestFit="1" customWidth="1"/>
    <col min="4" max="4" width="16" style="8" customWidth="1"/>
    <col min="5" max="5" width="13.1796875" customWidth="1"/>
    <col min="6" max="6" width="33.81640625" customWidth="1"/>
    <col min="7" max="7" width="12.54296875" style="8" customWidth="1"/>
    <col min="8" max="8" width="17.7265625" customWidth="1"/>
    <col min="9" max="9" width="13.54296875" style="8" customWidth="1"/>
    <col min="10" max="10" width="13.7265625" style="10" customWidth="1"/>
    <col min="11" max="11" width="14.1796875" customWidth="1"/>
    <col min="12" max="12" width="12.54296875" customWidth="1"/>
    <col min="13" max="13" width="31.1796875" bestFit="1" customWidth="1"/>
  </cols>
  <sheetData>
    <row r="1" spans="1:13" x14ac:dyDescent="0.3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3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ht="15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ht="15" x14ac:dyDescent="0.25">
      <c r="A4">
        <v>173161000</v>
      </c>
      <c r="B4" t="s">
        <v>1266</v>
      </c>
      <c r="C4" t="s">
        <v>1267</v>
      </c>
      <c r="G4"/>
      <c r="H4" t="s">
        <v>1267</v>
      </c>
      <c r="I4"/>
      <c r="J4" s="3"/>
      <c r="L4">
        <v>322001</v>
      </c>
      <c r="M4" t="s">
        <v>1267</v>
      </c>
    </row>
    <row r="5" spans="1:13" x14ac:dyDescent="0.35">
      <c r="A5">
        <v>173163000</v>
      </c>
      <c r="B5" t="s">
        <v>1264</v>
      </c>
      <c r="C5" t="s">
        <v>1265</v>
      </c>
      <c r="G5"/>
      <c r="H5" t="s">
        <v>1265</v>
      </c>
      <c r="I5"/>
      <c r="J5" s="3"/>
      <c r="L5">
        <v>322100</v>
      </c>
      <c r="M5" t="s">
        <v>1265</v>
      </c>
    </row>
    <row r="6" spans="1:13" x14ac:dyDescent="0.35">
      <c r="A6">
        <v>173135000</v>
      </c>
      <c r="B6" t="s">
        <v>972</v>
      </c>
      <c r="C6" t="s">
        <v>81</v>
      </c>
      <c r="G6"/>
      <c r="H6" t="s">
        <v>81</v>
      </c>
      <c r="I6" s="8">
        <v>396</v>
      </c>
      <c r="J6" s="3"/>
      <c r="L6">
        <v>324003</v>
      </c>
      <c r="M6" t="s">
        <v>990</v>
      </c>
    </row>
    <row r="7" spans="1:13" ht="15" x14ac:dyDescent="0.25">
      <c r="A7">
        <v>173157000</v>
      </c>
      <c r="B7" t="s">
        <v>1220</v>
      </c>
      <c r="C7" t="s">
        <v>1221</v>
      </c>
      <c r="G7"/>
      <c r="H7" t="s">
        <v>1221</v>
      </c>
      <c r="J7" s="3"/>
      <c r="L7">
        <v>323104</v>
      </c>
      <c r="M7" t="s">
        <v>1221</v>
      </c>
    </row>
    <row r="8" spans="1:13" ht="15" x14ac:dyDescent="0.25">
      <c r="A8">
        <v>173158000</v>
      </c>
      <c r="B8" t="s">
        <v>1222</v>
      </c>
      <c r="C8" t="s">
        <v>1223</v>
      </c>
      <c r="G8"/>
      <c r="H8" t="s">
        <v>1223</v>
      </c>
      <c r="J8" s="3"/>
      <c r="L8">
        <v>323901</v>
      </c>
      <c r="M8" t="s">
        <v>1223</v>
      </c>
    </row>
    <row r="9" spans="1:13" ht="15" x14ac:dyDescent="0.25">
      <c r="A9">
        <v>173159000</v>
      </c>
      <c r="B9" t="s">
        <v>1220</v>
      </c>
      <c r="C9" t="s">
        <v>1221</v>
      </c>
      <c r="G9"/>
      <c r="H9" t="s">
        <v>1221</v>
      </c>
      <c r="J9" s="3"/>
      <c r="L9">
        <v>323104</v>
      </c>
      <c r="M9" t="s">
        <v>1221</v>
      </c>
    </row>
    <row r="10" spans="1:13" ht="15" x14ac:dyDescent="0.25">
      <c r="A10">
        <v>173160000</v>
      </c>
      <c r="B10" t="s">
        <v>1222</v>
      </c>
      <c r="C10" t="s">
        <v>1223</v>
      </c>
      <c r="G10"/>
      <c r="H10" t="s">
        <v>1223</v>
      </c>
      <c r="J10" s="3"/>
      <c r="L10">
        <v>323901</v>
      </c>
      <c r="M10" t="s">
        <v>1223</v>
      </c>
    </row>
    <row r="11" spans="1:13" ht="15" x14ac:dyDescent="0.25">
      <c r="A11">
        <v>173153000</v>
      </c>
      <c r="B11" t="s">
        <v>1224</v>
      </c>
      <c r="C11" t="s">
        <v>1225</v>
      </c>
      <c r="G11"/>
      <c r="H11" t="s">
        <v>1225</v>
      </c>
      <c r="J11" s="3"/>
      <c r="L11">
        <v>322231</v>
      </c>
      <c r="M11" t="s">
        <v>1225</v>
      </c>
    </row>
    <row r="12" spans="1:13" ht="15" x14ac:dyDescent="0.25">
      <c r="A12">
        <v>173154000</v>
      </c>
      <c r="B12" t="s">
        <v>1226</v>
      </c>
      <c r="C12" t="s">
        <v>1227</v>
      </c>
      <c r="G12"/>
      <c r="H12" t="s">
        <v>1227</v>
      </c>
      <c r="J12" s="3"/>
      <c r="L12">
        <v>322110</v>
      </c>
      <c r="M12" t="s">
        <v>1227</v>
      </c>
    </row>
    <row r="13" spans="1:13" ht="15" x14ac:dyDescent="0.25">
      <c r="A13">
        <v>173145000</v>
      </c>
      <c r="B13" t="s">
        <v>1232</v>
      </c>
      <c r="C13" t="s">
        <v>1233</v>
      </c>
      <c r="G13"/>
      <c r="H13" t="s">
        <v>1233</v>
      </c>
      <c r="J13" s="3"/>
      <c r="L13">
        <v>322000</v>
      </c>
      <c r="M13" t="s">
        <v>1233</v>
      </c>
    </row>
    <row r="14" spans="1:13" ht="15" x14ac:dyDescent="0.25">
      <c r="A14">
        <v>173146000</v>
      </c>
      <c r="B14" t="s">
        <v>1190</v>
      </c>
      <c r="C14" t="s">
        <v>72</v>
      </c>
      <c r="G14"/>
      <c r="J14" s="3"/>
      <c r="L14">
        <v>320108</v>
      </c>
      <c r="M14" t="s">
        <v>72</v>
      </c>
    </row>
    <row r="15" spans="1:13" ht="15" x14ac:dyDescent="0.25">
      <c r="A15">
        <v>173112000</v>
      </c>
      <c r="B15" t="s">
        <v>1185</v>
      </c>
      <c r="C15" t="s">
        <v>1187</v>
      </c>
      <c r="G15"/>
      <c r="J15" s="3"/>
      <c r="L15">
        <v>320020</v>
      </c>
      <c r="M15" t="s">
        <v>1187</v>
      </c>
    </row>
    <row r="16" spans="1:13" ht="15" x14ac:dyDescent="0.25">
      <c r="A16">
        <v>173147000</v>
      </c>
      <c r="B16" t="s">
        <v>1160</v>
      </c>
      <c r="G16"/>
      <c r="J16" s="3"/>
      <c r="L16">
        <v>320028</v>
      </c>
      <c r="M16" t="s">
        <v>1158</v>
      </c>
    </row>
    <row r="17" spans="1:13" x14ac:dyDescent="0.35">
      <c r="A17">
        <v>173148000</v>
      </c>
      <c r="B17" t="s">
        <v>1153</v>
      </c>
      <c r="G17"/>
      <c r="J17" s="3"/>
      <c r="L17">
        <v>320028</v>
      </c>
      <c r="M17" t="s">
        <v>1158</v>
      </c>
    </row>
    <row r="18" spans="1:13" x14ac:dyDescent="0.35">
      <c r="A18">
        <v>173149000</v>
      </c>
      <c r="B18" t="s">
        <v>1154</v>
      </c>
      <c r="G18"/>
      <c r="J18" s="3"/>
      <c r="L18">
        <v>320013</v>
      </c>
      <c r="M18" t="s">
        <v>1148</v>
      </c>
    </row>
    <row r="19" spans="1:13" ht="15" x14ac:dyDescent="0.25">
      <c r="A19">
        <v>173143000</v>
      </c>
      <c r="B19" t="s">
        <v>991</v>
      </c>
      <c r="C19" t="s">
        <v>992</v>
      </c>
      <c r="G19"/>
      <c r="H19" t="s">
        <v>992</v>
      </c>
      <c r="I19" s="8">
        <f>+I42</f>
        <v>343.2</v>
      </c>
      <c r="J19" s="3"/>
      <c r="L19">
        <v>320921</v>
      </c>
      <c r="M19" t="s">
        <v>993</v>
      </c>
    </row>
    <row r="20" spans="1:13" ht="15" x14ac:dyDescent="0.25">
      <c r="A20">
        <v>173141000</v>
      </c>
      <c r="B20" t="s">
        <v>994</v>
      </c>
      <c r="C20" t="s">
        <v>995</v>
      </c>
      <c r="G20"/>
      <c r="H20" t="s">
        <v>995</v>
      </c>
      <c r="J20" s="3"/>
      <c r="L20">
        <v>323103</v>
      </c>
      <c r="M20" t="s">
        <v>996</v>
      </c>
    </row>
    <row r="21" spans="1:13" x14ac:dyDescent="0.35">
      <c r="A21">
        <v>173136000</v>
      </c>
      <c r="B21" t="s">
        <v>997</v>
      </c>
      <c r="C21" t="s">
        <v>81</v>
      </c>
      <c r="G21"/>
      <c r="H21" t="s">
        <v>81</v>
      </c>
      <c r="I21" s="8">
        <v>396</v>
      </c>
      <c r="J21" s="3"/>
      <c r="L21">
        <v>324003</v>
      </c>
      <c r="M21" t="s">
        <v>990</v>
      </c>
    </row>
    <row r="22" spans="1:13" ht="15" x14ac:dyDescent="0.25">
      <c r="A22">
        <v>173142000</v>
      </c>
      <c r="B22" t="s">
        <v>998</v>
      </c>
      <c r="C22" t="s">
        <v>999</v>
      </c>
      <c r="G22"/>
      <c r="H22" t="s">
        <v>999</v>
      </c>
      <c r="J22" s="3"/>
      <c r="L22">
        <v>322900</v>
      </c>
      <c r="M22" t="s">
        <v>75</v>
      </c>
    </row>
    <row r="23" spans="1:13" x14ac:dyDescent="0.35">
      <c r="A23">
        <v>173137000</v>
      </c>
      <c r="B23" t="s">
        <v>1000</v>
      </c>
      <c r="C23" t="s">
        <v>1001</v>
      </c>
      <c r="G23"/>
      <c r="H23" t="s">
        <v>1001</v>
      </c>
      <c r="J23" s="3"/>
      <c r="L23">
        <v>320400</v>
      </c>
      <c r="M23" t="s">
        <v>1002</v>
      </c>
    </row>
    <row r="24" spans="1:13" ht="15" x14ac:dyDescent="0.25">
      <c r="A24">
        <v>173138000</v>
      </c>
      <c r="B24" t="s">
        <v>1003</v>
      </c>
      <c r="C24" t="s">
        <v>783</v>
      </c>
      <c r="G24"/>
      <c r="H24" t="s">
        <v>783</v>
      </c>
      <c r="J24" s="3"/>
      <c r="L24">
        <v>320100</v>
      </c>
      <c r="M24" t="s">
        <v>1004</v>
      </c>
    </row>
    <row r="25" spans="1:13" ht="15" x14ac:dyDescent="0.25">
      <c r="A25">
        <v>173139000</v>
      </c>
      <c r="B25" t="s">
        <v>1005</v>
      </c>
      <c r="C25" t="s">
        <v>1006</v>
      </c>
      <c r="G25"/>
      <c r="H25" t="s">
        <v>1006</v>
      </c>
      <c r="J25" s="3"/>
      <c r="L25">
        <v>323004</v>
      </c>
      <c r="M25" t="s">
        <v>1007</v>
      </c>
    </row>
    <row r="26" spans="1:13" x14ac:dyDescent="0.35">
      <c r="A26">
        <v>173140000</v>
      </c>
      <c r="B26" t="s">
        <v>1008</v>
      </c>
      <c r="C26" t="s">
        <v>784</v>
      </c>
      <c r="G26"/>
      <c r="H26" t="s">
        <v>784</v>
      </c>
      <c r="J26" s="3"/>
      <c r="L26">
        <v>323900</v>
      </c>
      <c r="M26" t="s">
        <v>1009</v>
      </c>
    </row>
    <row r="27" spans="1:13" x14ac:dyDescent="0.35">
      <c r="A27">
        <v>173130000</v>
      </c>
      <c r="B27" t="s">
        <v>748</v>
      </c>
      <c r="C27" t="s">
        <v>1010</v>
      </c>
      <c r="G27">
        <v>227.7</v>
      </c>
      <c r="H27" t="s">
        <v>69</v>
      </c>
      <c r="I27">
        <v>227.7</v>
      </c>
      <c r="J27" s="3">
        <f>+I27*0.85</f>
        <v>193.54499999999999</v>
      </c>
      <c r="K27" s="9">
        <v>0.15</v>
      </c>
      <c r="L27">
        <v>320023</v>
      </c>
      <c r="M27" t="s">
        <v>69</v>
      </c>
    </row>
    <row r="28" spans="1:13" x14ac:dyDescent="0.35">
      <c r="A28">
        <v>173125000</v>
      </c>
      <c r="B28" t="s">
        <v>1011</v>
      </c>
      <c r="C28" t="s">
        <v>1012</v>
      </c>
      <c r="G28">
        <v>227.7</v>
      </c>
      <c r="H28" t="s">
        <v>70</v>
      </c>
      <c r="I28">
        <v>227.7</v>
      </c>
      <c r="J28" s="3">
        <f>+I28*0.85</f>
        <v>193.54499999999999</v>
      </c>
      <c r="K28" s="9">
        <v>0.15</v>
      </c>
      <c r="L28">
        <v>320118</v>
      </c>
      <c r="M28" t="s">
        <v>1013</v>
      </c>
    </row>
    <row r="29" spans="1:13" ht="15" x14ac:dyDescent="0.25">
      <c r="A29">
        <v>173133000</v>
      </c>
      <c r="B29" t="s">
        <v>971</v>
      </c>
      <c r="C29" t="s">
        <v>1014</v>
      </c>
      <c r="G29">
        <v>227.7</v>
      </c>
      <c r="H29" s="6" t="s">
        <v>1014</v>
      </c>
      <c r="I29">
        <v>227.7</v>
      </c>
      <c r="J29" s="3">
        <f>+I29*0.85</f>
        <v>193.54499999999999</v>
      </c>
      <c r="L29">
        <v>320925</v>
      </c>
      <c r="M29" t="s">
        <v>1015</v>
      </c>
    </row>
    <row r="30" spans="1:13" x14ac:dyDescent="0.35">
      <c r="A30">
        <v>173144000</v>
      </c>
      <c r="B30" t="s">
        <v>1016</v>
      </c>
      <c r="C30" t="s">
        <v>1017</v>
      </c>
      <c r="G30">
        <v>227.7</v>
      </c>
      <c r="H30" s="6" t="s">
        <v>1014</v>
      </c>
      <c r="I30">
        <v>227.7</v>
      </c>
      <c r="J30" s="3">
        <f>+I30*0.85</f>
        <v>193.54499999999999</v>
      </c>
      <c r="K30" s="9">
        <v>0.15</v>
      </c>
      <c r="L30">
        <v>320925</v>
      </c>
      <c r="M30" t="s">
        <v>1015</v>
      </c>
    </row>
    <row r="31" spans="1:13" x14ac:dyDescent="0.35">
      <c r="A31">
        <v>173132000</v>
      </c>
      <c r="B31" t="s">
        <v>1018</v>
      </c>
      <c r="C31" s="6" t="s">
        <v>1019</v>
      </c>
      <c r="G31">
        <v>227.7</v>
      </c>
      <c r="H31" s="6" t="s">
        <v>1020</v>
      </c>
      <c r="I31">
        <v>227.7</v>
      </c>
      <c r="J31" s="3">
        <f>+I31*0.85</f>
        <v>193.54499999999999</v>
      </c>
      <c r="K31" s="9">
        <v>0.15</v>
      </c>
    </row>
    <row r="32" spans="1:13" ht="15" x14ac:dyDescent="0.25">
      <c r="A32">
        <v>173129000</v>
      </c>
      <c r="B32" t="s">
        <v>746</v>
      </c>
      <c r="C32" t="s">
        <v>69</v>
      </c>
      <c r="G32">
        <v>227.7</v>
      </c>
      <c r="H32" t="s">
        <v>69</v>
      </c>
      <c r="I32">
        <v>227.7</v>
      </c>
      <c r="J32" s="3"/>
      <c r="L32">
        <v>320023</v>
      </c>
      <c r="M32" t="s">
        <v>69</v>
      </c>
    </row>
    <row r="33" spans="1:13" ht="15" x14ac:dyDescent="0.25">
      <c r="A33">
        <v>173131000</v>
      </c>
      <c r="B33" t="s">
        <v>1021</v>
      </c>
      <c r="C33" t="s">
        <v>69</v>
      </c>
      <c r="G33">
        <v>227.7</v>
      </c>
      <c r="H33" t="s">
        <v>69</v>
      </c>
      <c r="I33">
        <v>227.7</v>
      </c>
      <c r="J33" s="3"/>
      <c r="L33">
        <v>320023</v>
      </c>
      <c r="M33" t="s">
        <v>69</v>
      </c>
    </row>
    <row r="34" spans="1:13" ht="15" x14ac:dyDescent="0.25">
      <c r="A34">
        <v>173124000</v>
      </c>
      <c r="B34" t="s">
        <v>1022</v>
      </c>
      <c r="C34" t="s">
        <v>1023</v>
      </c>
      <c r="G34">
        <v>227.7</v>
      </c>
      <c r="H34" t="s">
        <v>1023</v>
      </c>
      <c r="I34">
        <v>227.7</v>
      </c>
      <c r="J34" s="3">
        <f>+I34*0.85</f>
        <v>193.54499999999999</v>
      </c>
      <c r="L34">
        <v>320025</v>
      </c>
      <c r="M34" t="s">
        <v>74</v>
      </c>
    </row>
    <row r="35" spans="1:13" ht="15" x14ac:dyDescent="0.25">
      <c r="A35">
        <v>173128000</v>
      </c>
      <c r="B35" t="s">
        <v>1024</v>
      </c>
      <c r="C35" t="s">
        <v>1025</v>
      </c>
      <c r="G35">
        <v>227.7</v>
      </c>
      <c r="H35" t="s">
        <v>1023</v>
      </c>
      <c r="I35">
        <v>227.7</v>
      </c>
      <c r="J35" s="3">
        <f>+I35*0.85</f>
        <v>193.54499999999999</v>
      </c>
      <c r="L35">
        <v>320025</v>
      </c>
      <c r="M35" t="s">
        <v>74</v>
      </c>
    </row>
    <row r="36" spans="1:13" x14ac:dyDescent="0.35">
      <c r="A36">
        <v>173126000</v>
      </c>
      <c r="B36" t="s">
        <v>1026</v>
      </c>
      <c r="C36" t="s">
        <v>1025</v>
      </c>
      <c r="G36">
        <v>227.7</v>
      </c>
      <c r="H36" t="s">
        <v>1023</v>
      </c>
      <c r="I36">
        <v>227.7</v>
      </c>
      <c r="J36" s="3">
        <f>+I36*0.85</f>
        <v>193.54499999999999</v>
      </c>
      <c r="K36" s="9">
        <v>0.15</v>
      </c>
      <c r="L36">
        <v>320025</v>
      </c>
      <c r="M36" t="s">
        <v>74</v>
      </c>
    </row>
    <row r="37" spans="1:13" ht="15" x14ac:dyDescent="0.25">
      <c r="A37">
        <v>173127000</v>
      </c>
      <c r="B37" t="s">
        <v>1027</v>
      </c>
      <c r="C37" t="s">
        <v>70</v>
      </c>
      <c r="G37">
        <v>216.48</v>
      </c>
      <c r="H37" t="s">
        <v>70</v>
      </c>
      <c r="I37" s="8">
        <v>227.70000000000002</v>
      </c>
      <c r="J37" s="3"/>
      <c r="L37">
        <v>320118</v>
      </c>
      <c r="M37" t="s">
        <v>1013</v>
      </c>
    </row>
    <row r="38" spans="1:13" ht="15" x14ac:dyDescent="0.25">
      <c r="A38">
        <v>173123000</v>
      </c>
      <c r="B38" t="s">
        <v>935</v>
      </c>
      <c r="C38" t="s">
        <v>70</v>
      </c>
      <c r="G38">
        <v>216.48</v>
      </c>
      <c r="H38" t="s">
        <v>70</v>
      </c>
      <c r="I38" s="8">
        <v>227.70000000000002</v>
      </c>
      <c r="J38" s="3"/>
      <c r="L38">
        <v>320118</v>
      </c>
      <c r="M38" t="s">
        <v>1013</v>
      </c>
    </row>
    <row r="39" spans="1:13" x14ac:dyDescent="0.35">
      <c r="A39">
        <v>173120000</v>
      </c>
      <c r="B39" t="s">
        <v>1028</v>
      </c>
      <c r="C39" t="s">
        <v>1029</v>
      </c>
      <c r="G39"/>
      <c r="H39" t="s">
        <v>1030</v>
      </c>
      <c r="I39" s="8">
        <v>198</v>
      </c>
      <c r="J39" s="3">
        <f>+I39*0.85</f>
        <v>168.29999999999998</v>
      </c>
      <c r="K39" s="9">
        <v>0.15</v>
      </c>
    </row>
    <row r="40" spans="1:13" ht="15" x14ac:dyDescent="0.25">
      <c r="A40">
        <v>173119000</v>
      </c>
      <c r="B40" t="s">
        <v>1031</v>
      </c>
      <c r="C40" t="s">
        <v>1032</v>
      </c>
      <c r="E40">
        <v>173119000</v>
      </c>
      <c r="F40" t="s">
        <v>1032</v>
      </c>
      <c r="G40">
        <v>356.4</v>
      </c>
      <c r="H40" t="s">
        <v>1032</v>
      </c>
      <c r="I40" s="8">
        <v>363</v>
      </c>
      <c r="L40">
        <v>322109</v>
      </c>
      <c r="M40" t="s">
        <v>1033</v>
      </c>
    </row>
    <row r="41" spans="1:13" ht="15" x14ac:dyDescent="0.25">
      <c r="A41">
        <v>173118000</v>
      </c>
      <c r="B41" t="s">
        <v>1034</v>
      </c>
      <c r="C41" s="6" t="s">
        <v>1020</v>
      </c>
      <c r="D41"/>
      <c r="F41" s="6" t="s">
        <v>1020</v>
      </c>
      <c r="G41">
        <v>216.48</v>
      </c>
      <c r="H41" s="6" t="s">
        <v>1020</v>
      </c>
      <c r="I41" s="8">
        <v>227.70000000000002</v>
      </c>
    </row>
    <row r="42" spans="1:13" x14ac:dyDescent="0.35">
      <c r="A42">
        <v>173115000</v>
      </c>
      <c r="B42" t="s">
        <v>1035</v>
      </c>
      <c r="C42" t="s">
        <v>1036</v>
      </c>
      <c r="D42" s="8">
        <f>+G42*0.85</f>
        <v>280.5</v>
      </c>
      <c r="F42" t="str">
        <f>+C42</f>
        <v>Black Wafer 50g-CK 15%</v>
      </c>
      <c r="G42">
        <v>330</v>
      </c>
      <c r="H42" t="s">
        <v>73</v>
      </c>
      <c r="I42" s="8">
        <v>343.2</v>
      </c>
      <c r="J42" s="10">
        <f>+I42*0.85</f>
        <v>291.71999999999997</v>
      </c>
      <c r="K42" s="9">
        <v>0.15</v>
      </c>
    </row>
    <row r="43" spans="1:13" ht="29" x14ac:dyDescent="0.35">
      <c r="A43">
        <v>173116000</v>
      </c>
      <c r="B43" t="s">
        <v>1037</v>
      </c>
      <c r="C43" s="6" t="s">
        <v>1038</v>
      </c>
      <c r="D43" s="8">
        <v>280.5</v>
      </c>
      <c r="F43" t="str">
        <f>+C43</f>
        <v>NABATI RSY 50g (60 pcs) VN-CK 15%</v>
      </c>
      <c r="G43">
        <v>330</v>
      </c>
      <c r="H43" s="6" t="s">
        <v>3</v>
      </c>
      <c r="I43" s="8">
        <v>343.2</v>
      </c>
      <c r="J43" s="10">
        <f>+I43*0.85</f>
        <v>291.71999999999997</v>
      </c>
      <c r="K43" s="9">
        <v>0.15</v>
      </c>
      <c r="L43">
        <v>320917</v>
      </c>
      <c r="M43" t="s">
        <v>3</v>
      </c>
    </row>
    <row r="44" spans="1:13" x14ac:dyDescent="0.35">
      <c r="A44">
        <v>173117000</v>
      </c>
      <c r="B44" t="s">
        <v>1039</v>
      </c>
      <c r="C44" t="s">
        <v>1040</v>
      </c>
      <c r="D44" s="8">
        <f t="shared" ref="D44" si="0">+G44*0.85</f>
        <v>233.75</v>
      </c>
      <c r="F44" t="str">
        <f>+C44</f>
        <v>Cracker Socola-CK 15%</v>
      </c>
      <c r="G44">
        <v>275</v>
      </c>
      <c r="H44" t="s">
        <v>1041</v>
      </c>
      <c r="I44" s="8">
        <v>330</v>
      </c>
      <c r="J44" s="10">
        <f>+I44*0.85</f>
        <v>280.5</v>
      </c>
      <c r="K44" s="9">
        <v>0.15</v>
      </c>
    </row>
    <row r="45" spans="1:13" x14ac:dyDescent="0.35">
      <c r="A45">
        <v>173114000</v>
      </c>
      <c r="B45" t="s">
        <v>1042</v>
      </c>
      <c r="C45" t="s">
        <v>1043</v>
      </c>
      <c r="D45" s="8">
        <f>+G45*0.85</f>
        <v>184.00799999999998</v>
      </c>
      <c r="E45">
        <f>+A45</f>
        <v>173114000</v>
      </c>
      <c r="F45" t="s">
        <v>1044</v>
      </c>
      <c r="G45">
        <v>216.48</v>
      </c>
      <c r="H45" t="s">
        <v>1044</v>
      </c>
      <c r="I45" s="8">
        <v>227.70000000000002</v>
      </c>
      <c r="J45" s="10">
        <f>+I45*0.85</f>
        <v>193.54500000000002</v>
      </c>
      <c r="K45" s="9">
        <v>0.15</v>
      </c>
    </row>
    <row r="46" spans="1:13" ht="15" x14ac:dyDescent="0.25">
      <c r="A46">
        <v>173110000</v>
      </c>
      <c r="B46" t="s">
        <v>1045</v>
      </c>
      <c r="C46" t="s">
        <v>1046</v>
      </c>
      <c r="E46">
        <f>+A46</f>
        <v>173110000</v>
      </c>
      <c r="F46" t="s">
        <v>1046</v>
      </c>
      <c r="G46">
        <v>275</v>
      </c>
      <c r="H46" t="s">
        <v>1046</v>
      </c>
      <c r="I46" s="8">
        <v>330</v>
      </c>
    </row>
    <row r="47" spans="1:13" ht="15" x14ac:dyDescent="0.25">
      <c r="A47">
        <v>173111000</v>
      </c>
      <c r="B47" t="s">
        <v>1047</v>
      </c>
      <c r="C47" t="s">
        <v>1041</v>
      </c>
      <c r="E47">
        <v>173111000</v>
      </c>
      <c r="F47" t="s">
        <v>1041</v>
      </c>
      <c r="G47">
        <v>275</v>
      </c>
      <c r="H47" t="s">
        <v>1041</v>
      </c>
      <c r="I47" s="8">
        <v>330</v>
      </c>
    </row>
    <row r="48" spans="1:13" ht="15" x14ac:dyDescent="0.25">
      <c r="A48">
        <v>173105000</v>
      </c>
      <c r="B48" t="s">
        <v>1048</v>
      </c>
      <c r="C48" t="s">
        <v>1049</v>
      </c>
      <c r="E48">
        <f>+A48</f>
        <v>173105000</v>
      </c>
      <c r="F48" t="s">
        <v>1049</v>
      </c>
      <c r="G48">
        <v>164.34</v>
      </c>
      <c r="H48" t="s">
        <v>1049</v>
      </c>
      <c r="I48" s="8">
        <v>198</v>
      </c>
    </row>
    <row r="49" spans="1:13" ht="15" x14ac:dyDescent="0.25">
      <c r="A49">
        <v>173106000</v>
      </c>
      <c r="B49" t="s">
        <v>1050</v>
      </c>
      <c r="C49" t="s">
        <v>1051</v>
      </c>
      <c r="E49">
        <f>+A49</f>
        <v>173106000</v>
      </c>
      <c r="F49" t="s">
        <v>1051</v>
      </c>
      <c r="G49">
        <v>164.34</v>
      </c>
      <c r="H49" t="s">
        <v>1051</v>
      </c>
      <c r="I49" s="8">
        <v>198</v>
      </c>
    </row>
    <row r="50" spans="1:13" x14ac:dyDescent="0.35">
      <c r="A50">
        <v>173107000</v>
      </c>
      <c r="B50" t="s">
        <v>1052</v>
      </c>
      <c r="C50" t="s">
        <v>1030</v>
      </c>
      <c r="E50">
        <f>+A50</f>
        <v>173107000</v>
      </c>
      <c r="F50" t="s">
        <v>1030</v>
      </c>
      <c r="G50">
        <v>164.34</v>
      </c>
      <c r="H50" t="s">
        <v>1030</v>
      </c>
      <c r="I50" s="8">
        <v>198</v>
      </c>
    </row>
    <row r="51" spans="1:13" ht="15" x14ac:dyDescent="0.25">
      <c r="A51">
        <v>173108000</v>
      </c>
      <c r="B51" t="s">
        <v>1053</v>
      </c>
      <c r="C51" t="s">
        <v>73</v>
      </c>
      <c r="E51">
        <v>173108000</v>
      </c>
      <c r="F51" t="s">
        <v>73</v>
      </c>
      <c r="G51">
        <v>330</v>
      </c>
      <c r="H51" t="s">
        <v>73</v>
      </c>
      <c r="I51" s="8">
        <v>343.2</v>
      </c>
    </row>
    <row r="52" spans="1:13" ht="30" x14ac:dyDescent="0.25">
      <c r="A52">
        <v>173109000</v>
      </c>
      <c r="B52" t="s">
        <v>914</v>
      </c>
      <c r="C52" s="6" t="s">
        <v>3</v>
      </c>
      <c r="E52">
        <f>+A52</f>
        <v>173109000</v>
      </c>
      <c r="F52" s="6" t="s">
        <v>3</v>
      </c>
      <c r="G52">
        <v>330</v>
      </c>
      <c r="H52" s="6" t="s">
        <v>3</v>
      </c>
      <c r="I52" s="8">
        <v>343.2</v>
      </c>
      <c r="L52">
        <v>320917</v>
      </c>
      <c r="M52" t="s">
        <v>3</v>
      </c>
    </row>
    <row r="53" spans="1:13" x14ac:dyDescent="0.35">
      <c r="A53">
        <v>173113000</v>
      </c>
      <c r="B53" t="s">
        <v>1054</v>
      </c>
      <c r="C53" t="s">
        <v>71</v>
      </c>
      <c r="D53" s="8">
        <f>330*0.88</f>
        <v>290.39999999999998</v>
      </c>
      <c r="E53">
        <v>173113000</v>
      </c>
      <c r="F53" t="s">
        <v>1055</v>
      </c>
      <c r="G53" s="8">
        <v>330</v>
      </c>
      <c r="H53" t="s">
        <v>71</v>
      </c>
      <c r="K53" s="9">
        <v>0.12</v>
      </c>
    </row>
    <row r="54" spans="1:13" x14ac:dyDescent="0.35">
      <c r="A54">
        <v>173104000</v>
      </c>
      <c r="B54" t="s">
        <v>807</v>
      </c>
      <c r="C54" t="s">
        <v>1056</v>
      </c>
      <c r="D54" s="8">
        <f>330*0.85</f>
        <v>280.5</v>
      </c>
      <c r="E54">
        <f>+A54</f>
        <v>173104000</v>
      </c>
      <c r="F54" t="s">
        <v>1057</v>
      </c>
      <c r="G54" s="8">
        <v>330</v>
      </c>
      <c r="H54" t="s">
        <v>1057</v>
      </c>
      <c r="I54" s="8">
        <v>343.2</v>
      </c>
      <c r="J54" s="10">
        <f>+I54*0.85</f>
        <v>291.71999999999997</v>
      </c>
      <c r="K54" s="9">
        <v>0.15</v>
      </c>
      <c r="L54">
        <v>320107</v>
      </c>
      <c r="M54" t="s">
        <v>1057</v>
      </c>
    </row>
    <row r="55" spans="1:13" ht="15" x14ac:dyDescent="0.25">
      <c r="A55">
        <v>173103000</v>
      </c>
      <c r="B55" t="s">
        <v>745</v>
      </c>
      <c r="C55" t="s">
        <v>1057</v>
      </c>
      <c r="E55">
        <v>173103000</v>
      </c>
      <c r="F55" t="s">
        <v>1057</v>
      </c>
      <c r="G55" s="8">
        <v>330</v>
      </c>
      <c r="H55" t="s">
        <v>1057</v>
      </c>
      <c r="I55" s="8">
        <v>343.2</v>
      </c>
      <c r="L55">
        <v>320107</v>
      </c>
      <c r="M55" t="s">
        <v>1057</v>
      </c>
    </row>
    <row r="56" spans="1:13" ht="15" x14ac:dyDescent="0.25">
      <c r="A56">
        <v>173081000</v>
      </c>
      <c r="B56" t="s">
        <v>1058</v>
      </c>
      <c r="C56" t="s">
        <v>1059</v>
      </c>
      <c r="E56">
        <v>173081000</v>
      </c>
      <c r="F56" t="str">
        <f>+C56</f>
        <v>Gatito 260g</v>
      </c>
      <c r="G56" s="8">
        <v>528</v>
      </c>
      <c r="H56" t="s">
        <v>1059</v>
      </c>
    </row>
    <row r="57" spans="1:13" x14ac:dyDescent="0.35">
      <c r="A57">
        <v>173077000</v>
      </c>
      <c r="B57" t="s">
        <v>727</v>
      </c>
      <c r="C57" t="s">
        <v>1060</v>
      </c>
      <c r="D57" s="8">
        <f>330*0.85</f>
        <v>280.5</v>
      </c>
      <c r="E57">
        <v>173077000</v>
      </c>
      <c r="F57" t="s">
        <v>1061</v>
      </c>
      <c r="G57" s="8">
        <v>330</v>
      </c>
      <c r="H57" t="s">
        <v>1061</v>
      </c>
      <c r="I57" s="8">
        <v>343.2</v>
      </c>
      <c r="J57" s="10">
        <f>+I57*0.85</f>
        <v>291.71999999999997</v>
      </c>
      <c r="K57" s="9">
        <v>0.15</v>
      </c>
      <c r="L57">
        <v>320015</v>
      </c>
      <c r="M57" t="s">
        <v>1</v>
      </c>
    </row>
    <row r="58" spans="1:13" ht="15" x14ac:dyDescent="0.25">
      <c r="A58">
        <v>173076000</v>
      </c>
      <c r="B58" t="s">
        <v>722</v>
      </c>
      <c r="C58" t="s">
        <v>1061</v>
      </c>
      <c r="E58">
        <v>173076000</v>
      </c>
      <c r="F58" t="s">
        <v>1061</v>
      </c>
      <c r="G58" s="8">
        <v>330</v>
      </c>
      <c r="H58" t="s">
        <v>1061</v>
      </c>
      <c r="I58" s="8">
        <v>343.2</v>
      </c>
      <c r="L58">
        <v>320015</v>
      </c>
      <c r="M58" t="s">
        <v>1</v>
      </c>
    </row>
    <row r="59" spans="1:13" ht="15" x14ac:dyDescent="0.25">
      <c r="A59">
        <v>173080000</v>
      </c>
      <c r="B59" t="s">
        <v>1062</v>
      </c>
      <c r="C59" t="s">
        <v>1063</v>
      </c>
      <c r="E59">
        <f>+A59</f>
        <v>173080000</v>
      </c>
      <c r="F59" t="str">
        <f>+C59</f>
        <v>Pasta 8g</v>
      </c>
      <c r="G59" s="8">
        <v>205.92</v>
      </c>
      <c r="H59" t="str">
        <f>+F59</f>
        <v>Pasta 8g</v>
      </c>
      <c r="I59" s="8">
        <v>205.92</v>
      </c>
    </row>
    <row r="60" spans="1:13" x14ac:dyDescent="0.35">
      <c r="A60">
        <v>173101000</v>
      </c>
      <c r="B60" t="s">
        <v>1064</v>
      </c>
      <c r="C60" t="s">
        <v>1065</v>
      </c>
      <c r="D60" s="8">
        <f>330*0.85</f>
        <v>280.5</v>
      </c>
      <c r="E60">
        <v>173101000</v>
      </c>
      <c r="F60" t="s">
        <v>1066</v>
      </c>
      <c r="G60" s="8">
        <v>330</v>
      </c>
      <c r="H60" t="s">
        <v>1067</v>
      </c>
      <c r="K60" s="9">
        <v>0.15</v>
      </c>
    </row>
    <row r="61" spans="1:13" x14ac:dyDescent="0.35">
      <c r="A61">
        <v>173102000</v>
      </c>
      <c r="B61" t="s">
        <v>1068</v>
      </c>
      <c r="C61" t="s">
        <v>1067</v>
      </c>
      <c r="E61">
        <v>173102000</v>
      </c>
      <c r="F61" t="s">
        <v>1067</v>
      </c>
      <c r="G61" s="8">
        <v>330</v>
      </c>
      <c r="H61" t="s">
        <v>1067</v>
      </c>
    </row>
    <row r="62" spans="1:13" ht="15" x14ac:dyDescent="0.25">
      <c r="A62">
        <v>173078000</v>
      </c>
      <c r="B62" t="s">
        <v>737</v>
      </c>
      <c r="C62" t="s">
        <v>1069</v>
      </c>
      <c r="E62">
        <f>+A62</f>
        <v>173078000</v>
      </c>
      <c r="F62" t="str">
        <f>+C62</f>
        <v>Na 7.5 g</v>
      </c>
      <c r="G62" s="8">
        <v>168</v>
      </c>
      <c r="H62" t="s">
        <v>1070</v>
      </c>
      <c r="I62" s="8">
        <v>180.60000000000002</v>
      </c>
      <c r="L62">
        <v>320013</v>
      </c>
      <c r="M62" t="s">
        <v>1148</v>
      </c>
    </row>
    <row r="63" spans="1:13" x14ac:dyDescent="0.35">
      <c r="A63">
        <v>173079000</v>
      </c>
      <c r="B63" t="s">
        <v>739</v>
      </c>
      <c r="C63" t="s">
        <v>1071</v>
      </c>
      <c r="D63" s="11">
        <f>+G63*0.77</f>
        <v>129.36000000000001</v>
      </c>
      <c r="E63">
        <v>173079000</v>
      </c>
      <c r="F63" t="str">
        <f>+C63</f>
        <v>Na 7.5 g-CK23%</v>
      </c>
      <c r="G63" s="8">
        <v>168</v>
      </c>
      <c r="H63" t="s">
        <v>1070</v>
      </c>
      <c r="I63" s="8">
        <v>180.60000000000002</v>
      </c>
      <c r="J63" s="10">
        <f>+I63*0.77</f>
        <v>139.06200000000001</v>
      </c>
      <c r="K63" s="9">
        <v>0.23</v>
      </c>
      <c r="L63">
        <v>320013</v>
      </c>
      <c r="M63" t="s">
        <v>1148</v>
      </c>
    </row>
    <row r="64" spans="1:13" ht="15" x14ac:dyDescent="0.25">
      <c r="A64">
        <v>173075000</v>
      </c>
      <c r="B64" t="s">
        <v>1072</v>
      </c>
      <c r="C64" t="s">
        <v>1073</v>
      </c>
      <c r="D64" s="8">
        <f>+G64*0.9</f>
        <v>237.6</v>
      </c>
      <c r="E64">
        <v>173075000</v>
      </c>
      <c r="F64" t="s">
        <v>1073</v>
      </c>
      <c r="G64" s="8">
        <v>264</v>
      </c>
      <c r="H64" t="s">
        <v>1074</v>
      </c>
    </row>
    <row r="65" spans="1:10" ht="15" x14ac:dyDescent="0.25">
      <c r="A65">
        <v>173074000</v>
      </c>
      <c r="B65" t="s">
        <v>1075</v>
      </c>
      <c r="C65" t="s">
        <v>1076</v>
      </c>
      <c r="E65">
        <f>+A65</f>
        <v>173074000</v>
      </c>
      <c r="F65" t="str">
        <f>+C65</f>
        <v>Gatito 32g</v>
      </c>
      <c r="G65" s="8">
        <v>264</v>
      </c>
      <c r="H65" t="s">
        <v>1074</v>
      </c>
    </row>
    <row r="66" spans="1:10" x14ac:dyDescent="0.35">
      <c r="A66">
        <v>173043000</v>
      </c>
      <c r="B66" t="s">
        <v>1077</v>
      </c>
      <c r="C66" t="s">
        <v>1078</v>
      </c>
      <c r="D66" s="8">
        <f>+G66*0.85</f>
        <v>280.5</v>
      </c>
      <c r="E66">
        <f>+A66</f>
        <v>173043000</v>
      </c>
      <c r="F66" t="s">
        <v>1078</v>
      </c>
      <c r="G66" s="8">
        <v>330</v>
      </c>
      <c r="H66" t="s">
        <v>1079</v>
      </c>
    </row>
    <row r="67" spans="1:10" x14ac:dyDescent="0.35">
      <c r="A67">
        <v>173073000</v>
      </c>
      <c r="B67" t="s">
        <v>1080</v>
      </c>
      <c r="C67" t="s">
        <v>1081</v>
      </c>
      <c r="D67" s="8">
        <f>+G67*0.85</f>
        <v>280.5</v>
      </c>
      <c r="E67">
        <f>+A67</f>
        <v>173073000</v>
      </c>
      <c r="F67" t="s">
        <v>1081</v>
      </c>
      <c r="G67" s="8">
        <v>330</v>
      </c>
      <c r="H67" t="s">
        <v>1082</v>
      </c>
    </row>
    <row r="68" spans="1:10" ht="15" x14ac:dyDescent="0.25">
      <c r="A68">
        <v>173071000</v>
      </c>
      <c r="B68" t="s">
        <v>1083</v>
      </c>
      <c r="C68" t="s">
        <v>2</v>
      </c>
      <c r="E68">
        <f>+A68</f>
        <v>173071000</v>
      </c>
      <c r="F68" t="s">
        <v>2</v>
      </c>
      <c r="G68" s="8">
        <v>374</v>
      </c>
      <c r="H68" t="s">
        <v>2</v>
      </c>
      <c r="I68" s="8">
        <v>396</v>
      </c>
    </row>
    <row r="69" spans="1:10" ht="15" x14ac:dyDescent="0.25">
      <c r="A69">
        <v>173070000</v>
      </c>
      <c r="B69" t="s">
        <v>1084</v>
      </c>
      <c r="C69" t="s">
        <v>2</v>
      </c>
      <c r="E69">
        <v>173070000</v>
      </c>
      <c r="F69" t="s">
        <v>2</v>
      </c>
      <c r="G69" s="8">
        <v>374</v>
      </c>
      <c r="H69" t="s">
        <v>2</v>
      </c>
      <c r="I69" s="8">
        <v>396</v>
      </c>
    </row>
    <row r="70" spans="1:10" ht="15" x14ac:dyDescent="0.25">
      <c r="A70">
        <v>173068000</v>
      </c>
      <c r="B70" t="s">
        <v>1085</v>
      </c>
      <c r="C70" t="s">
        <v>1044</v>
      </c>
      <c r="E70">
        <v>173068000</v>
      </c>
      <c r="F70" t="s">
        <v>1044</v>
      </c>
      <c r="G70">
        <v>216.48</v>
      </c>
      <c r="H70" t="s">
        <v>1044</v>
      </c>
      <c r="I70" s="8">
        <v>227.70000000000002</v>
      </c>
    </row>
    <row r="71" spans="1:10" ht="15" x14ac:dyDescent="0.25">
      <c r="A71">
        <v>173053000</v>
      </c>
      <c r="B71" t="s">
        <v>1086</v>
      </c>
      <c r="C71" t="s">
        <v>1044</v>
      </c>
      <c r="E71">
        <v>173053000</v>
      </c>
      <c r="F71" t="s">
        <v>1044</v>
      </c>
      <c r="G71">
        <v>216.48</v>
      </c>
      <c r="H71" t="s">
        <v>1044</v>
      </c>
      <c r="I71" s="8">
        <v>227.70000000000002</v>
      </c>
    </row>
    <row r="72" spans="1:10" ht="15" x14ac:dyDescent="0.25">
      <c r="A72">
        <v>173055000</v>
      </c>
      <c r="B72" t="s">
        <v>1087</v>
      </c>
      <c r="C72" t="s">
        <v>0</v>
      </c>
      <c r="E72">
        <v>173055000</v>
      </c>
      <c r="F72" t="s">
        <v>0</v>
      </c>
      <c r="G72">
        <v>216.48</v>
      </c>
      <c r="H72" t="s">
        <v>0</v>
      </c>
      <c r="I72" s="8">
        <v>227.70000000000002</v>
      </c>
    </row>
    <row r="73" spans="1:10" ht="15" x14ac:dyDescent="0.25">
      <c r="A73">
        <v>173050000</v>
      </c>
      <c r="B73" t="s">
        <v>1088</v>
      </c>
      <c r="C73" t="s">
        <v>0</v>
      </c>
      <c r="E73">
        <v>173050000</v>
      </c>
      <c r="F73" t="s">
        <v>0</v>
      </c>
      <c r="G73">
        <v>216.48</v>
      </c>
      <c r="H73" t="s">
        <v>0</v>
      </c>
      <c r="I73" s="8">
        <v>227.70000000000002</v>
      </c>
    </row>
    <row r="74" spans="1:10" x14ac:dyDescent="0.35">
      <c r="A74">
        <v>173038000</v>
      </c>
      <c r="B74" t="s">
        <v>1089</v>
      </c>
      <c r="C74" t="s">
        <v>1090</v>
      </c>
      <c r="D74" s="11">
        <f>+G74*0.85</f>
        <v>190.74</v>
      </c>
      <c r="E74">
        <v>173038000</v>
      </c>
      <c r="F74" t="str">
        <f>+C74</f>
        <v>Na 17g -CK 15%</v>
      </c>
      <c r="G74" s="8">
        <v>224.4</v>
      </c>
      <c r="H74" t="s">
        <v>1091</v>
      </c>
    </row>
    <row r="75" spans="1:10" x14ac:dyDescent="0.35">
      <c r="A75">
        <v>173065000</v>
      </c>
      <c r="B75" t="s">
        <v>1092</v>
      </c>
      <c r="C75" t="s">
        <v>1093</v>
      </c>
      <c r="D75" s="11">
        <f>+G75*0.88</f>
        <v>290.39999999999998</v>
      </c>
      <c r="E75">
        <f>+A75</f>
        <v>173065000</v>
      </c>
      <c r="F75" t="s">
        <v>1094</v>
      </c>
      <c r="G75" s="8">
        <v>330</v>
      </c>
      <c r="H75" t="s">
        <v>1094</v>
      </c>
    </row>
    <row r="76" spans="1:10" ht="15" x14ac:dyDescent="0.25">
      <c r="A76">
        <v>173047000</v>
      </c>
      <c r="B76" t="s">
        <v>1095</v>
      </c>
      <c r="C76" t="s">
        <v>1096</v>
      </c>
      <c r="E76">
        <v>173047000</v>
      </c>
      <c r="F76" t="s">
        <v>1096</v>
      </c>
      <c r="G76" s="8">
        <v>168</v>
      </c>
      <c r="H76" t="s">
        <v>1096</v>
      </c>
    </row>
    <row r="77" spans="1:10" x14ac:dyDescent="0.35">
      <c r="A77">
        <v>173064000</v>
      </c>
      <c r="B77" t="s">
        <v>1097</v>
      </c>
      <c r="C77" t="s">
        <v>1098</v>
      </c>
      <c r="D77" s="11">
        <f>+G77*0.9</f>
        <v>297</v>
      </c>
      <c r="E77">
        <v>173064000</v>
      </c>
      <c r="F77" t="s">
        <v>1098</v>
      </c>
      <c r="G77" s="8">
        <v>330</v>
      </c>
      <c r="H77" t="s">
        <v>1082</v>
      </c>
    </row>
    <row r="78" spans="1:10" x14ac:dyDescent="0.35">
      <c r="A78">
        <v>173052000</v>
      </c>
      <c r="B78" t="s">
        <v>1099</v>
      </c>
      <c r="C78" t="s">
        <v>1100</v>
      </c>
      <c r="D78" s="11">
        <f>+G78*0.85</f>
        <v>184.00799999999998</v>
      </c>
      <c r="E78">
        <f>+A78</f>
        <v>173052000</v>
      </c>
      <c r="F78" t="s">
        <v>1100</v>
      </c>
      <c r="G78">
        <v>216.48</v>
      </c>
      <c r="H78" t="s">
        <v>0</v>
      </c>
      <c r="I78" s="8">
        <v>227.70000000000002</v>
      </c>
      <c r="J78" s="10">
        <f>+I78*0.85</f>
        <v>193.54500000000002</v>
      </c>
    </row>
    <row r="79" spans="1:10" x14ac:dyDescent="0.35">
      <c r="A79">
        <v>173048000</v>
      </c>
      <c r="B79" t="s">
        <v>1101</v>
      </c>
      <c r="C79" t="s">
        <v>1102</v>
      </c>
      <c r="D79" s="11">
        <f>+G79*0.77</f>
        <v>129.36000000000001</v>
      </c>
      <c r="E79">
        <v>173048000</v>
      </c>
      <c r="F79" t="str">
        <f>+C79</f>
        <v>Na 8 g-CK23%</v>
      </c>
      <c r="G79" s="8">
        <v>168</v>
      </c>
      <c r="H79" t="s">
        <v>1096</v>
      </c>
    </row>
    <row r="80" spans="1:10" ht="15" x14ac:dyDescent="0.25">
      <c r="A80">
        <v>173041000</v>
      </c>
      <c r="B80" t="s">
        <v>1103</v>
      </c>
      <c r="C80" t="s">
        <v>1079</v>
      </c>
      <c r="D80" s="11"/>
      <c r="E80">
        <v>173041000</v>
      </c>
      <c r="F80" t="s">
        <v>1079</v>
      </c>
      <c r="G80" s="8">
        <v>330</v>
      </c>
      <c r="H80" t="s">
        <v>1079</v>
      </c>
    </row>
    <row r="81" spans="1:8" ht="15" x14ac:dyDescent="0.25">
      <c r="A81">
        <v>173009000</v>
      </c>
      <c r="B81" t="s">
        <v>1104</v>
      </c>
      <c r="C81" t="s">
        <v>1094</v>
      </c>
      <c r="D81" s="11"/>
      <c r="E81">
        <v>173009000</v>
      </c>
      <c r="F81" t="s">
        <v>1094</v>
      </c>
      <c r="G81" s="8">
        <v>330</v>
      </c>
      <c r="H81" t="s">
        <v>1094</v>
      </c>
    </row>
    <row r="82" spans="1:8" ht="15" x14ac:dyDescent="0.25">
      <c r="A82">
        <v>173010000</v>
      </c>
      <c r="B82" t="s">
        <v>1105</v>
      </c>
      <c r="C82" t="s">
        <v>1106</v>
      </c>
      <c r="D82" s="11"/>
      <c r="E82">
        <v>173010000</v>
      </c>
      <c r="F82" t="s">
        <v>1106</v>
      </c>
      <c r="G82" s="8">
        <v>277.2</v>
      </c>
      <c r="H82" t="s">
        <v>1106</v>
      </c>
    </row>
    <row r="83" spans="1:8" x14ac:dyDescent="0.35">
      <c r="A83">
        <v>173061000</v>
      </c>
      <c r="B83" t="s">
        <v>1107</v>
      </c>
      <c r="C83" t="s">
        <v>1108</v>
      </c>
      <c r="D83" s="11">
        <f>+G83*0.85</f>
        <v>190.74</v>
      </c>
      <c r="E83">
        <v>173061000</v>
      </c>
      <c r="F83" t="s">
        <v>1108</v>
      </c>
      <c r="G83" s="8">
        <v>224.4</v>
      </c>
      <c r="H83" t="s">
        <v>1109</v>
      </c>
    </row>
    <row r="84" spans="1:8" x14ac:dyDescent="0.35">
      <c r="A84">
        <v>173067000</v>
      </c>
      <c r="B84" t="s">
        <v>1110</v>
      </c>
      <c r="C84" t="s">
        <v>1111</v>
      </c>
      <c r="D84" s="11">
        <f>+G84*0.85</f>
        <v>184.00799999999998</v>
      </c>
      <c r="E84">
        <v>173067000</v>
      </c>
      <c r="F84" t="s">
        <v>1111</v>
      </c>
      <c r="G84">
        <v>216.48</v>
      </c>
      <c r="H84" t="s">
        <v>1112</v>
      </c>
    </row>
    <row r="85" spans="1:8" x14ac:dyDescent="0.35">
      <c r="A85">
        <v>173046000</v>
      </c>
      <c r="B85" t="s">
        <v>1113</v>
      </c>
      <c r="C85" t="s">
        <v>1114</v>
      </c>
      <c r="D85" s="11">
        <f>+G85*0.85</f>
        <v>280.5</v>
      </c>
      <c r="E85">
        <v>173046000</v>
      </c>
      <c r="F85" t="s">
        <v>1114</v>
      </c>
      <c r="G85" s="8">
        <v>330</v>
      </c>
      <c r="H85" t="s">
        <v>1115</v>
      </c>
    </row>
    <row r="86" spans="1:8" ht="15" x14ac:dyDescent="0.25">
      <c r="A86">
        <v>173040000</v>
      </c>
      <c r="B86" t="s">
        <v>1116</v>
      </c>
      <c r="C86" t="s">
        <v>1082</v>
      </c>
      <c r="D86" s="11"/>
      <c r="E86">
        <v>173040000</v>
      </c>
      <c r="F86" t="s">
        <v>1082</v>
      </c>
      <c r="G86" s="8">
        <v>330</v>
      </c>
      <c r="H86" t="s">
        <v>1082</v>
      </c>
    </row>
    <row r="87" spans="1:8" x14ac:dyDescent="0.35">
      <c r="A87">
        <v>173060000</v>
      </c>
      <c r="B87" t="s">
        <v>1117</v>
      </c>
      <c r="C87" t="s">
        <v>1111</v>
      </c>
      <c r="D87" s="11">
        <f>+G87*0.85</f>
        <v>184.00799999999998</v>
      </c>
      <c r="E87">
        <v>173060000</v>
      </c>
      <c r="F87" t="str">
        <f>+C87</f>
        <v>Na 16g Tet-CK 15%</v>
      </c>
      <c r="G87">
        <v>216.48</v>
      </c>
      <c r="H87" t="s">
        <v>1112</v>
      </c>
    </row>
    <row r="88" spans="1:8" ht="15" outlineLevel="1" x14ac:dyDescent="0.25">
      <c r="A88">
        <v>173004000</v>
      </c>
      <c r="B88" t="s">
        <v>1118</v>
      </c>
      <c r="C88" t="s">
        <v>1091</v>
      </c>
      <c r="D88" s="11"/>
      <c r="E88">
        <v>173004000</v>
      </c>
      <c r="F88" t="s">
        <v>1091</v>
      </c>
      <c r="G88" s="8">
        <v>224.4</v>
      </c>
      <c r="H88" t="s">
        <v>1091</v>
      </c>
    </row>
    <row r="89" spans="1:8" ht="15" outlineLevel="1" x14ac:dyDescent="0.25">
      <c r="A89">
        <v>173005000</v>
      </c>
      <c r="B89" t="s">
        <v>1119</v>
      </c>
      <c r="C89" t="s">
        <v>1109</v>
      </c>
      <c r="D89" s="11"/>
      <c r="E89">
        <v>173005000</v>
      </c>
      <c r="F89" t="s">
        <v>1109</v>
      </c>
      <c r="G89" s="8">
        <v>224.4</v>
      </c>
      <c r="H89" t="s">
        <v>1109</v>
      </c>
    </row>
    <row r="90" spans="1:8" ht="15" outlineLevel="1" x14ac:dyDescent="0.25">
      <c r="A90">
        <v>173006000</v>
      </c>
      <c r="B90" t="s">
        <v>1120</v>
      </c>
      <c r="C90" t="s">
        <v>1121</v>
      </c>
      <c r="D90" s="11"/>
      <c r="E90">
        <v>173006000</v>
      </c>
      <c r="F90" t="s">
        <v>1121</v>
      </c>
      <c r="G90" s="8">
        <v>374</v>
      </c>
      <c r="H90" t="s">
        <v>1121</v>
      </c>
    </row>
    <row r="91" spans="1:8" ht="15" outlineLevel="1" x14ac:dyDescent="0.25">
      <c r="A91">
        <v>173003000</v>
      </c>
      <c r="B91" t="s">
        <v>1122</v>
      </c>
      <c r="C91" t="s">
        <v>1123</v>
      </c>
      <c r="D91" s="11"/>
      <c r="E91">
        <v>173003000</v>
      </c>
      <c r="F91" t="s">
        <v>1123</v>
      </c>
      <c r="G91" s="8">
        <v>168</v>
      </c>
      <c r="H91" t="s">
        <v>1123</v>
      </c>
    </row>
    <row r="92" spans="1:8" ht="15" outlineLevel="1" x14ac:dyDescent="0.25">
      <c r="A92">
        <v>173001000</v>
      </c>
      <c r="B92" t="s">
        <v>1124</v>
      </c>
      <c r="C92" t="s">
        <v>1125</v>
      </c>
      <c r="D92" s="11"/>
      <c r="E92">
        <v>173001000</v>
      </c>
      <c r="F92" t="s">
        <v>1125</v>
      </c>
      <c r="G92" s="8">
        <v>330</v>
      </c>
      <c r="H92" t="s">
        <v>1125</v>
      </c>
    </row>
    <row r="93" spans="1:8" outlineLevel="1" x14ac:dyDescent="0.35">
      <c r="A93">
        <v>173035000</v>
      </c>
      <c r="B93" t="s">
        <v>1126</v>
      </c>
      <c r="C93" t="s">
        <v>1127</v>
      </c>
      <c r="D93" s="11">
        <f>+G93*0.85</f>
        <v>280.5</v>
      </c>
      <c r="E93">
        <v>173035000</v>
      </c>
      <c r="F93" t="s">
        <v>1125</v>
      </c>
      <c r="G93" s="8">
        <v>330</v>
      </c>
      <c r="H93" t="s">
        <v>1125</v>
      </c>
    </row>
    <row r="94" spans="1:8" outlineLevel="1" x14ac:dyDescent="0.35">
      <c r="A94">
        <v>173039000</v>
      </c>
      <c r="B94" t="s">
        <v>1128</v>
      </c>
      <c r="C94" t="s">
        <v>1129</v>
      </c>
      <c r="D94" s="11">
        <f>+G94*0.75</f>
        <v>126</v>
      </c>
      <c r="E94">
        <v>173039000</v>
      </c>
      <c r="F94" t="s">
        <v>1123</v>
      </c>
      <c r="G94" s="8">
        <v>168</v>
      </c>
      <c r="H94" t="s">
        <v>1123</v>
      </c>
    </row>
    <row r="95" spans="1:8" ht="15" outlineLevel="1" x14ac:dyDescent="0.25">
      <c r="A95">
        <v>173019000</v>
      </c>
      <c r="B95" t="s">
        <v>1130</v>
      </c>
      <c r="C95" t="s">
        <v>1121</v>
      </c>
      <c r="D95" s="11"/>
      <c r="E95">
        <v>173019000</v>
      </c>
      <c r="F95" t="s">
        <v>1121</v>
      </c>
      <c r="G95" s="8">
        <v>374</v>
      </c>
      <c r="H95" t="s">
        <v>1121</v>
      </c>
    </row>
    <row r="96" spans="1:8" ht="15" outlineLevel="1" x14ac:dyDescent="0.25">
      <c r="A96">
        <v>173002000</v>
      </c>
      <c r="B96" t="s">
        <v>1131</v>
      </c>
      <c r="C96" t="s">
        <v>1132</v>
      </c>
      <c r="D96" s="11"/>
      <c r="E96">
        <v>173002000</v>
      </c>
      <c r="F96" t="s">
        <v>1132</v>
      </c>
      <c r="G96" s="8">
        <v>330</v>
      </c>
      <c r="H96" t="s">
        <v>1132</v>
      </c>
    </row>
    <row r="97" spans="1:13" ht="15" outlineLevel="1" x14ac:dyDescent="0.25">
      <c r="A97">
        <v>173007000</v>
      </c>
      <c r="B97" t="s">
        <v>1133</v>
      </c>
      <c r="C97" t="s">
        <v>1134</v>
      </c>
      <c r="D97" s="11"/>
      <c r="E97">
        <v>173007000</v>
      </c>
      <c r="F97" t="s">
        <v>1134</v>
      </c>
      <c r="G97" s="8">
        <v>330</v>
      </c>
      <c r="H97" t="s">
        <v>1134</v>
      </c>
    </row>
    <row r="98" spans="1:13" ht="15" outlineLevel="1" x14ac:dyDescent="0.25">
      <c r="A98">
        <v>173017000</v>
      </c>
      <c r="B98" t="s">
        <v>1135</v>
      </c>
      <c r="C98" t="s">
        <v>1091</v>
      </c>
      <c r="D98" s="11"/>
      <c r="E98">
        <v>173017000</v>
      </c>
      <c r="F98" t="s">
        <v>1091</v>
      </c>
      <c r="G98" s="8">
        <v>224.4</v>
      </c>
      <c r="H98" t="s">
        <v>1091</v>
      </c>
    </row>
    <row r="99" spans="1:13" ht="15" outlineLevel="1" x14ac:dyDescent="0.25">
      <c r="A99">
        <v>173018000</v>
      </c>
      <c r="B99" t="s">
        <v>1136</v>
      </c>
      <c r="C99" t="s">
        <v>1109</v>
      </c>
      <c r="D99" s="11"/>
      <c r="E99">
        <v>173018000</v>
      </c>
      <c r="F99" t="s">
        <v>1109</v>
      </c>
      <c r="G99" s="8">
        <v>224.4</v>
      </c>
      <c r="H99" t="s">
        <v>1109</v>
      </c>
    </row>
    <row r="100" spans="1:13" outlineLevel="1" x14ac:dyDescent="0.35">
      <c r="A100">
        <v>173037000</v>
      </c>
      <c r="B100" t="s">
        <v>1137</v>
      </c>
      <c r="C100" t="s">
        <v>1138</v>
      </c>
      <c r="D100" s="11">
        <f>+G100*0.77</f>
        <v>129.36000000000001</v>
      </c>
      <c r="E100">
        <v>173037000</v>
      </c>
      <c r="F100" t="s">
        <v>1123</v>
      </c>
      <c r="G100" s="8">
        <v>168</v>
      </c>
      <c r="H100" t="s">
        <v>1123</v>
      </c>
    </row>
    <row r="101" spans="1:13" outlineLevel="1" x14ac:dyDescent="0.35">
      <c r="A101">
        <v>173036000</v>
      </c>
      <c r="B101" t="s">
        <v>1139</v>
      </c>
      <c r="C101" t="s">
        <v>1140</v>
      </c>
      <c r="D101" s="11">
        <f>+G101*0.85</f>
        <v>280.5</v>
      </c>
      <c r="E101">
        <v>173036000</v>
      </c>
      <c r="F101" t="s">
        <v>1132</v>
      </c>
      <c r="G101" s="8">
        <v>330</v>
      </c>
      <c r="H101" t="s">
        <v>1132</v>
      </c>
    </row>
    <row r="102" spans="1:13" ht="15" outlineLevel="1" x14ac:dyDescent="0.25">
      <c r="A102">
        <v>173045000</v>
      </c>
      <c r="B102" t="s">
        <v>1141</v>
      </c>
      <c r="C102" t="s">
        <v>1142</v>
      </c>
      <c r="D102" s="11"/>
      <c r="E102">
        <v>173045000</v>
      </c>
      <c r="F102" t="s">
        <v>1142</v>
      </c>
      <c r="G102" s="8">
        <v>330</v>
      </c>
      <c r="H102" t="s">
        <v>1142</v>
      </c>
    </row>
    <row r="103" spans="1:13" ht="15" outlineLevel="1" x14ac:dyDescent="0.25">
      <c r="A103">
        <v>173051000</v>
      </c>
      <c r="B103" t="s">
        <v>1143</v>
      </c>
      <c r="C103" t="s">
        <v>1112</v>
      </c>
      <c r="D103" s="11"/>
      <c r="E103">
        <v>173051000</v>
      </c>
      <c r="F103" t="s">
        <v>1112</v>
      </c>
      <c r="G103" s="8">
        <v>224.4</v>
      </c>
      <c r="H103" t="s">
        <v>1112</v>
      </c>
    </row>
    <row r="104" spans="1:13" ht="15" outlineLevel="1" x14ac:dyDescent="0.25">
      <c r="A104">
        <v>173056000</v>
      </c>
      <c r="B104" t="s">
        <v>1144</v>
      </c>
      <c r="C104" t="s">
        <v>1112</v>
      </c>
      <c r="D104" s="11"/>
      <c r="E104">
        <v>173056000</v>
      </c>
      <c r="F104" t="s">
        <v>1112</v>
      </c>
      <c r="G104" s="8">
        <v>224.4</v>
      </c>
      <c r="H104" t="s">
        <v>1112</v>
      </c>
    </row>
    <row r="105" spans="1:13" outlineLevel="1" x14ac:dyDescent="0.35">
      <c r="A105">
        <v>173058000</v>
      </c>
      <c r="B105" t="s">
        <v>1145</v>
      </c>
      <c r="C105" t="s">
        <v>1146</v>
      </c>
      <c r="D105" s="11">
        <f>+G105*0.85</f>
        <v>280.5</v>
      </c>
      <c r="E105">
        <v>173058000</v>
      </c>
      <c r="F105" t="s">
        <v>1142</v>
      </c>
      <c r="G105" s="8">
        <v>330</v>
      </c>
      <c r="H105" t="s">
        <v>1142</v>
      </c>
    </row>
    <row r="106" spans="1:13" ht="15" x14ac:dyDescent="0.25">
      <c r="A106">
        <v>173044000</v>
      </c>
      <c r="B106" t="s">
        <v>1147</v>
      </c>
      <c r="C106" t="s">
        <v>1115</v>
      </c>
      <c r="D106" s="11"/>
      <c r="E106">
        <v>173044000</v>
      </c>
      <c r="F106" t="s">
        <v>1115</v>
      </c>
      <c r="G106" s="8">
        <v>330</v>
      </c>
      <c r="H106" t="s">
        <v>1115</v>
      </c>
    </row>
    <row r="107" spans="1:13" ht="15" x14ac:dyDescent="0.25">
      <c r="A107" t="s">
        <v>5</v>
      </c>
      <c r="B107" t="s">
        <v>5</v>
      </c>
      <c r="C107" t="s">
        <v>5</v>
      </c>
      <c r="D107" t="s">
        <v>5</v>
      </c>
      <c r="E107" t="s">
        <v>5</v>
      </c>
      <c r="F107" t="s">
        <v>5</v>
      </c>
      <c r="G107" t="s">
        <v>5</v>
      </c>
      <c r="H107" t="s">
        <v>5</v>
      </c>
      <c r="I107" t="s">
        <v>5</v>
      </c>
      <c r="J107" s="3" t="s">
        <v>5</v>
      </c>
      <c r="K107" t="s">
        <v>5</v>
      </c>
      <c r="L107" t="s">
        <v>5</v>
      </c>
      <c r="M107" t="s">
        <v>5</v>
      </c>
    </row>
  </sheetData>
  <autoFilter ref="A1:G107"/>
  <conditionalFormatting sqref="B1:B6 B14:B1048576">
    <cfRule type="containsText" dxfId="3" priority="4" operator="containsText" text="giam">
      <formula>NOT(ISERROR(SEARCH("giam",B1)))</formula>
    </cfRule>
  </conditionalFormatting>
  <conditionalFormatting sqref="B7:B10">
    <cfRule type="containsText" dxfId="2" priority="3" operator="containsText" text="giam">
      <formula>NOT(ISERROR(SEARCH("giam",B7)))</formula>
    </cfRule>
  </conditionalFormatting>
  <conditionalFormatting sqref="B11">
    <cfRule type="containsText" dxfId="1" priority="2" operator="containsText" text="giam">
      <formula>NOT(ISERROR(SEARCH("giam",B11)))</formula>
    </cfRule>
  </conditionalFormatting>
  <conditionalFormatting sqref="B12:B13">
    <cfRule type="containsText" dxfId="0" priority="1" operator="containsText" text="giam">
      <formula>NOT(ISERROR(SEARCH("giam",B12)))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D18" sqref="D18"/>
    </sheetView>
  </sheetViews>
  <sheetFormatPr defaultRowHeight="14.5" x14ac:dyDescent="0.35"/>
  <cols>
    <col min="2" max="2" width="10.54296875" bestFit="1" customWidth="1"/>
    <col min="3" max="3" width="23" bestFit="1" customWidth="1"/>
    <col min="4" max="4" width="33.26953125" bestFit="1" customWidth="1"/>
  </cols>
  <sheetData>
    <row r="2" spans="2:4" x14ac:dyDescent="0.35">
      <c r="B2" t="s">
        <v>1268</v>
      </c>
      <c r="C2" t="s">
        <v>52</v>
      </c>
      <c r="D2" t="s">
        <v>1277</v>
      </c>
    </row>
    <row r="3" spans="2:4" x14ac:dyDescent="0.35">
      <c r="B3" t="s">
        <v>1269</v>
      </c>
      <c r="C3" t="s">
        <v>53</v>
      </c>
      <c r="D3" t="s">
        <v>1278</v>
      </c>
    </row>
    <row r="4" spans="2:4" x14ac:dyDescent="0.35">
      <c r="B4" t="s">
        <v>1270</v>
      </c>
      <c r="C4" t="s">
        <v>1271</v>
      </c>
      <c r="D4" t="s">
        <v>1279</v>
      </c>
    </row>
    <row r="5" spans="2:4" x14ac:dyDescent="0.35">
      <c r="B5" t="s">
        <v>1272</v>
      </c>
      <c r="C5" t="s">
        <v>55</v>
      </c>
      <c r="D5" t="s">
        <v>1280</v>
      </c>
    </row>
    <row r="6" spans="2:4" x14ac:dyDescent="0.35">
      <c r="B6" t="s">
        <v>1273</v>
      </c>
      <c r="C6" t="s">
        <v>76</v>
      </c>
      <c r="D6" t="s">
        <v>1281</v>
      </c>
    </row>
    <row r="7" spans="2:4" x14ac:dyDescent="0.35">
      <c r="B7" t="s">
        <v>1274</v>
      </c>
      <c r="C7" t="s">
        <v>56</v>
      </c>
      <c r="D7" t="s">
        <v>1282</v>
      </c>
    </row>
    <row r="8" spans="2:4" x14ac:dyDescent="0.35">
      <c r="B8" t="s">
        <v>1275</v>
      </c>
      <c r="C8" t="s">
        <v>57</v>
      </c>
      <c r="D8" t="s">
        <v>1283</v>
      </c>
    </row>
    <row r="9" spans="2:4" x14ac:dyDescent="0.3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user</cp:lastModifiedBy>
  <dcterms:created xsi:type="dcterms:W3CDTF">2022-11-03T15:34:34Z</dcterms:created>
  <dcterms:modified xsi:type="dcterms:W3CDTF">2024-09-04T04:37:21Z</dcterms:modified>
</cp:coreProperties>
</file>