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784E71B-4279-4F1E-BF32-659FDE57A745}" xr6:coauthVersionLast="47" xr6:coauthVersionMax="47" xr10:uidLastSave="{00000000-0000-0000-0000-000000000000}"/>
  <bookViews>
    <workbookView xWindow="-120" yWindow="-120" windowWidth="20730" windowHeight="11160" xr2:uid="{A27010E6-2568-40E3-8464-06B5538D53EE}"/>
  </bookViews>
  <sheets>
    <sheet name="Report" sheetId="1" r:id="rId1"/>
    <sheet name="INV-HT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" i="1" l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K65" i="1"/>
  <c r="I66" i="1"/>
  <c r="I65" i="1"/>
  <c r="I64" i="1"/>
  <c r="I63" i="1"/>
  <c r="I62" i="1"/>
  <c r="I61" i="1"/>
  <c r="K57" i="1"/>
  <c r="K56" i="1"/>
  <c r="K55" i="1"/>
  <c r="I57" i="1"/>
  <c r="I56" i="1"/>
  <c r="I55" i="1"/>
  <c r="K51" i="1"/>
  <c r="K50" i="1"/>
  <c r="I51" i="1"/>
  <c r="I50" i="1"/>
  <c r="I49" i="1"/>
  <c r="I44" i="1"/>
  <c r="K40" i="1"/>
  <c r="K39" i="1"/>
  <c r="I40" i="1"/>
  <c r="I39" i="1"/>
  <c r="L35" i="1"/>
  <c r="J35" i="1"/>
  <c r="K67" i="1"/>
  <c r="K66" i="1"/>
  <c r="K64" i="1"/>
  <c r="K63" i="1"/>
  <c r="K62" i="1"/>
  <c r="K61" i="1"/>
  <c r="K60" i="1"/>
  <c r="K59" i="1"/>
  <c r="K58" i="1"/>
  <c r="I67" i="1"/>
  <c r="I60" i="1"/>
  <c r="I59" i="1"/>
  <c r="I58" i="1"/>
  <c r="I54" i="1"/>
  <c r="I53" i="1"/>
  <c r="I52" i="1"/>
  <c r="I48" i="1"/>
  <c r="I47" i="1"/>
  <c r="I46" i="1"/>
  <c r="I45" i="1"/>
  <c r="I43" i="1"/>
  <c r="I42" i="1"/>
  <c r="I41" i="1"/>
  <c r="I38" i="1"/>
  <c r="I37" i="1"/>
  <c r="I36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AC35" i="1"/>
  <c r="AB35" i="1"/>
  <c r="AC71" i="1"/>
  <c r="AC70" i="1"/>
  <c r="AC69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A35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Z35" i="1"/>
  <c r="Y35" i="1"/>
  <c r="X35" i="1"/>
  <c r="W35" i="1"/>
  <c r="K54" i="1" l="1"/>
  <c r="K52" i="1"/>
  <c r="K49" i="1"/>
  <c r="K48" i="1"/>
  <c r="K47" i="1"/>
  <c r="K45" i="1"/>
  <c r="K44" i="1"/>
  <c r="K43" i="1"/>
  <c r="K37" i="1"/>
  <c r="AA36" i="1"/>
  <c r="K36" i="1" s="1"/>
  <c r="DW59" i="2"/>
  <c r="DW58" i="2"/>
  <c r="DW57" i="2"/>
  <c r="DY57" i="2" s="1"/>
  <c r="DW56" i="2"/>
  <c r="DY56" i="2" s="1"/>
  <c r="DW55" i="2"/>
  <c r="DW54" i="2"/>
  <c r="DW53" i="2"/>
  <c r="DY53" i="2" s="1"/>
  <c r="DW52" i="2"/>
  <c r="DY52" i="2" s="1"/>
  <c r="DW51" i="2"/>
  <c r="DW50" i="2"/>
  <c r="DW49" i="2"/>
  <c r="DY49" i="2" s="1"/>
  <c r="DW48" i="2"/>
  <c r="DY48" i="2" s="1"/>
  <c r="DW47" i="2"/>
  <c r="DW46" i="2"/>
  <c r="DW45" i="2"/>
  <c r="DY45" i="2" s="1"/>
  <c r="DW44" i="2"/>
  <c r="DY44" i="2" s="1"/>
  <c r="DW43" i="2"/>
  <c r="DW42" i="2"/>
  <c r="DW41" i="2"/>
  <c r="DY41" i="2" s="1"/>
  <c r="DW40" i="2"/>
  <c r="DY40" i="2" s="1"/>
  <c r="DW39" i="2"/>
  <c r="DW38" i="2"/>
  <c r="DW37" i="2"/>
  <c r="DY37" i="2" s="1"/>
  <c r="DW36" i="2"/>
  <c r="DY36" i="2" s="1"/>
  <c r="DW35" i="2"/>
  <c r="DW34" i="2"/>
  <c r="DW33" i="2"/>
  <c r="DY33" i="2" s="1"/>
  <c r="DW32" i="2"/>
  <c r="DY32" i="2" s="1"/>
  <c r="DW31" i="2"/>
  <c r="DW30" i="2"/>
  <c r="DW29" i="2"/>
  <c r="DY29" i="2" s="1"/>
  <c r="DW28" i="2"/>
  <c r="DY28" i="2" s="1"/>
  <c r="DW27" i="2"/>
  <c r="DW26" i="2"/>
  <c r="DW25" i="2"/>
  <c r="DY25" i="2" s="1"/>
  <c r="DW24" i="2"/>
  <c r="DY24" i="2" s="1"/>
  <c r="DW23" i="2"/>
  <c r="DW22" i="2"/>
  <c r="DW21" i="2"/>
  <c r="DY21" i="2" s="1"/>
  <c r="DW20" i="2"/>
  <c r="DY20" i="2" s="1"/>
  <c r="DW19" i="2"/>
  <c r="DW18" i="2"/>
  <c r="DW17" i="2"/>
  <c r="DY17" i="2" s="1"/>
  <c r="DW16" i="2"/>
  <c r="DY16" i="2" s="1"/>
  <c r="DW15" i="2"/>
  <c r="DW14" i="2"/>
  <c r="DW13" i="2"/>
  <c r="DY13" i="2" s="1"/>
  <c r="DW12" i="2"/>
  <c r="DY12" i="2" s="1"/>
  <c r="DW11" i="2"/>
  <c r="DW10" i="2"/>
  <c r="DW9" i="2"/>
  <c r="DY9" i="2" s="1"/>
  <c r="DW8" i="2"/>
  <c r="DY8" i="2" s="1"/>
  <c r="DW7" i="2"/>
  <c r="DW6" i="2"/>
  <c r="DY59" i="2"/>
  <c r="DY58" i="2"/>
  <c r="DY55" i="2"/>
  <c r="DY54" i="2"/>
  <c r="DY51" i="2"/>
  <c r="DY50" i="2"/>
  <c r="DY47" i="2"/>
  <c r="DY46" i="2"/>
  <c r="DY43" i="2"/>
  <c r="DY42" i="2"/>
  <c r="DY39" i="2"/>
  <c r="DY38" i="2"/>
  <c r="DY35" i="2"/>
  <c r="DY34" i="2"/>
  <c r="DY31" i="2"/>
  <c r="DY30" i="2"/>
  <c r="DY27" i="2"/>
  <c r="DY26" i="2"/>
  <c r="DY23" i="2"/>
  <c r="DY22" i="2"/>
  <c r="DY19" i="2"/>
  <c r="DY18" i="2"/>
  <c r="DY15" i="2"/>
  <c r="DY14" i="2"/>
  <c r="DY11" i="2"/>
  <c r="DY10" i="2"/>
  <c r="DV6" i="2"/>
  <c r="DV9" i="2"/>
  <c r="DV12" i="2"/>
  <c r="DV16" i="2"/>
  <c r="DV41" i="2"/>
  <c r="DV38" i="2"/>
  <c r="DV28" i="2"/>
  <c r="DV23" i="2"/>
  <c r="DV19" i="2"/>
  <c r="K41" i="1" l="1"/>
  <c r="K53" i="1"/>
  <c r="I35" i="1"/>
  <c r="K38" i="1"/>
  <c r="K42" i="1"/>
  <c r="K46" i="1"/>
  <c r="K35" i="1" l="1"/>
  <c r="F35" i="1"/>
  <c r="DO6" i="2" l="1"/>
  <c r="DU6" i="2"/>
  <c r="DU19" i="2"/>
  <c r="DU28" i="2"/>
  <c r="DU41" i="2"/>
  <c r="DU38" i="2"/>
  <c r="DU23" i="2"/>
  <c r="DU16" i="2"/>
  <c r="DU12" i="2"/>
  <c r="DU9" i="2"/>
  <c r="R6" i="1" l="1"/>
  <c r="G59" i="2"/>
  <c r="J58" i="2"/>
  <c r="M58" i="2" s="1"/>
  <c r="G58" i="2"/>
  <c r="I58" i="2" s="1"/>
  <c r="G57" i="2"/>
  <c r="J57" i="2" s="1"/>
  <c r="M57" i="2" s="1"/>
  <c r="O57" i="2" s="1"/>
  <c r="G56" i="2"/>
  <c r="J56" i="2" s="1"/>
  <c r="M56" i="2" s="1"/>
  <c r="G55" i="2"/>
  <c r="J55" i="2" s="1"/>
  <c r="M55" i="2" s="1"/>
  <c r="P55" i="2" s="1"/>
  <c r="S55" i="2" s="1"/>
  <c r="G54" i="2"/>
  <c r="J53" i="2"/>
  <c r="M53" i="2" s="1"/>
  <c r="G53" i="2"/>
  <c r="I53" i="2" s="1"/>
  <c r="I52" i="2"/>
  <c r="G52" i="2"/>
  <c r="J52" i="2" s="1"/>
  <c r="M52" i="2" s="1"/>
  <c r="I51" i="2"/>
  <c r="G51" i="2"/>
  <c r="J51" i="2" s="1"/>
  <c r="M51" i="2" s="1"/>
  <c r="G50" i="2"/>
  <c r="J50" i="2" s="1"/>
  <c r="M50" i="2" s="1"/>
  <c r="P50" i="2" s="1"/>
  <c r="S50" i="2" s="1"/>
  <c r="G49" i="2"/>
  <c r="G48" i="2"/>
  <c r="I48" i="2" s="1"/>
  <c r="G47" i="2"/>
  <c r="J47" i="2" s="1"/>
  <c r="M47" i="2" s="1"/>
  <c r="DS46" i="2"/>
  <c r="DQ46" i="2"/>
  <c r="DT46" i="2" s="1"/>
  <c r="G45" i="2"/>
  <c r="DQ44" i="2"/>
  <c r="DS44" i="2" s="1"/>
  <c r="G43" i="2"/>
  <c r="J43" i="2" s="1"/>
  <c r="M43" i="2" s="1"/>
  <c r="J42" i="2"/>
  <c r="M42" i="2" s="1"/>
  <c r="G42" i="2"/>
  <c r="I42" i="2" s="1"/>
  <c r="DR41" i="2"/>
  <c r="DP41" i="2"/>
  <c r="DO41" i="2"/>
  <c r="DL41" i="2"/>
  <c r="DJ41" i="2"/>
  <c r="DI41" i="2"/>
  <c r="DF41" i="2"/>
  <c r="DD41" i="2"/>
  <c r="DC41" i="2"/>
  <c r="CZ41" i="2"/>
  <c r="CX41" i="2"/>
  <c r="CW41" i="2"/>
  <c r="CT41" i="2"/>
  <c r="CR41" i="2"/>
  <c r="CQ41" i="2"/>
  <c r="CN41" i="2"/>
  <c r="CL41" i="2"/>
  <c r="CK41" i="2"/>
  <c r="CH41" i="2"/>
  <c r="CF41" i="2"/>
  <c r="CE41" i="2"/>
  <c r="CB41" i="2"/>
  <c r="BZ41" i="2"/>
  <c r="BY41" i="2"/>
  <c r="BV41" i="2"/>
  <c r="BT41" i="2"/>
  <c r="BS41" i="2"/>
  <c r="BP41" i="2"/>
  <c r="BN41" i="2"/>
  <c r="BM41" i="2"/>
  <c r="BJ41" i="2"/>
  <c r="BH41" i="2"/>
  <c r="BG41" i="2"/>
  <c r="BD41" i="2"/>
  <c r="BB41" i="2"/>
  <c r="BA41" i="2"/>
  <c r="AX41" i="2"/>
  <c r="AV41" i="2"/>
  <c r="AU41" i="2"/>
  <c r="AR41" i="2"/>
  <c r="AP41" i="2"/>
  <c r="AO41" i="2"/>
  <c r="AL41" i="2"/>
  <c r="AJ41" i="2"/>
  <c r="AI41" i="2"/>
  <c r="AF41" i="2"/>
  <c r="AD41" i="2"/>
  <c r="AC41" i="2"/>
  <c r="Z41" i="2"/>
  <c r="X41" i="2"/>
  <c r="W41" i="2"/>
  <c r="T41" i="2"/>
  <c r="R41" i="2"/>
  <c r="Q41" i="2"/>
  <c r="N41" i="2"/>
  <c r="L41" i="2"/>
  <c r="K41" i="2"/>
  <c r="H41" i="2"/>
  <c r="F41" i="2"/>
  <c r="E41" i="2"/>
  <c r="D41" i="2"/>
  <c r="C41" i="2"/>
  <c r="G40" i="2"/>
  <c r="J39" i="2"/>
  <c r="M39" i="2" s="1"/>
  <c r="G39" i="2"/>
  <c r="I39" i="2" s="1"/>
  <c r="DR38" i="2"/>
  <c r="DP38" i="2"/>
  <c r="DO38" i="2"/>
  <c r="DL38" i="2"/>
  <c r="DJ38" i="2"/>
  <c r="DI38" i="2"/>
  <c r="DF38" i="2"/>
  <c r="DD38" i="2"/>
  <c r="DC38" i="2"/>
  <c r="CZ38" i="2"/>
  <c r="CX38" i="2"/>
  <c r="CX6" i="2" s="1"/>
  <c r="CW38" i="2"/>
  <c r="CT38" i="2"/>
  <c r="CR38" i="2"/>
  <c r="CQ38" i="2"/>
  <c r="CN38" i="2"/>
  <c r="CL38" i="2"/>
  <c r="CK38" i="2"/>
  <c r="CH38" i="2"/>
  <c r="CF38" i="2"/>
  <c r="CE38" i="2"/>
  <c r="CB38" i="2"/>
  <c r="BZ38" i="2"/>
  <c r="BY38" i="2"/>
  <c r="BV38" i="2"/>
  <c r="BT38" i="2"/>
  <c r="BS38" i="2"/>
  <c r="BP38" i="2"/>
  <c r="BN38" i="2"/>
  <c r="BM38" i="2"/>
  <c r="BJ38" i="2"/>
  <c r="BH38" i="2"/>
  <c r="BG38" i="2"/>
  <c r="BD38" i="2"/>
  <c r="BB38" i="2"/>
  <c r="BA38" i="2"/>
  <c r="AX38" i="2"/>
  <c r="AV38" i="2"/>
  <c r="AU38" i="2"/>
  <c r="AU6" i="2" s="1"/>
  <c r="AR38" i="2"/>
  <c r="AP38" i="2"/>
  <c r="AO38" i="2"/>
  <c r="AL38" i="2"/>
  <c r="AJ38" i="2"/>
  <c r="AI38" i="2"/>
  <c r="AF38" i="2"/>
  <c r="AD38" i="2"/>
  <c r="AC38" i="2"/>
  <c r="Z38" i="2"/>
  <c r="X38" i="2"/>
  <c r="W38" i="2"/>
  <c r="T38" i="2"/>
  <c r="R38" i="2"/>
  <c r="Q38" i="2"/>
  <c r="N38" i="2"/>
  <c r="L38" i="2"/>
  <c r="K38" i="2"/>
  <c r="H38" i="2"/>
  <c r="F38" i="2"/>
  <c r="E38" i="2"/>
  <c r="D38" i="2"/>
  <c r="C38" i="2"/>
  <c r="G37" i="2"/>
  <c r="I36" i="2"/>
  <c r="G36" i="2"/>
  <c r="P35" i="2"/>
  <c r="S35" i="2" s="1"/>
  <c r="G35" i="2"/>
  <c r="J35" i="2" s="1"/>
  <c r="M35" i="2" s="1"/>
  <c r="O35" i="2" s="1"/>
  <c r="G34" i="2"/>
  <c r="J33" i="2"/>
  <c r="M33" i="2" s="1"/>
  <c r="G33" i="2"/>
  <c r="I33" i="2" s="1"/>
  <c r="G32" i="2"/>
  <c r="J32" i="2" s="1"/>
  <c r="M32" i="2" s="1"/>
  <c r="O32" i="2" s="1"/>
  <c r="O31" i="2"/>
  <c r="G31" i="2"/>
  <c r="J31" i="2" s="1"/>
  <c r="M31" i="2" s="1"/>
  <c r="P31" i="2" s="1"/>
  <c r="S31" i="2" s="1"/>
  <c r="G30" i="2"/>
  <c r="G29" i="2"/>
  <c r="I29" i="2" s="1"/>
  <c r="DR28" i="2"/>
  <c r="DP28" i="2"/>
  <c r="DO28" i="2"/>
  <c r="DL28" i="2"/>
  <c r="DJ28" i="2"/>
  <c r="DI28" i="2"/>
  <c r="DF28" i="2"/>
  <c r="DD28" i="2"/>
  <c r="DC28" i="2"/>
  <c r="CZ28" i="2"/>
  <c r="CX28" i="2"/>
  <c r="CW28" i="2"/>
  <c r="CT28" i="2"/>
  <c r="CR28" i="2"/>
  <c r="CQ28" i="2"/>
  <c r="CN28" i="2"/>
  <c r="CL28" i="2"/>
  <c r="CK28" i="2"/>
  <c r="CH28" i="2"/>
  <c r="CF28" i="2"/>
  <c r="CE28" i="2"/>
  <c r="CB28" i="2"/>
  <c r="BZ28" i="2"/>
  <c r="BY28" i="2"/>
  <c r="BV28" i="2"/>
  <c r="BT28" i="2"/>
  <c r="BS28" i="2"/>
  <c r="BP28" i="2"/>
  <c r="BN28" i="2"/>
  <c r="BM28" i="2"/>
  <c r="BJ28" i="2"/>
  <c r="BH28" i="2"/>
  <c r="BG28" i="2"/>
  <c r="BD28" i="2"/>
  <c r="BB28" i="2"/>
  <c r="BA28" i="2"/>
  <c r="AX28" i="2"/>
  <c r="AV28" i="2"/>
  <c r="AU28" i="2"/>
  <c r="AR28" i="2"/>
  <c r="AP28" i="2"/>
  <c r="AO28" i="2"/>
  <c r="AL28" i="2"/>
  <c r="AJ28" i="2"/>
  <c r="AI28" i="2"/>
  <c r="AF28" i="2"/>
  <c r="AD28" i="2"/>
  <c r="AC28" i="2"/>
  <c r="Z28" i="2"/>
  <c r="X28" i="2"/>
  <c r="W28" i="2"/>
  <c r="T28" i="2"/>
  <c r="R28" i="2"/>
  <c r="Q28" i="2"/>
  <c r="N28" i="2"/>
  <c r="L28" i="2"/>
  <c r="K28" i="2"/>
  <c r="H28" i="2"/>
  <c r="F28" i="2"/>
  <c r="E28" i="2"/>
  <c r="D28" i="2"/>
  <c r="C28" i="2"/>
  <c r="G27" i="2"/>
  <c r="J26" i="2"/>
  <c r="G26" i="2"/>
  <c r="I26" i="2" s="1"/>
  <c r="I25" i="2"/>
  <c r="G25" i="2"/>
  <c r="J25" i="2" s="1"/>
  <c r="M25" i="2" s="1"/>
  <c r="P24" i="2"/>
  <c r="S24" i="2" s="1"/>
  <c r="U24" i="2" s="1"/>
  <c r="I24" i="2"/>
  <c r="G24" i="2"/>
  <c r="J24" i="2" s="1"/>
  <c r="M24" i="2" s="1"/>
  <c r="O24" i="2" s="1"/>
  <c r="DR23" i="2"/>
  <c r="DP23" i="2"/>
  <c r="DO23" i="2"/>
  <c r="DL23" i="2"/>
  <c r="DJ23" i="2"/>
  <c r="DI23" i="2"/>
  <c r="DF23" i="2"/>
  <c r="DD23" i="2"/>
  <c r="DC23" i="2"/>
  <c r="CZ23" i="2"/>
  <c r="CX23" i="2"/>
  <c r="CW23" i="2"/>
  <c r="CT23" i="2"/>
  <c r="CR23" i="2"/>
  <c r="CQ23" i="2"/>
  <c r="CN23" i="2"/>
  <c r="CL23" i="2"/>
  <c r="CK23" i="2"/>
  <c r="CH23" i="2"/>
  <c r="CF23" i="2"/>
  <c r="CE23" i="2"/>
  <c r="CB23" i="2"/>
  <c r="BZ23" i="2"/>
  <c r="BY23" i="2"/>
  <c r="BV23" i="2"/>
  <c r="BT23" i="2"/>
  <c r="BS23" i="2"/>
  <c r="BP23" i="2"/>
  <c r="BN23" i="2"/>
  <c r="BM23" i="2"/>
  <c r="BJ23" i="2"/>
  <c r="BH23" i="2"/>
  <c r="BG23" i="2"/>
  <c r="BD23" i="2"/>
  <c r="BB23" i="2"/>
  <c r="BA23" i="2"/>
  <c r="AX23" i="2"/>
  <c r="AV23" i="2"/>
  <c r="AU23" i="2"/>
  <c r="AR23" i="2"/>
  <c r="AP23" i="2"/>
  <c r="AO23" i="2"/>
  <c r="AL23" i="2"/>
  <c r="AJ23" i="2"/>
  <c r="AI23" i="2"/>
  <c r="AF23" i="2"/>
  <c r="AD23" i="2"/>
  <c r="AC23" i="2"/>
  <c r="Z23" i="2"/>
  <c r="X23" i="2"/>
  <c r="W23" i="2"/>
  <c r="T23" i="2"/>
  <c r="R23" i="2"/>
  <c r="Q23" i="2"/>
  <c r="N23" i="2"/>
  <c r="L23" i="2"/>
  <c r="K23" i="2"/>
  <c r="H23" i="2"/>
  <c r="F23" i="2"/>
  <c r="E23" i="2"/>
  <c r="D23" i="2"/>
  <c r="C23" i="2"/>
  <c r="J22" i="2"/>
  <c r="M22" i="2" s="1"/>
  <c r="O22" i="2" s="1"/>
  <c r="I22" i="2"/>
  <c r="G22" i="2"/>
  <c r="J21" i="2"/>
  <c r="J23" i="2" s="1"/>
  <c r="G21" i="2"/>
  <c r="G23" i="2" s="1"/>
  <c r="I23" i="2" s="1"/>
  <c r="J20" i="2"/>
  <c r="M20" i="2" s="1"/>
  <c r="O20" i="2" s="1"/>
  <c r="G20" i="2"/>
  <c r="I20" i="2" s="1"/>
  <c r="DR19" i="2"/>
  <c r="DP19" i="2"/>
  <c r="DO19" i="2"/>
  <c r="DL19" i="2"/>
  <c r="DJ19" i="2"/>
  <c r="DI19" i="2"/>
  <c r="DF19" i="2"/>
  <c r="DD19" i="2"/>
  <c r="DC19" i="2"/>
  <c r="CZ19" i="2"/>
  <c r="CX19" i="2"/>
  <c r="CW19" i="2"/>
  <c r="CT19" i="2"/>
  <c r="CR19" i="2"/>
  <c r="CQ19" i="2"/>
  <c r="CN19" i="2"/>
  <c r="CL19" i="2"/>
  <c r="CK19" i="2"/>
  <c r="CH19" i="2"/>
  <c r="CF19" i="2"/>
  <c r="CE19" i="2"/>
  <c r="CB19" i="2"/>
  <c r="BZ19" i="2"/>
  <c r="BY19" i="2"/>
  <c r="BV19" i="2"/>
  <c r="BT19" i="2"/>
  <c r="BS19" i="2"/>
  <c r="BP19" i="2"/>
  <c r="BN19" i="2"/>
  <c r="BM19" i="2"/>
  <c r="BJ19" i="2"/>
  <c r="BH19" i="2"/>
  <c r="BG19" i="2"/>
  <c r="BD19" i="2"/>
  <c r="BB19" i="2"/>
  <c r="BA19" i="2"/>
  <c r="AX19" i="2"/>
  <c r="AV19" i="2"/>
  <c r="AU19" i="2"/>
  <c r="AR19" i="2"/>
  <c r="AP19" i="2"/>
  <c r="AO19" i="2"/>
  <c r="AL19" i="2"/>
  <c r="AJ19" i="2"/>
  <c r="AI19" i="2"/>
  <c r="AF19" i="2"/>
  <c r="AD19" i="2"/>
  <c r="AC19" i="2"/>
  <c r="Z19" i="2"/>
  <c r="X19" i="2"/>
  <c r="W19" i="2"/>
  <c r="T19" i="2"/>
  <c r="R19" i="2"/>
  <c r="Q19" i="2"/>
  <c r="N19" i="2"/>
  <c r="L19" i="2"/>
  <c r="K19" i="2"/>
  <c r="H19" i="2"/>
  <c r="F19" i="2"/>
  <c r="E19" i="2"/>
  <c r="D19" i="2"/>
  <c r="C19" i="2"/>
  <c r="G18" i="2"/>
  <c r="I18" i="2" s="1"/>
  <c r="I17" i="2"/>
  <c r="G17" i="2"/>
  <c r="G19" i="2" s="1"/>
  <c r="I19" i="2" s="1"/>
  <c r="DR16" i="2"/>
  <c r="DP16" i="2"/>
  <c r="DO16" i="2"/>
  <c r="DL16" i="2"/>
  <c r="DJ16" i="2"/>
  <c r="DI16" i="2"/>
  <c r="DF16" i="2"/>
  <c r="DD16" i="2"/>
  <c r="DC16" i="2"/>
  <c r="CZ16" i="2"/>
  <c r="CX16" i="2"/>
  <c r="CW16" i="2"/>
  <c r="CT16" i="2"/>
  <c r="CR16" i="2"/>
  <c r="CQ16" i="2"/>
  <c r="CN16" i="2"/>
  <c r="CL16" i="2"/>
  <c r="CK16" i="2"/>
  <c r="CH16" i="2"/>
  <c r="CF16" i="2"/>
  <c r="CE16" i="2"/>
  <c r="CB16" i="2"/>
  <c r="BZ16" i="2"/>
  <c r="BY16" i="2"/>
  <c r="BV16" i="2"/>
  <c r="BT16" i="2"/>
  <c r="BS16" i="2"/>
  <c r="BP16" i="2"/>
  <c r="BN16" i="2"/>
  <c r="BM16" i="2"/>
  <c r="BJ16" i="2"/>
  <c r="BH16" i="2"/>
  <c r="BG16" i="2"/>
  <c r="BD16" i="2"/>
  <c r="BB16" i="2"/>
  <c r="BA16" i="2"/>
  <c r="AX16" i="2"/>
  <c r="AV16" i="2"/>
  <c r="AU16" i="2"/>
  <c r="AR16" i="2"/>
  <c r="AP16" i="2"/>
  <c r="AO16" i="2"/>
  <c r="AL16" i="2"/>
  <c r="AJ16" i="2"/>
  <c r="AI16" i="2"/>
  <c r="AF16" i="2"/>
  <c r="AD16" i="2"/>
  <c r="AC16" i="2"/>
  <c r="Z16" i="2"/>
  <c r="X16" i="2"/>
  <c r="W16" i="2"/>
  <c r="T16" i="2"/>
  <c r="R16" i="2"/>
  <c r="Q16" i="2"/>
  <c r="N16" i="2"/>
  <c r="L16" i="2"/>
  <c r="K16" i="2"/>
  <c r="H16" i="2"/>
  <c r="F16" i="2"/>
  <c r="E16" i="2"/>
  <c r="D16" i="2"/>
  <c r="C16" i="2"/>
  <c r="J15" i="2"/>
  <c r="M15" i="2" s="1"/>
  <c r="G15" i="2"/>
  <c r="I15" i="2" s="1"/>
  <c r="J14" i="2"/>
  <c r="M14" i="2" s="1"/>
  <c r="O14" i="2" s="1"/>
  <c r="G14" i="2"/>
  <c r="I14" i="2" s="1"/>
  <c r="G13" i="2"/>
  <c r="J13" i="2" s="1"/>
  <c r="M13" i="2" s="1"/>
  <c r="O13" i="2" s="1"/>
  <c r="DR12" i="2"/>
  <c r="DP12" i="2"/>
  <c r="DO12" i="2"/>
  <c r="DL12" i="2"/>
  <c r="DJ12" i="2"/>
  <c r="DJ6" i="2" s="1"/>
  <c r="DI12" i="2"/>
  <c r="DF12" i="2"/>
  <c r="DD12" i="2"/>
  <c r="DC12" i="2"/>
  <c r="CZ12" i="2"/>
  <c r="CX12" i="2"/>
  <c r="CW12" i="2"/>
  <c r="CT12" i="2"/>
  <c r="CT6" i="2" s="1"/>
  <c r="CR12" i="2"/>
  <c r="CQ12" i="2"/>
  <c r="CN12" i="2"/>
  <c r="CL12" i="2"/>
  <c r="CK12" i="2"/>
  <c r="CH12" i="2"/>
  <c r="CF12" i="2"/>
  <c r="CE12" i="2"/>
  <c r="CE6" i="2" s="1"/>
  <c r="CB12" i="2"/>
  <c r="BZ12" i="2"/>
  <c r="BY12" i="2"/>
  <c r="BV12" i="2"/>
  <c r="BT12" i="2"/>
  <c r="BS12" i="2"/>
  <c r="BP12" i="2"/>
  <c r="BN12" i="2"/>
  <c r="BN6" i="2" s="1"/>
  <c r="BM12" i="2"/>
  <c r="BJ12" i="2"/>
  <c r="BH12" i="2"/>
  <c r="BG12" i="2"/>
  <c r="BG6" i="2" s="1"/>
  <c r="BD12" i="2"/>
  <c r="BB12" i="2"/>
  <c r="BA12" i="2"/>
  <c r="AX12" i="2"/>
  <c r="AX6" i="2" s="1"/>
  <c r="AV12" i="2"/>
  <c r="AU12" i="2"/>
  <c r="AR12" i="2"/>
  <c r="AP12" i="2"/>
  <c r="AO12" i="2"/>
  <c r="AL12" i="2"/>
  <c r="AJ12" i="2"/>
  <c r="AI12" i="2"/>
  <c r="AF12" i="2"/>
  <c r="AD12" i="2"/>
  <c r="AC12" i="2"/>
  <c r="Z12" i="2"/>
  <c r="X12" i="2"/>
  <c r="W12" i="2"/>
  <c r="W6" i="2" s="1"/>
  <c r="T12" i="2"/>
  <c r="R12" i="2"/>
  <c r="R6" i="2" s="1"/>
  <c r="Q12" i="2"/>
  <c r="N12" i="2"/>
  <c r="L12" i="2"/>
  <c r="K12" i="2"/>
  <c r="K6" i="2" s="1"/>
  <c r="H12" i="2"/>
  <c r="F12" i="2"/>
  <c r="F6" i="2" s="1"/>
  <c r="E12" i="2"/>
  <c r="D12" i="2"/>
  <c r="C12" i="2"/>
  <c r="P11" i="2"/>
  <c r="S11" i="2" s="1"/>
  <c r="J11" i="2"/>
  <c r="M11" i="2" s="1"/>
  <c r="O11" i="2" s="1"/>
  <c r="I11" i="2"/>
  <c r="G11" i="2"/>
  <c r="G10" i="2"/>
  <c r="G12" i="2" s="1"/>
  <c r="I12" i="2" s="1"/>
  <c r="DR9" i="2"/>
  <c r="DP9" i="2"/>
  <c r="DP6" i="2" s="1"/>
  <c r="DO9" i="2"/>
  <c r="DL9" i="2"/>
  <c r="DL6" i="2" s="1"/>
  <c r="DJ9" i="2"/>
  <c r="DI9" i="2"/>
  <c r="DI6" i="2" s="1"/>
  <c r="DF9" i="2"/>
  <c r="DD9" i="2"/>
  <c r="DD6" i="2" s="1"/>
  <c r="DC9" i="2"/>
  <c r="CZ9" i="2"/>
  <c r="CZ6" i="2" s="1"/>
  <c r="CX9" i="2"/>
  <c r="CW9" i="2"/>
  <c r="CW6" i="2" s="1"/>
  <c r="CT9" i="2"/>
  <c r="CR9" i="2"/>
  <c r="CR6" i="2" s="1"/>
  <c r="CQ9" i="2"/>
  <c r="CN9" i="2"/>
  <c r="CN6" i="2" s="1"/>
  <c r="CL9" i="2"/>
  <c r="CK9" i="2"/>
  <c r="CK6" i="2" s="1"/>
  <c r="CH9" i="2"/>
  <c r="CF9" i="2"/>
  <c r="CF6" i="2" s="1"/>
  <c r="CE9" i="2"/>
  <c r="CB9" i="2"/>
  <c r="CB6" i="2" s="1"/>
  <c r="BZ9" i="2"/>
  <c r="BY9" i="2"/>
  <c r="BY6" i="2" s="1"/>
  <c r="BV9" i="2"/>
  <c r="BT9" i="2"/>
  <c r="BT6" i="2" s="1"/>
  <c r="BS9" i="2"/>
  <c r="BP9" i="2"/>
  <c r="BP6" i="2" s="1"/>
  <c r="BN9" i="2"/>
  <c r="BM9" i="2"/>
  <c r="BM6" i="2" s="1"/>
  <c r="BJ9" i="2"/>
  <c r="BH9" i="2"/>
  <c r="BH6" i="2" s="1"/>
  <c r="BG9" i="2"/>
  <c r="BD9" i="2"/>
  <c r="BD6" i="2" s="1"/>
  <c r="BB9" i="2"/>
  <c r="BA9" i="2"/>
  <c r="BA6" i="2" s="1"/>
  <c r="AX9" i="2"/>
  <c r="AV9" i="2"/>
  <c r="AV6" i="2" s="1"/>
  <c r="AU9" i="2"/>
  <c r="AR9" i="2"/>
  <c r="AR6" i="2" s="1"/>
  <c r="AP9" i="2"/>
  <c r="AO9" i="2"/>
  <c r="AO6" i="2" s="1"/>
  <c r="AL9" i="2"/>
  <c r="AJ9" i="2"/>
  <c r="AJ6" i="2" s="1"/>
  <c r="AI9" i="2"/>
  <c r="AF9" i="2"/>
  <c r="AF6" i="2" s="1"/>
  <c r="AD9" i="2"/>
  <c r="AC9" i="2"/>
  <c r="AC6" i="2" s="1"/>
  <c r="Z9" i="2"/>
  <c r="X9" i="2"/>
  <c r="X6" i="2" s="1"/>
  <c r="W9" i="2"/>
  <c r="T9" i="2"/>
  <c r="T6" i="2" s="1"/>
  <c r="R9" i="2"/>
  <c r="Q9" i="2"/>
  <c r="Q6" i="2" s="1"/>
  <c r="N9" i="2"/>
  <c r="L9" i="2"/>
  <c r="L6" i="2" s="1"/>
  <c r="K9" i="2"/>
  <c r="H9" i="2"/>
  <c r="H6" i="2" s="1"/>
  <c r="F9" i="2"/>
  <c r="E9" i="2"/>
  <c r="D9" i="2"/>
  <c r="C9" i="2"/>
  <c r="G8" i="2"/>
  <c r="J8" i="2" s="1"/>
  <c r="M8" i="2" s="1"/>
  <c r="G7" i="2"/>
  <c r="G9" i="2" s="1"/>
  <c r="EN6" i="2"/>
  <c r="EL6" i="2"/>
  <c r="EK6" i="2"/>
  <c r="EI6" i="2"/>
  <c r="EG6" i="2"/>
  <c r="EF6" i="2"/>
  <c r="ED6" i="2"/>
  <c r="EB6" i="2"/>
  <c r="EA6" i="2"/>
  <c r="DX6" i="2"/>
  <c r="DC6" i="2"/>
  <c r="CQ6" i="2"/>
  <c r="BS6" i="2"/>
  <c r="BB6" i="2"/>
  <c r="AI6" i="2"/>
  <c r="C6" i="2"/>
  <c r="O43" i="2" l="1"/>
  <c r="P43" i="2"/>
  <c r="S43" i="2" s="1"/>
  <c r="O47" i="2"/>
  <c r="P47" i="2"/>
  <c r="S47" i="2" s="1"/>
  <c r="V47" i="2" s="1"/>
  <c r="Y47" i="2" s="1"/>
  <c r="O51" i="2"/>
  <c r="P51" i="2"/>
  <c r="S51" i="2" s="1"/>
  <c r="O25" i="2"/>
  <c r="P25" i="2"/>
  <c r="S25" i="2" s="1"/>
  <c r="V25" i="2" s="1"/>
  <c r="Y25" i="2" s="1"/>
  <c r="Z6" i="2"/>
  <c r="BV6" i="2"/>
  <c r="DR6" i="2"/>
  <c r="D6" i="2"/>
  <c r="J18" i="2"/>
  <c r="M18" i="2" s="1"/>
  <c r="I32" i="2"/>
  <c r="G38" i="2"/>
  <c r="I38" i="2" s="1"/>
  <c r="I43" i="2"/>
  <c r="DT44" i="2"/>
  <c r="I50" i="2"/>
  <c r="I57" i="2"/>
  <c r="AD6" i="2"/>
  <c r="AL6" i="2"/>
  <c r="BZ6" i="2"/>
  <c r="CH6" i="2"/>
  <c r="N6" i="2"/>
  <c r="BJ6" i="2"/>
  <c r="DF6" i="2"/>
  <c r="I47" i="2"/>
  <c r="J48" i="2"/>
  <c r="M48" i="2" s="1"/>
  <c r="O48" i="2" s="1"/>
  <c r="O50" i="2"/>
  <c r="AP6" i="2"/>
  <c r="CL6" i="2"/>
  <c r="E6" i="2"/>
  <c r="J17" i="2"/>
  <c r="M17" i="2" s="1"/>
  <c r="J29" i="2"/>
  <c r="M29" i="2" s="1"/>
  <c r="O29" i="2" s="1"/>
  <c r="J36" i="2"/>
  <c r="V11" i="2"/>
  <c r="Y11" i="2" s="1"/>
  <c r="U11" i="2"/>
  <c r="P15" i="2"/>
  <c r="S15" i="2" s="1"/>
  <c r="O15" i="2"/>
  <c r="P8" i="2"/>
  <c r="S8" i="2" s="1"/>
  <c r="O8" i="2"/>
  <c r="P29" i="2"/>
  <c r="S29" i="2" s="1"/>
  <c r="P42" i="2"/>
  <c r="S42" i="2" s="1"/>
  <c r="O42" i="2"/>
  <c r="P33" i="2"/>
  <c r="S33" i="2" s="1"/>
  <c r="O33" i="2"/>
  <c r="I9" i="2"/>
  <c r="I8" i="2"/>
  <c r="I13" i="2"/>
  <c r="P14" i="2"/>
  <c r="S14" i="2" s="1"/>
  <c r="J16" i="2"/>
  <c r="M19" i="2"/>
  <c r="O19" i="2" s="1"/>
  <c r="O17" i="2"/>
  <c r="M21" i="2"/>
  <c r="M26" i="2"/>
  <c r="U35" i="2"/>
  <c r="V35" i="2"/>
  <c r="Y35" i="2" s="1"/>
  <c r="I7" i="2"/>
  <c r="I10" i="2"/>
  <c r="P17" i="2"/>
  <c r="J19" i="2"/>
  <c r="U31" i="2"/>
  <c r="V31" i="2"/>
  <c r="Y31" i="2" s="1"/>
  <c r="J34" i="2"/>
  <c r="M34" i="2" s="1"/>
  <c r="I34" i="2"/>
  <c r="P39" i="2"/>
  <c r="O39" i="2"/>
  <c r="J40" i="2"/>
  <c r="M40" i="2" s="1"/>
  <c r="I40" i="2"/>
  <c r="G41" i="2"/>
  <c r="I41" i="2" s="1"/>
  <c r="V51" i="2"/>
  <c r="Y51" i="2" s="1"/>
  <c r="U51" i="2"/>
  <c r="P56" i="2"/>
  <c r="S56" i="2" s="1"/>
  <c r="O56" i="2"/>
  <c r="M16" i="2"/>
  <c r="O16" i="2" s="1"/>
  <c r="P18" i="2"/>
  <c r="S18" i="2" s="1"/>
  <c r="O18" i="2"/>
  <c r="J7" i="2"/>
  <c r="J10" i="2"/>
  <c r="P13" i="2"/>
  <c r="G16" i="2"/>
  <c r="I16" i="2" s="1"/>
  <c r="P20" i="2"/>
  <c r="S20" i="2" s="1"/>
  <c r="J30" i="2"/>
  <c r="M30" i="2" s="1"/>
  <c r="I30" i="2"/>
  <c r="V43" i="2"/>
  <c r="Y43" i="2" s="1"/>
  <c r="U43" i="2"/>
  <c r="I56" i="2"/>
  <c r="J27" i="2"/>
  <c r="M27" i="2" s="1"/>
  <c r="I27" i="2"/>
  <c r="M36" i="2"/>
  <c r="U47" i="2"/>
  <c r="U50" i="2"/>
  <c r="V50" i="2"/>
  <c r="Y50" i="2" s="1"/>
  <c r="I21" i="2"/>
  <c r="P22" i="2"/>
  <c r="S22" i="2" s="1"/>
  <c r="V24" i="2"/>
  <c r="Y24" i="2" s="1"/>
  <c r="G28" i="2"/>
  <c r="I28" i="2" s="1"/>
  <c r="I31" i="2"/>
  <c r="P32" i="2"/>
  <c r="S32" i="2" s="1"/>
  <c r="I35" i="2"/>
  <c r="P52" i="2"/>
  <c r="S52" i="2" s="1"/>
  <c r="O52" i="2"/>
  <c r="P57" i="2"/>
  <c r="S57" i="2" s="1"/>
  <c r="J37" i="2"/>
  <c r="M37" i="2" s="1"/>
  <c r="I37" i="2"/>
  <c r="P48" i="2"/>
  <c r="S48" i="2" s="1"/>
  <c r="J45" i="2"/>
  <c r="M45" i="2" s="1"/>
  <c r="I45" i="2"/>
  <c r="J49" i="2"/>
  <c r="M49" i="2" s="1"/>
  <c r="I49" i="2"/>
  <c r="U55" i="2"/>
  <c r="V55" i="2"/>
  <c r="Y55" i="2" s="1"/>
  <c r="P53" i="2"/>
  <c r="S53" i="2" s="1"/>
  <c r="O53" i="2"/>
  <c r="O55" i="2"/>
  <c r="J54" i="2"/>
  <c r="M54" i="2" s="1"/>
  <c r="I54" i="2"/>
  <c r="P58" i="2"/>
  <c r="S58" i="2" s="1"/>
  <c r="O58" i="2"/>
  <c r="I55" i="2"/>
  <c r="J59" i="2"/>
  <c r="M59" i="2" s="1"/>
  <c r="I59" i="2"/>
  <c r="U25" i="2" l="1"/>
  <c r="J28" i="2"/>
  <c r="J41" i="2"/>
  <c r="P49" i="2"/>
  <c r="S49" i="2" s="1"/>
  <c r="O49" i="2"/>
  <c r="S39" i="2"/>
  <c r="P54" i="2"/>
  <c r="S54" i="2" s="1"/>
  <c r="O54" i="2"/>
  <c r="AA55" i="2"/>
  <c r="AB55" i="2"/>
  <c r="AE55" i="2" s="1"/>
  <c r="V52" i="2"/>
  <c r="Y52" i="2" s="1"/>
  <c r="U52" i="2"/>
  <c r="AB47" i="2"/>
  <c r="AE47" i="2" s="1"/>
  <c r="AA47" i="2"/>
  <c r="P27" i="2"/>
  <c r="S27" i="2" s="1"/>
  <c r="O27" i="2"/>
  <c r="P16" i="2"/>
  <c r="S13" i="2"/>
  <c r="V18" i="2"/>
  <c r="Y18" i="2" s="1"/>
  <c r="U18" i="2"/>
  <c r="P40" i="2"/>
  <c r="S40" i="2" s="1"/>
  <c r="O40" i="2"/>
  <c r="AB35" i="2"/>
  <c r="AE35" i="2" s="1"/>
  <c r="AA35" i="2"/>
  <c r="P21" i="2"/>
  <c r="O21" i="2"/>
  <c r="M23" i="2"/>
  <c r="O23" i="2" s="1"/>
  <c r="V14" i="2"/>
  <c r="Y14" i="2" s="1"/>
  <c r="U14" i="2"/>
  <c r="AB25" i="2"/>
  <c r="AE25" i="2" s="1"/>
  <c r="AA25" i="2"/>
  <c r="V29" i="2"/>
  <c r="Y29" i="2" s="1"/>
  <c r="U29" i="2"/>
  <c r="V15" i="2"/>
  <c r="Y15" i="2" s="1"/>
  <c r="U15" i="2"/>
  <c r="P59" i="2"/>
  <c r="S59" i="2" s="1"/>
  <c r="O59" i="2"/>
  <c r="V53" i="2"/>
  <c r="Y53" i="2" s="1"/>
  <c r="U53" i="2"/>
  <c r="V32" i="2"/>
  <c r="Y32" i="2" s="1"/>
  <c r="U32" i="2"/>
  <c r="AB43" i="2"/>
  <c r="AE43" i="2" s="1"/>
  <c r="AA43" i="2"/>
  <c r="U56" i="2"/>
  <c r="V56" i="2"/>
  <c r="Y56" i="2" s="1"/>
  <c r="P45" i="2"/>
  <c r="S45" i="2" s="1"/>
  <c r="O45" i="2"/>
  <c r="P37" i="2"/>
  <c r="S37" i="2" s="1"/>
  <c r="O37" i="2"/>
  <c r="AB50" i="2"/>
  <c r="AE50" i="2" s="1"/>
  <c r="AA50" i="2"/>
  <c r="M38" i="2"/>
  <c r="O38" i="2" s="1"/>
  <c r="O36" i="2"/>
  <c r="P36" i="2"/>
  <c r="P30" i="2"/>
  <c r="S30" i="2" s="1"/>
  <c r="O30" i="2"/>
  <c r="M10" i="2"/>
  <c r="J12" i="2"/>
  <c r="AB51" i="2"/>
  <c r="AE51" i="2" s="1"/>
  <c r="AA51" i="2"/>
  <c r="P34" i="2"/>
  <c r="S34" i="2" s="1"/>
  <c r="O34" i="2"/>
  <c r="P19" i="2"/>
  <c r="S17" i="2"/>
  <c r="V48" i="2"/>
  <c r="Y48" i="2" s="1"/>
  <c r="U48" i="2"/>
  <c r="V22" i="2"/>
  <c r="Y22" i="2" s="1"/>
  <c r="U22" i="2"/>
  <c r="G6" i="2"/>
  <c r="I6" i="2" s="1"/>
  <c r="V58" i="2"/>
  <c r="Y58" i="2" s="1"/>
  <c r="U58" i="2"/>
  <c r="V57" i="2"/>
  <c r="Y57" i="2" s="1"/>
  <c r="U57" i="2"/>
  <c r="AB24" i="2"/>
  <c r="AE24" i="2" s="1"/>
  <c r="AA24" i="2"/>
  <c r="J38" i="2"/>
  <c r="V20" i="2"/>
  <c r="Y20" i="2" s="1"/>
  <c r="U20" i="2"/>
  <c r="M7" i="2"/>
  <c r="J9" i="2"/>
  <c r="M41" i="2"/>
  <c r="O41" i="2" s="1"/>
  <c r="AB31" i="2"/>
  <c r="AE31" i="2" s="1"/>
  <c r="AA31" i="2"/>
  <c r="P26" i="2"/>
  <c r="M28" i="2"/>
  <c r="O28" i="2" s="1"/>
  <c r="O26" i="2"/>
  <c r="V33" i="2"/>
  <c r="Y33" i="2" s="1"/>
  <c r="U33" i="2"/>
  <c r="V42" i="2"/>
  <c r="Y42" i="2" s="1"/>
  <c r="U42" i="2"/>
  <c r="U8" i="2"/>
  <c r="V8" i="2"/>
  <c r="Y8" i="2" s="1"/>
  <c r="AB11" i="2"/>
  <c r="AE11" i="2" s="1"/>
  <c r="AA11" i="2"/>
  <c r="P41" i="2" l="1"/>
  <c r="AB58" i="2"/>
  <c r="AE58" i="2" s="1"/>
  <c r="AA58" i="2"/>
  <c r="V45" i="2"/>
  <c r="Y45" i="2" s="1"/>
  <c r="U45" i="2"/>
  <c r="AB15" i="2"/>
  <c r="AE15" i="2" s="1"/>
  <c r="AA15" i="2"/>
  <c r="AH25" i="2"/>
  <c r="AK25" i="2" s="1"/>
  <c r="AG25" i="2"/>
  <c r="AH55" i="2"/>
  <c r="AK55" i="2" s="1"/>
  <c r="AG55" i="2"/>
  <c r="AH31" i="2"/>
  <c r="AK31" i="2" s="1"/>
  <c r="AG31" i="2"/>
  <c r="S36" i="2"/>
  <c r="P38" i="2"/>
  <c r="AB53" i="2"/>
  <c r="AE53" i="2" s="1"/>
  <c r="AA53" i="2"/>
  <c r="AH11" i="2"/>
  <c r="AK11" i="2" s="1"/>
  <c r="AG11" i="2"/>
  <c r="AB42" i="2"/>
  <c r="AE42" i="2" s="1"/>
  <c r="AA42" i="2"/>
  <c r="AB20" i="2"/>
  <c r="AE20" i="2" s="1"/>
  <c r="AA20" i="2"/>
  <c r="AB48" i="2"/>
  <c r="AE48" i="2" s="1"/>
  <c r="AA48" i="2"/>
  <c r="U34" i="2"/>
  <c r="V34" i="2"/>
  <c r="Y34" i="2" s="1"/>
  <c r="M12" i="2"/>
  <c r="O12" i="2" s="1"/>
  <c r="O10" i="2"/>
  <c r="P10" i="2"/>
  <c r="AB56" i="2"/>
  <c r="AE56" i="2" s="1"/>
  <c r="AA56" i="2"/>
  <c r="P23" i="2"/>
  <c r="S21" i="2"/>
  <c r="V40" i="2"/>
  <c r="Y40" i="2" s="1"/>
  <c r="U40" i="2"/>
  <c r="AG47" i="2"/>
  <c r="AH47" i="2"/>
  <c r="AK47" i="2" s="1"/>
  <c r="V39" i="2"/>
  <c r="S41" i="2"/>
  <c r="U41" i="2" s="1"/>
  <c r="U39" i="2"/>
  <c r="AH24" i="2"/>
  <c r="AK24" i="2" s="1"/>
  <c r="AG24" i="2"/>
  <c r="AH50" i="2"/>
  <c r="AK50" i="2" s="1"/>
  <c r="AG50" i="2"/>
  <c r="U13" i="2"/>
  <c r="S16" i="2"/>
  <c r="U16" i="2" s="1"/>
  <c r="V13" i="2"/>
  <c r="AB8" i="2"/>
  <c r="AE8" i="2" s="1"/>
  <c r="AA8" i="2"/>
  <c r="S26" i="2"/>
  <c r="P28" i="2"/>
  <c r="J6" i="2"/>
  <c r="AB57" i="2"/>
  <c r="AE57" i="2" s="1"/>
  <c r="AA57" i="2"/>
  <c r="V17" i="2"/>
  <c r="U17" i="2"/>
  <c r="S19" i="2"/>
  <c r="U19" i="2" s="1"/>
  <c r="V37" i="2"/>
  <c r="Y37" i="2" s="1"/>
  <c r="U37" i="2"/>
  <c r="AB32" i="2"/>
  <c r="AE32" i="2" s="1"/>
  <c r="AA32" i="2"/>
  <c r="V59" i="2"/>
  <c r="Y59" i="2" s="1"/>
  <c r="U59" i="2"/>
  <c r="AA29" i="2"/>
  <c r="AB29" i="2"/>
  <c r="AE29" i="2" s="1"/>
  <c r="AB14" i="2"/>
  <c r="AE14" i="2" s="1"/>
  <c r="AA14" i="2"/>
  <c r="AH43" i="2"/>
  <c r="AK43" i="2" s="1"/>
  <c r="AG43" i="2"/>
  <c r="AA33" i="2"/>
  <c r="AB33" i="2"/>
  <c r="AE33" i="2" s="1"/>
  <c r="P7" i="2"/>
  <c r="M9" i="2"/>
  <c r="O7" i="2"/>
  <c r="AB22" i="2"/>
  <c r="AE22" i="2" s="1"/>
  <c r="AA22" i="2"/>
  <c r="AH51" i="2"/>
  <c r="AK51" i="2" s="1"/>
  <c r="AG51" i="2"/>
  <c r="V30" i="2"/>
  <c r="Y30" i="2" s="1"/>
  <c r="U30" i="2"/>
  <c r="AH35" i="2"/>
  <c r="AK35" i="2" s="1"/>
  <c r="AG35" i="2"/>
  <c r="AA18" i="2"/>
  <c r="AB18" i="2"/>
  <c r="AE18" i="2" s="1"/>
  <c r="V27" i="2"/>
  <c r="Y27" i="2" s="1"/>
  <c r="U27" i="2"/>
  <c r="AB52" i="2"/>
  <c r="AE52" i="2" s="1"/>
  <c r="AA52" i="2"/>
  <c r="V54" i="2"/>
  <c r="Y54" i="2" s="1"/>
  <c r="U54" i="2"/>
  <c r="V49" i="2"/>
  <c r="Y49" i="2" s="1"/>
  <c r="U49" i="2"/>
  <c r="AG18" i="2" l="1"/>
  <c r="AH18" i="2"/>
  <c r="AK18" i="2" s="1"/>
  <c r="S7" i="2"/>
  <c r="P9" i="2"/>
  <c r="AM43" i="2"/>
  <c r="AN43" i="2"/>
  <c r="AQ43" i="2" s="1"/>
  <c r="AG32" i="2"/>
  <c r="AH32" i="2"/>
  <c r="AK32" i="2" s="1"/>
  <c r="AG8" i="2"/>
  <c r="AH8" i="2"/>
  <c r="AK8" i="2" s="1"/>
  <c r="AA49" i="2"/>
  <c r="AB49" i="2"/>
  <c r="AE49" i="2" s="1"/>
  <c r="AH52" i="2"/>
  <c r="AK52" i="2" s="1"/>
  <c r="AG52" i="2"/>
  <c r="AA30" i="2"/>
  <c r="AB30" i="2"/>
  <c r="AE30" i="2" s="1"/>
  <c r="AG22" i="2"/>
  <c r="AH22" i="2"/>
  <c r="AK22" i="2" s="1"/>
  <c r="AG33" i="2"/>
  <c r="AH33" i="2"/>
  <c r="AK33" i="2" s="1"/>
  <c r="V19" i="2"/>
  <c r="Y17" i="2"/>
  <c r="Y13" i="2"/>
  <c r="V16" i="2"/>
  <c r="AM50" i="2"/>
  <c r="AN50" i="2"/>
  <c r="AQ50" i="2" s="1"/>
  <c r="AG48" i="2"/>
  <c r="AH48" i="2"/>
  <c r="AK48" i="2" s="1"/>
  <c r="AG42" i="2"/>
  <c r="AH42" i="2"/>
  <c r="AK42" i="2" s="1"/>
  <c r="AG53" i="2"/>
  <c r="AH53" i="2"/>
  <c r="AK53" i="2" s="1"/>
  <c r="AN31" i="2"/>
  <c r="AQ31" i="2" s="1"/>
  <c r="AM31" i="2"/>
  <c r="AM25" i="2"/>
  <c r="AN25" i="2"/>
  <c r="AQ25" i="2" s="1"/>
  <c r="AA45" i="2"/>
  <c r="AB45" i="2"/>
  <c r="AE45" i="2" s="1"/>
  <c r="AG14" i="2"/>
  <c r="AH14" i="2"/>
  <c r="AK14" i="2" s="1"/>
  <c r="AA59" i="2"/>
  <c r="AB59" i="2"/>
  <c r="AE59" i="2" s="1"/>
  <c r="AA37" i="2"/>
  <c r="AB37" i="2"/>
  <c r="AE37" i="2" s="1"/>
  <c r="V26" i="2"/>
  <c r="S28" i="2"/>
  <c r="U28" i="2" s="1"/>
  <c r="U26" i="2"/>
  <c r="V41" i="2"/>
  <c r="Y39" i="2"/>
  <c r="AA40" i="2"/>
  <c r="AB40" i="2"/>
  <c r="AE40" i="2" s="1"/>
  <c r="AH56" i="2"/>
  <c r="AK56" i="2" s="1"/>
  <c r="AG56" i="2"/>
  <c r="AA34" i="2"/>
  <c r="AB34" i="2"/>
  <c r="AE34" i="2" s="1"/>
  <c r="AA54" i="2"/>
  <c r="AB54" i="2"/>
  <c r="AE54" i="2" s="1"/>
  <c r="AA27" i="2"/>
  <c r="AB27" i="2"/>
  <c r="AE27" i="2" s="1"/>
  <c r="AN35" i="2"/>
  <c r="AQ35" i="2" s="1"/>
  <c r="AM35" i="2"/>
  <c r="AM51" i="2"/>
  <c r="AN51" i="2"/>
  <c r="AQ51" i="2" s="1"/>
  <c r="O9" i="2"/>
  <c r="M6" i="2"/>
  <c r="O6" i="2" s="1"/>
  <c r="AG29" i="2"/>
  <c r="AH29" i="2"/>
  <c r="AK29" i="2" s="1"/>
  <c r="AH57" i="2"/>
  <c r="AK57" i="2" s="1"/>
  <c r="AG57" i="2"/>
  <c r="AM24" i="2"/>
  <c r="AN24" i="2"/>
  <c r="AQ24" i="2" s="1"/>
  <c r="AM47" i="2"/>
  <c r="AN47" i="2"/>
  <c r="AQ47" i="2" s="1"/>
  <c r="S23" i="2"/>
  <c r="U23" i="2" s="1"/>
  <c r="V21" i="2"/>
  <c r="U21" i="2"/>
  <c r="P12" i="2"/>
  <c r="S10" i="2"/>
  <c r="AG20" i="2"/>
  <c r="AH20" i="2"/>
  <c r="AK20" i="2" s="1"/>
  <c r="AM11" i="2"/>
  <c r="AN11" i="2"/>
  <c r="AQ11" i="2" s="1"/>
  <c r="V36" i="2"/>
  <c r="U36" i="2"/>
  <c r="S38" i="2"/>
  <c r="U38" i="2" s="1"/>
  <c r="AN55" i="2"/>
  <c r="AQ55" i="2" s="1"/>
  <c r="AM55" i="2"/>
  <c r="AG15" i="2"/>
  <c r="AH15" i="2"/>
  <c r="AK15" i="2" s="1"/>
  <c r="AG58" i="2"/>
  <c r="AH58" i="2"/>
  <c r="AK58" i="2" s="1"/>
  <c r="AN15" i="2" l="1"/>
  <c r="AQ15" i="2" s="1"/>
  <c r="AM15" i="2"/>
  <c r="AM20" i="2"/>
  <c r="AN20" i="2"/>
  <c r="AQ20" i="2" s="1"/>
  <c r="AM57" i="2"/>
  <c r="AN57" i="2"/>
  <c r="AQ57" i="2" s="1"/>
  <c r="AS35" i="2"/>
  <c r="AT35" i="2"/>
  <c r="AW35" i="2" s="1"/>
  <c r="AN56" i="2"/>
  <c r="AQ56" i="2" s="1"/>
  <c r="AM56" i="2"/>
  <c r="AH37" i="2"/>
  <c r="AK37" i="2" s="1"/>
  <c r="AG37" i="2"/>
  <c r="AM14" i="2"/>
  <c r="AN14" i="2"/>
  <c r="AQ14" i="2" s="1"/>
  <c r="AT25" i="2"/>
  <c r="AW25" i="2" s="1"/>
  <c r="AS25" i="2"/>
  <c r="AN53" i="2"/>
  <c r="AQ53" i="2" s="1"/>
  <c r="AM53" i="2"/>
  <c r="AN48" i="2"/>
  <c r="AQ48" i="2" s="1"/>
  <c r="AM48" i="2"/>
  <c r="AN33" i="2"/>
  <c r="AQ33" i="2" s="1"/>
  <c r="AM33" i="2"/>
  <c r="AH30" i="2"/>
  <c r="AK30" i="2" s="1"/>
  <c r="AG30" i="2"/>
  <c r="AH49" i="2"/>
  <c r="AK49" i="2" s="1"/>
  <c r="AG49" i="2"/>
  <c r="AM32" i="2"/>
  <c r="AN32" i="2"/>
  <c r="AQ32" i="2" s="1"/>
  <c r="P6" i="2"/>
  <c r="AN58" i="2"/>
  <c r="AQ58" i="2" s="1"/>
  <c r="AM58" i="2"/>
  <c r="V38" i="2"/>
  <c r="Y36" i="2"/>
  <c r="Y21" i="2"/>
  <c r="V23" i="2"/>
  <c r="AS24" i="2"/>
  <c r="AT24" i="2"/>
  <c r="AW24" i="2" s="1"/>
  <c r="AN29" i="2"/>
  <c r="AQ29" i="2" s="1"/>
  <c r="AM29" i="2"/>
  <c r="AT51" i="2"/>
  <c r="AW51" i="2" s="1"/>
  <c r="AS51" i="2"/>
  <c r="AH27" i="2"/>
  <c r="AK27" i="2" s="1"/>
  <c r="AG27" i="2"/>
  <c r="AH34" i="2"/>
  <c r="AK34" i="2" s="1"/>
  <c r="AG34" i="2"/>
  <c r="AH40" i="2"/>
  <c r="AK40" i="2" s="1"/>
  <c r="AG40" i="2"/>
  <c r="Y16" i="2"/>
  <c r="AA16" i="2" s="1"/>
  <c r="AB13" i="2"/>
  <c r="AA13" i="2"/>
  <c r="S9" i="2"/>
  <c r="V7" i="2"/>
  <c r="U7" i="2"/>
  <c r="AT55" i="2"/>
  <c r="AW55" i="2" s="1"/>
  <c r="AS55" i="2"/>
  <c r="AT11" i="2"/>
  <c r="AW11" i="2" s="1"/>
  <c r="AS11" i="2"/>
  <c r="S12" i="2"/>
  <c r="U12" i="2" s="1"/>
  <c r="V10" i="2"/>
  <c r="U10" i="2"/>
  <c r="AH59" i="2"/>
  <c r="AK59" i="2" s="1"/>
  <c r="AG59" i="2"/>
  <c r="AH45" i="2"/>
  <c r="AK45" i="2" s="1"/>
  <c r="AG45" i="2"/>
  <c r="AN42" i="2"/>
  <c r="AQ42" i="2" s="1"/>
  <c r="AM42" i="2"/>
  <c r="AS50" i="2"/>
  <c r="AT50" i="2"/>
  <c r="AW50" i="2" s="1"/>
  <c r="Y19" i="2"/>
  <c r="AA19" i="2" s="1"/>
  <c r="AB17" i="2"/>
  <c r="AA17" i="2"/>
  <c r="AM22" i="2"/>
  <c r="AN22" i="2"/>
  <c r="AQ22" i="2" s="1"/>
  <c r="AM8" i="2"/>
  <c r="AN8" i="2"/>
  <c r="AQ8" i="2" s="1"/>
  <c r="AT43" i="2"/>
  <c r="AW43" i="2" s="1"/>
  <c r="AS43" i="2"/>
  <c r="AN18" i="2"/>
  <c r="AQ18" i="2" s="1"/>
  <c r="AM18" i="2"/>
  <c r="AT47" i="2"/>
  <c r="AW47" i="2" s="1"/>
  <c r="AS47" i="2"/>
  <c r="AH54" i="2"/>
  <c r="AK54" i="2" s="1"/>
  <c r="AG54" i="2"/>
  <c r="Y41" i="2"/>
  <c r="AA41" i="2" s="1"/>
  <c r="AB39" i="2"/>
  <c r="AA39" i="2"/>
  <c r="V28" i="2"/>
  <c r="Y26" i="2"/>
  <c r="AS31" i="2"/>
  <c r="AT31" i="2"/>
  <c r="AW31" i="2" s="1"/>
  <c r="AM52" i="2"/>
  <c r="AN52" i="2"/>
  <c r="AQ52" i="2" s="1"/>
  <c r="AT52" i="2" l="1"/>
  <c r="AW52" i="2" s="1"/>
  <c r="AS52" i="2"/>
  <c r="Y28" i="2"/>
  <c r="AA28" i="2" s="1"/>
  <c r="AB26" i="2"/>
  <c r="AA26" i="2"/>
  <c r="AZ47" i="2"/>
  <c r="BC47" i="2" s="1"/>
  <c r="AY47" i="2"/>
  <c r="AZ43" i="2"/>
  <c r="BC43" i="2" s="1"/>
  <c r="AY43" i="2"/>
  <c r="AZ50" i="2"/>
  <c r="BC50" i="2" s="1"/>
  <c r="AY50" i="2"/>
  <c r="AZ11" i="2"/>
  <c r="BC11" i="2" s="1"/>
  <c r="AY11" i="2"/>
  <c r="V9" i="2"/>
  <c r="Y7" i="2"/>
  <c r="AN34" i="2"/>
  <c r="AQ34" i="2" s="1"/>
  <c r="AM34" i="2"/>
  <c r="AZ51" i="2"/>
  <c r="BC51" i="2" s="1"/>
  <c r="AY51" i="2"/>
  <c r="AT32" i="2"/>
  <c r="AW32" i="2" s="1"/>
  <c r="AS32" i="2"/>
  <c r="AZ35" i="2"/>
  <c r="BC35" i="2" s="1"/>
  <c r="AY35" i="2"/>
  <c r="AT20" i="2"/>
  <c r="AW20" i="2" s="1"/>
  <c r="AS20" i="2"/>
  <c r="AS8" i="2"/>
  <c r="AT8" i="2"/>
  <c r="AW8" i="2" s="1"/>
  <c r="AN45" i="2"/>
  <c r="AQ45" i="2" s="1"/>
  <c r="AM45" i="2"/>
  <c r="V12" i="2"/>
  <c r="Y10" i="2"/>
  <c r="S6" i="2"/>
  <c r="U6" i="2" s="1"/>
  <c r="U9" i="2"/>
  <c r="AN30" i="2"/>
  <c r="AQ30" i="2" s="1"/>
  <c r="AM30" i="2"/>
  <c r="AT48" i="2"/>
  <c r="AW48" i="2" s="1"/>
  <c r="AS48" i="2"/>
  <c r="AZ25" i="2"/>
  <c r="BC25" i="2" s="1"/>
  <c r="AY25" i="2"/>
  <c r="AN37" i="2"/>
  <c r="AQ37" i="2" s="1"/>
  <c r="AM37" i="2"/>
  <c r="AZ31" i="2"/>
  <c r="BC31" i="2" s="1"/>
  <c r="AY31" i="2"/>
  <c r="AN54" i="2"/>
  <c r="AQ54" i="2" s="1"/>
  <c r="AM54" i="2"/>
  <c r="AT18" i="2"/>
  <c r="AW18" i="2" s="1"/>
  <c r="AS18" i="2"/>
  <c r="AE17" i="2"/>
  <c r="AB19" i="2"/>
  <c r="AY55" i="2"/>
  <c r="AZ55" i="2"/>
  <c r="BC55" i="2" s="1"/>
  <c r="AN40" i="2"/>
  <c r="AQ40" i="2" s="1"/>
  <c r="AM40" i="2"/>
  <c r="AN27" i="2"/>
  <c r="AQ27" i="2" s="1"/>
  <c r="AM27" i="2"/>
  <c r="AT29" i="2"/>
  <c r="AW29" i="2" s="1"/>
  <c r="AS29" i="2"/>
  <c r="AB21" i="2"/>
  <c r="Y23" i="2"/>
  <c r="AA23" i="2" s="1"/>
  <c r="AA21" i="2"/>
  <c r="AT58" i="2"/>
  <c r="AW58" i="2" s="1"/>
  <c r="AS58" i="2"/>
  <c r="AT14" i="2"/>
  <c r="AW14" i="2" s="1"/>
  <c r="AS14" i="2"/>
  <c r="AT57" i="2"/>
  <c r="AW57" i="2" s="1"/>
  <c r="AS57" i="2"/>
  <c r="AE39" i="2"/>
  <c r="AB41" i="2"/>
  <c r="AT22" i="2"/>
  <c r="AW22" i="2" s="1"/>
  <c r="AS22" i="2"/>
  <c r="AT42" i="2"/>
  <c r="AW42" i="2" s="1"/>
  <c r="AS42" i="2"/>
  <c r="AN59" i="2"/>
  <c r="AQ59" i="2" s="1"/>
  <c r="AM59" i="2"/>
  <c r="AB16" i="2"/>
  <c r="AE13" i="2"/>
  <c r="AZ24" i="2"/>
  <c r="BC24" i="2" s="1"/>
  <c r="AY24" i="2"/>
  <c r="Y38" i="2"/>
  <c r="AA38" i="2" s="1"/>
  <c r="AB36" i="2"/>
  <c r="AA36" i="2"/>
  <c r="AN49" i="2"/>
  <c r="AQ49" i="2" s="1"/>
  <c r="AM49" i="2"/>
  <c r="AT33" i="2"/>
  <c r="AW33" i="2" s="1"/>
  <c r="AS33" i="2"/>
  <c r="AT53" i="2"/>
  <c r="AW53" i="2" s="1"/>
  <c r="AS53" i="2"/>
  <c r="AS56" i="2"/>
  <c r="AT56" i="2"/>
  <c r="AW56" i="2" s="1"/>
  <c r="AT15" i="2"/>
  <c r="AW15" i="2" s="1"/>
  <c r="AS15" i="2"/>
  <c r="AZ33" i="2" l="1"/>
  <c r="BC33" i="2" s="1"/>
  <c r="AY33" i="2"/>
  <c r="AE36" i="2"/>
  <c r="AB38" i="2"/>
  <c r="AH13" i="2"/>
  <c r="AG13" i="2"/>
  <c r="AE16" i="2"/>
  <c r="AG16" i="2" s="1"/>
  <c r="AZ29" i="2"/>
  <c r="BC29" i="2" s="1"/>
  <c r="AY29" i="2"/>
  <c r="AT40" i="2"/>
  <c r="AW40" i="2" s="1"/>
  <c r="AS40" i="2"/>
  <c r="AH17" i="2"/>
  <c r="AE19" i="2"/>
  <c r="AG19" i="2" s="1"/>
  <c r="AG17" i="2"/>
  <c r="AS54" i="2"/>
  <c r="AT54" i="2"/>
  <c r="AW54" i="2" s="1"/>
  <c r="AS37" i="2"/>
  <c r="AT37" i="2"/>
  <c r="AW37" i="2" s="1"/>
  <c r="AY48" i="2"/>
  <c r="AZ48" i="2"/>
  <c r="BC48" i="2" s="1"/>
  <c r="AS45" i="2"/>
  <c r="AT45" i="2"/>
  <c r="AW45" i="2" s="1"/>
  <c r="AZ20" i="2"/>
  <c r="BC20" i="2" s="1"/>
  <c r="AY20" i="2"/>
  <c r="AZ32" i="2"/>
  <c r="BC32" i="2" s="1"/>
  <c r="AY32" i="2"/>
  <c r="AT34" i="2"/>
  <c r="AW34" i="2" s="1"/>
  <c r="AS34" i="2"/>
  <c r="BF11" i="2"/>
  <c r="BI11" i="2" s="1"/>
  <c r="BE11" i="2"/>
  <c r="BF43" i="2"/>
  <c r="BI43" i="2" s="1"/>
  <c r="BE43" i="2"/>
  <c r="AE26" i="2"/>
  <c r="AB28" i="2"/>
  <c r="AZ15" i="2"/>
  <c r="BC15" i="2" s="1"/>
  <c r="AY15" i="2"/>
  <c r="AZ42" i="2"/>
  <c r="BC42" i="2" s="1"/>
  <c r="AY42" i="2"/>
  <c r="AG39" i="2"/>
  <c r="AH39" i="2"/>
  <c r="AE41" i="2"/>
  <c r="AG41" i="2" s="1"/>
  <c r="AZ14" i="2"/>
  <c r="BC14" i="2" s="1"/>
  <c r="AY14" i="2"/>
  <c r="BF55" i="2"/>
  <c r="BI55" i="2" s="1"/>
  <c r="BE55" i="2"/>
  <c r="AA10" i="2"/>
  <c r="AB10" i="2"/>
  <c r="Y12" i="2"/>
  <c r="AA12" i="2" s="1"/>
  <c r="AZ8" i="2"/>
  <c r="BC8" i="2" s="1"/>
  <c r="AY8" i="2"/>
  <c r="AA7" i="2"/>
  <c r="Y9" i="2"/>
  <c r="AB7" i="2"/>
  <c r="AY53" i="2"/>
  <c r="AZ53" i="2"/>
  <c r="BC53" i="2" s="1"/>
  <c r="AS49" i="2"/>
  <c r="AT49" i="2"/>
  <c r="AW49" i="2" s="1"/>
  <c r="AB23" i="2"/>
  <c r="AE21" i="2"/>
  <c r="AS27" i="2"/>
  <c r="AT27" i="2"/>
  <c r="AW27" i="2" s="1"/>
  <c r="AZ18" i="2"/>
  <c r="BC18" i="2" s="1"/>
  <c r="AY18" i="2"/>
  <c r="BF31" i="2"/>
  <c r="BI31" i="2" s="1"/>
  <c r="BE31" i="2"/>
  <c r="BF25" i="2"/>
  <c r="BI25" i="2" s="1"/>
  <c r="BE25" i="2"/>
  <c r="AT30" i="2"/>
  <c r="AW30" i="2" s="1"/>
  <c r="AS30" i="2"/>
  <c r="BF35" i="2"/>
  <c r="BI35" i="2" s="1"/>
  <c r="BE35" i="2"/>
  <c r="BF51" i="2"/>
  <c r="BI51" i="2" s="1"/>
  <c r="BE51" i="2"/>
  <c r="V6" i="2"/>
  <c r="BF50" i="2"/>
  <c r="BI50" i="2" s="1"/>
  <c r="BE50" i="2"/>
  <c r="BF47" i="2"/>
  <c r="BI47" i="2" s="1"/>
  <c r="BE47" i="2"/>
  <c r="AZ56" i="2"/>
  <c r="BC56" i="2" s="1"/>
  <c r="AY56" i="2"/>
  <c r="BF24" i="2"/>
  <c r="BI24" i="2" s="1"/>
  <c r="BE24" i="2"/>
  <c r="AT59" i="2"/>
  <c r="AW59" i="2" s="1"/>
  <c r="AS59" i="2"/>
  <c r="AZ22" i="2"/>
  <c r="BC22" i="2" s="1"/>
  <c r="AY22" i="2"/>
  <c r="AZ57" i="2"/>
  <c r="BC57" i="2" s="1"/>
  <c r="AY57" i="2"/>
  <c r="AY58" i="2"/>
  <c r="AZ58" i="2"/>
  <c r="BC58" i="2" s="1"/>
  <c r="AZ52" i="2"/>
  <c r="BC52" i="2" s="1"/>
  <c r="AY52" i="2"/>
  <c r="BK51" i="2" l="1"/>
  <c r="BL51" i="2"/>
  <c r="BO51" i="2" s="1"/>
  <c r="AY30" i="2"/>
  <c r="AZ30" i="2"/>
  <c r="BC30" i="2" s="1"/>
  <c r="BK31" i="2"/>
  <c r="BL31" i="2"/>
  <c r="BO31" i="2" s="1"/>
  <c r="AA9" i="2"/>
  <c r="Y6" i="2"/>
  <c r="AA6" i="2" s="1"/>
  <c r="BK55" i="2"/>
  <c r="BL55" i="2"/>
  <c r="BO55" i="2" s="1"/>
  <c r="AH41" i="2"/>
  <c r="AK39" i="2"/>
  <c r="BE48" i="2"/>
  <c r="BF48" i="2"/>
  <c r="BI48" i="2" s="1"/>
  <c r="AY54" i="2"/>
  <c r="AZ54" i="2"/>
  <c r="BC54" i="2" s="1"/>
  <c r="AK17" i="2"/>
  <c r="AH19" i="2"/>
  <c r="BE29" i="2"/>
  <c r="BF29" i="2"/>
  <c r="BI29" i="2" s="1"/>
  <c r="BF52" i="2"/>
  <c r="BI52" i="2" s="1"/>
  <c r="BE52" i="2"/>
  <c r="BE57" i="2"/>
  <c r="BF57" i="2"/>
  <c r="BI57" i="2" s="1"/>
  <c r="AY59" i="2"/>
  <c r="AZ59" i="2"/>
  <c r="BC59" i="2" s="1"/>
  <c r="BF56" i="2"/>
  <c r="BI56" i="2" s="1"/>
  <c r="BE56" i="2"/>
  <c r="BL50" i="2"/>
  <c r="BO50" i="2" s="1"/>
  <c r="BK50" i="2"/>
  <c r="AE23" i="2"/>
  <c r="AG23" i="2" s="1"/>
  <c r="AG21" i="2"/>
  <c r="AH21" i="2"/>
  <c r="BE53" i="2"/>
  <c r="BF53" i="2"/>
  <c r="BI53" i="2" s="1"/>
  <c r="AB12" i="2"/>
  <c r="AE10" i="2"/>
  <c r="BE15" i="2"/>
  <c r="BF15" i="2"/>
  <c r="BI15" i="2" s="1"/>
  <c r="BK43" i="2"/>
  <c r="BL43" i="2"/>
  <c r="BO43" i="2" s="1"/>
  <c r="AY34" i="2"/>
  <c r="AZ34" i="2"/>
  <c r="BC34" i="2" s="1"/>
  <c r="BF20" i="2"/>
  <c r="BI20" i="2" s="1"/>
  <c r="BE20" i="2"/>
  <c r="AG36" i="2"/>
  <c r="AE38" i="2"/>
  <c r="AG38" i="2" s="1"/>
  <c r="AH36" i="2"/>
  <c r="BE58" i="2"/>
  <c r="BF58" i="2"/>
  <c r="BI58" i="2" s="1"/>
  <c r="BL35" i="2"/>
  <c r="BO35" i="2" s="1"/>
  <c r="BK35" i="2"/>
  <c r="BK25" i="2"/>
  <c r="BL25" i="2"/>
  <c r="BO25" i="2" s="1"/>
  <c r="BE18" i="2"/>
  <c r="BF18" i="2"/>
  <c r="BI18" i="2" s="1"/>
  <c r="BE14" i="2"/>
  <c r="BF14" i="2"/>
  <c r="BI14" i="2" s="1"/>
  <c r="AY45" i="2"/>
  <c r="AZ45" i="2"/>
  <c r="BC45" i="2" s="1"/>
  <c r="AY37" i="2"/>
  <c r="AZ37" i="2"/>
  <c r="BC37" i="2" s="1"/>
  <c r="AY40" i="2"/>
  <c r="AZ40" i="2"/>
  <c r="BC40" i="2" s="1"/>
  <c r="BF22" i="2"/>
  <c r="BI22" i="2" s="1"/>
  <c r="BE22" i="2"/>
  <c r="BL24" i="2"/>
  <c r="BO24" i="2" s="1"/>
  <c r="BK24" i="2"/>
  <c r="BK47" i="2"/>
  <c r="BL47" i="2"/>
  <c r="BO47" i="2" s="1"/>
  <c r="AY27" i="2"/>
  <c r="AZ27" i="2"/>
  <c r="BC27" i="2" s="1"/>
  <c r="AY49" i="2"/>
  <c r="AZ49" i="2"/>
  <c r="BC49" i="2" s="1"/>
  <c r="AB9" i="2"/>
  <c r="AE7" i="2"/>
  <c r="BF8" i="2"/>
  <c r="BI8" i="2" s="1"/>
  <c r="BE8" i="2"/>
  <c r="BE42" i="2"/>
  <c r="BF42" i="2"/>
  <c r="BI42" i="2" s="1"/>
  <c r="AG26" i="2"/>
  <c r="AH26" i="2"/>
  <c r="AE28" i="2"/>
  <c r="AG28" i="2" s="1"/>
  <c r="BK11" i="2"/>
  <c r="BL11" i="2"/>
  <c r="BO11" i="2" s="1"/>
  <c r="BF32" i="2"/>
  <c r="BI32" i="2" s="1"/>
  <c r="BE32" i="2"/>
  <c r="AK13" i="2"/>
  <c r="AH16" i="2"/>
  <c r="BE33" i="2"/>
  <c r="BF33" i="2"/>
  <c r="BI33" i="2" s="1"/>
  <c r="AB6" i="2" l="1"/>
  <c r="AK16" i="2"/>
  <c r="AM16" i="2" s="1"/>
  <c r="AM13" i="2"/>
  <c r="AN13" i="2"/>
  <c r="BL42" i="2"/>
  <c r="BO42" i="2" s="1"/>
  <c r="BK42" i="2"/>
  <c r="AE9" i="2"/>
  <c r="AH7" i="2"/>
  <c r="AG7" i="2"/>
  <c r="BF27" i="2"/>
  <c r="BI27" i="2" s="1"/>
  <c r="BE27" i="2"/>
  <c r="BF40" i="2"/>
  <c r="BI40" i="2" s="1"/>
  <c r="BE40" i="2"/>
  <c r="BF45" i="2"/>
  <c r="BI45" i="2" s="1"/>
  <c r="BE45" i="2"/>
  <c r="BL18" i="2"/>
  <c r="BO18" i="2" s="1"/>
  <c r="BK18" i="2"/>
  <c r="AH38" i="2"/>
  <c r="AK36" i="2"/>
  <c r="BK20" i="2"/>
  <c r="BL20" i="2"/>
  <c r="BO20" i="2" s="1"/>
  <c r="BK57" i="2"/>
  <c r="BL57" i="2"/>
  <c r="BO57" i="2" s="1"/>
  <c r="BL29" i="2"/>
  <c r="BO29" i="2" s="1"/>
  <c r="BK29" i="2"/>
  <c r="BF54" i="2"/>
  <c r="BI54" i="2" s="1"/>
  <c r="BE54" i="2"/>
  <c r="AN39" i="2"/>
  <c r="AK41" i="2"/>
  <c r="AM41" i="2" s="1"/>
  <c r="AM39" i="2"/>
  <c r="BF30" i="2"/>
  <c r="BI30" i="2" s="1"/>
  <c r="BE30" i="2"/>
  <c r="BL33" i="2"/>
  <c r="BO33" i="2" s="1"/>
  <c r="BK33" i="2"/>
  <c r="BQ24" i="2"/>
  <c r="BR24" i="2"/>
  <c r="BU24" i="2" s="1"/>
  <c r="BQ35" i="2"/>
  <c r="BR35" i="2"/>
  <c r="BU35" i="2" s="1"/>
  <c r="BF34" i="2"/>
  <c r="BI34" i="2" s="1"/>
  <c r="BE34" i="2"/>
  <c r="BL15" i="2"/>
  <c r="BO15" i="2" s="1"/>
  <c r="BK15" i="2"/>
  <c r="BL53" i="2"/>
  <c r="BO53" i="2" s="1"/>
  <c r="BK53" i="2"/>
  <c r="BL56" i="2"/>
  <c r="BO56" i="2" s="1"/>
  <c r="BK56" i="2"/>
  <c r="BK32" i="2"/>
  <c r="BL32" i="2"/>
  <c r="BO32" i="2" s="1"/>
  <c r="AH28" i="2"/>
  <c r="AK26" i="2"/>
  <c r="BF49" i="2"/>
  <c r="BI49" i="2" s="1"/>
  <c r="BE49" i="2"/>
  <c r="BR47" i="2"/>
  <c r="BU47" i="2" s="1"/>
  <c r="BQ47" i="2"/>
  <c r="BF37" i="2"/>
  <c r="BI37" i="2" s="1"/>
  <c r="BE37" i="2"/>
  <c r="BK14" i="2"/>
  <c r="BL14" i="2"/>
  <c r="BO14" i="2" s="1"/>
  <c r="BR25" i="2"/>
  <c r="BU25" i="2" s="1"/>
  <c r="BQ25" i="2"/>
  <c r="BL58" i="2"/>
  <c r="BO58" i="2" s="1"/>
  <c r="BK58" i="2"/>
  <c r="BF59" i="2"/>
  <c r="BI59" i="2" s="1"/>
  <c r="BE59" i="2"/>
  <c r="BL48" i="2"/>
  <c r="BO48" i="2" s="1"/>
  <c r="BK48" i="2"/>
  <c r="BR55" i="2"/>
  <c r="BU55" i="2" s="1"/>
  <c r="BQ55" i="2"/>
  <c r="BQ31" i="2"/>
  <c r="BR31" i="2"/>
  <c r="BU31" i="2" s="1"/>
  <c r="BR51" i="2"/>
  <c r="BU51" i="2" s="1"/>
  <c r="BQ51" i="2"/>
  <c r="BR11" i="2"/>
  <c r="BU11" i="2" s="1"/>
  <c r="BQ11" i="2"/>
  <c r="BL8" i="2"/>
  <c r="BO8" i="2" s="1"/>
  <c r="BK8" i="2"/>
  <c r="BK22" i="2"/>
  <c r="BL22" i="2"/>
  <c r="BO22" i="2" s="1"/>
  <c r="BR43" i="2"/>
  <c r="BU43" i="2" s="1"/>
  <c r="BQ43" i="2"/>
  <c r="AE12" i="2"/>
  <c r="AG12" i="2" s="1"/>
  <c r="AH10" i="2"/>
  <c r="AG10" i="2"/>
  <c r="AH23" i="2"/>
  <c r="AK21" i="2"/>
  <c r="BQ50" i="2"/>
  <c r="BR50" i="2"/>
  <c r="BU50" i="2" s="1"/>
  <c r="BK52" i="2"/>
  <c r="BL52" i="2"/>
  <c r="BO52" i="2" s="1"/>
  <c r="AK19" i="2"/>
  <c r="AM19" i="2" s="1"/>
  <c r="AM17" i="2"/>
  <c r="AN17" i="2"/>
  <c r="BR52" i="2" l="1"/>
  <c r="BU52" i="2" s="1"/>
  <c r="BQ52" i="2"/>
  <c r="AN21" i="2"/>
  <c r="AK23" i="2"/>
  <c r="AM23" i="2" s="1"/>
  <c r="AM21" i="2"/>
  <c r="BX11" i="2"/>
  <c r="CA11" i="2" s="1"/>
  <c r="BW11" i="2"/>
  <c r="BR48" i="2"/>
  <c r="BU48" i="2" s="1"/>
  <c r="BQ48" i="2"/>
  <c r="BR58" i="2"/>
  <c r="BU58" i="2" s="1"/>
  <c r="BQ58" i="2"/>
  <c r="BX47" i="2"/>
  <c r="CA47" i="2" s="1"/>
  <c r="BW47" i="2"/>
  <c r="BQ56" i="2"/>
  <c r="BR56" i="2"/>
  <c r="BU56" i="2" s="1"/>
  <c r="BR15" i="2"/>
  <c r="BU15" i="2" s="1"/>
  <c r="BQ15" i="2"/>
  <c r="BR33" i="2"/>
  <c r="BU33" i="2" s="1"/>
  <c r="BQ33" i="2"/>
  <c r="BR20" i="2"/>
  <c r="BU20" i="2" s="1"/>
  <c r="BQ20" i="2"/>
  <c r="BR42" i="2"/>
  <c r="BU42" i="2" s="1"/>
  <c r="BQ42" i="2"/>
  <c r="AN19" i="2"/>
  <c r="AQ17" i="2"/>
  <c r="BR32" i="2"/>
  <c r="BU32" i="2" s="1"/>
  <c r="BQ32" i="2"/>
  <c r="BX24" i="2"/>
  <c r="CA24" i="2" s="1"/>
  <c r="BW24" i="2"/>
  <c r="AN41" i="2"/>
  <c r="AQ39" i="2"/>
  <c r="BR29" i="2"/>
  <c r="BU29" i="2" s="1"/>
  <c r="BQ29" i="2"/>
  <c r="BR18" i="2"/>
  <c r="BU18" i="2" s="1"/>
  <c r="BQ18" i="2"/>
  <c r="BL40" i="2"/>
  <c r="BO40" i="2" s="1"/>
  <c r="BK40" i="2"/>
  <c r="AH9" i="2"/>
  <c r="AK7" i="2"/>
  <c r="AN16" i="2"/>
  <c r="AQ13" i="2"/>
  <c r="BX50" i="2"/>
  <c r="CA50" i="2" s="1"/>
  <c r="BW50" i="2"/>
  <c r="BX43" i="2"/>
  <c r="CA43" i="2" s="1"/>
  <c r="BW43" i="2"/>
  <c r="BQ8" i="2"/>
  <c r="BR8" i="2"/>
  <c r="BU8" i="2" s="1"/>
  <c r="BX51" i="2"/>
  <c r="CA51" i="2" s="1"/>
  <c r="BW51" i="2"/>
  <c r="BW55" i="2"/>
  <c r="BX55" i="2"/>
  <c r="CA55" i="2" s="1"/>
  <c r="BL59" i="2"/>
  <c r="BO59" i="2" s="1"/>
  <c r="BK59" i="2"/>
  <c r="BX25" i="2"/>
  <c r="CA25" i="2" s="1"/>
  <c r="BW25" i="2"/>
  <c r="BL37" i="2"/>
  <c r="BO37" i="2" s="1"/>
  <c r="BK37" i="2"/>
  <c r="BL49" i="2"/>
  <c r="BO49" i="2" s="1"/>
  <c r="BK49" i="2"/>
  <c r="BR53" i="2"/>
  <c r="BU53" i="2" s="1"/>
  <c r="BQ53" i="2"/>
  <c r="BL34" i="2"/>
  <c r="BO34" i="2" s="1"/>
  <c r="BK34" i="2"/>
  <c r="BL30" i="2"/>
  <c r="BO30" i="2" s="1"/>
  <c r="BK30" i="2"/>
  <c r="BR57" i="2"/>
  <c r="BU57" i="2" s="1"/>
  <c r="BQ57" i="2"/>
  <c r="AK38" i="2"/>
  <c r="AM38" i="2" s="1"/>
  <c r="AM36" i="2"/>
  <c r="AN36" i="2"/>
  <c r="AG9" i="2"/>
  <c r="AE6" i="2"/>
  <c r="AG6" i="2" s="1"/>
  <c r="AH12" i="2"/>
  <c r="AK10" i="2"/>
  <c r="BR22" i="2"/>
  <c r="BU22" i="2" s="1"/>
  <c r="BQ22" i="2"/>
  <c r="BX31" i="2"/>
  <c r="CA31" i="2" s="1"/>
  <c r="BW31" i="2"/>
  <c r="BR14" i="2"/>
  <c r="BU14" i="2" s="1"/>
  <c r="BQ14" i="2"/>
  <c r="AN26" i="2"/>
  <c r="AK28" i="2"/>
  <c r="AM28" i="2" s="1"/>
  <c r="AM26" i="2"/>
  <c r="BX35" i="2"/>
  <c r="CA35" i="2" s="1"/>
  <c r="BW35" i="2"/>
  <c r="BL54" i="2"/>
  <c r="BO54" i="2" s="1"/>
  <c r="BK54" i="2"/>
  <c r="BL45" i="2"/>
  <c r="BO45" i="2" s="1"/>
  <c r="BK45" i="2"/>
  <c r="BL27" i="2"/>
  <c r="BO27" i="2" s="1"/>
  <c r="BK27" i="2"/>
  <c r="BR27" i="2" l="1"/>
  <c r="BU27" i="2" s="1"/>
  <c r="BQ27" i="2"/>
  <c r="CD35" i="2"/>
  <c r="CG35" i="2" s="1"/>
  <c r="CC35" i="2"/>
  <c r="BR30" i="2"/>
  <c r="BU30" i="2" s="1"/>
  <c r="BQ30" i="2"/>
  <c r="BX53" i="2"/>
  <c r="CA53" i="2" s="1"/>
  <c r="BW53" i="2"/>
  <c r="BR37" i="2"/>
  <c r="BU37" i="2" s="1"/>
  <c r="BQ37" i="2"/>
  <c r="BR59" i="2"/>
  <c r="BU59" i="2" s="1"/>
  <c r="BQ59" i="2"/>
  <c r="CD51" i="2"/>
  <c r="CG51" i="2" s="1"/>
  <c r="CC51" i="2"/>
  <c r="CD43" i="2"/>
  <c r="CG43" i="2" s="1"/>
  <c r="CC43" i="2"/>
  <c r="BQ40" i="2"/>
  <c r="BR40" i="2"/>
  <c r="BU40" i="2" s="1"/>
  <c r="BX29" i="2"/>
  <c r="CA29" i="2" s="1"/>
  <c r="BW29" i="2"/>
  <c r="CD24" i="2"/>
  <c r="CG24" i="2" s="1"/>
  <c r="CC24" i="2"/>
  <c r="BX20" i="2"/>
  <c r="CA20" i="2" s="1"/>
  <c r="BW20" i="2"/>
  <c r="BX15" i="2"/>
  <c r="CA15" i="2" s="1"/>
  <c r="BW15" i="2"/>
  <c r="CD47" i="2"/>
  <c r="CG47" i="2" s="1"/>
  <c r="CC47" i="2"/>
  <c r="BX48" i="2"/>
  <c r="CA48" i="2" s="1"/>
  <c r="BW48" i="2"/>
  <c r="BR54" i="2"/>
  <c r="BU54" i="2" s="1"/>
  <c r="BQ54" i="2"/>
  <c r="BR45" i="2"/>
  <c r="BU45" i="2" s="1"/>
  <c r="BQ45" i="2"/>
  <c r="BX14" i="2"/>
  <c r="CA14" i="2" s="1"/>
  <c r="BW14" i="2"/>
  <c r="BX22" i="2"/>
  <c r="CA22" i="2" s="1"/>
  <c r="BW22" i="2"/>
  <c r="CD55" i="2"/>
  <c r="CG55" i="2" s="1"/>
  <c r="CC55" i="2"/>
  <c r="BX8" i="2"/>
  <c r="CA8" i="2" s="1"/>
  <c r="BW8" i="2"/>
  <c r="AM7" i="2"/>
  <c r="AN7" i="2"/>
  <c r="AK9" i="2"/>
  <c r="AT39" i="2"/>
  <c r="AS39" i="2"/>
  <c r="AQ41" i="2"/>
  <c r="AS41" i="2" s="1"/>
  <c r="BX56" i="2"/>
  <c r="CA56" i="2" s="1"/>
  <c r="BW56" i="2"/>
  <c r="AN23" i="2"/>
  <c r="AQ21" i="2"/>
  <c r="AK12" i="2"/>
  <c r="AM12" i="2" s="1"/>
  <c r="AN10" i="2"/>
  <c r="AM10" i="2"/>
  <c r="AN38" i="2"/>
  <c r="AQ36" i="2"/>
  <c r="BX57" i="2"/>
  <c r="CA57" i="2" s="1"/>
  <c r="BW57" i="2"/>
  <c r="BQ34" i="2"/>
  <c r="BR34" i="2"/>
  <c r="BU34" i="2" s="1"/>
  <c r="BR49" i="2"/>
  <c r="BU49" i="2" s="1"/>
  <c r="BQ49" i="2"/>
  <c r="CD25" i="2"/>
  <c r="CG25" i="2" s="1"/>
  <c r="CC25" i="2"/>
  <c r="CD50" i="2"/>
  <c r="CG50" i="2" s="1"/>
  <c r="CC50" i="2"/>
  <c r="AH6" i="2"/>
  <c r="BW18" i="2"/>
  <c r="BX18" i="2"/>
  <c r="CA18" i="2" s="1"/>
  <c r="BX32" i="2"/>
  <c r="CA32" i="2" s="1"/>
  <c r="BW32" i="2"/>
  <c r="BX42" i="2"/>
  <c r="CA42" i="2" s="1"/>
  <c r="BW42" i="2"/>
  <c r="BW33" i="2"/>
  <c r="BX33" i="2"/>
  <c r="CA33" i="2" s="1"/>
  <c r="BX58" i="2"/>
  <c r="CA58" i="2" s="1"/>
  <c r="BW58" i="2"/>
  <c r="CC11" i="2"/>
  <c r="CD11" i="2"/>
  <c r="CG11" i="2" s="1"/>
  <c r="AN28" i="2"/>
  <c r="AQ26" i="2"/>
  <c r="CD31" i="2"/>
  <c r="CG31" i="2" s="1"/>
  <c r="CC31" i="2"/>
  <c r="AS13" i="2"/>
  <c r="AQ16" i="2"/>
  <c r="AS16" i="2" s="1"/>
  <c r="AT13" i="2"/>
  <c r="AT17" i="2"/>
  <c r="AS17" i="2"/>
  <c r="AQ19" i="2"/>
  <c r="AS19" i="2" s="1"/>
  <c r="BX52" i="2"/>
  <c r="CA52" i="2" s="1"/>
  <c r="BW52" i="2"/>
  <c r="AW17" i="2" l="1"/>
  <c r="AT19" i="2"/>
  <c r="CI11" i="2"/>
  <c r="CJ11" i="2"/>
  <c r="CM11" i="2" s="1"/>
  <c r="CC33" i="2"/>
  <c r="CD33" i="2"/>
  <c r="CG33" i="2" s="1"/>
  <c r="CI25" i="2"/>
  <c r="CJ25" i="2"/>
  <c r="CM25" i="2" s="1"/>
  <c r="AQ23" i="2"/>
  <c r="AS23" i="2" s="1"/>
  <c r="AT21" i="2"/>
  <c r="AS21" i="2"/>
  <c r="AQ7" i="2"/>
  <c r="AN9" i="2"/>
  <c r="CD52" i="2"/>
  <c r="CG52" i="2" s="1"/>
  <c r="CC52" i="2"/>
  <c r="AW13" i="2"/>
  <c r="AT16" i="2"/>
  <c r="CJ31" i="2"/>
  <c r="CM31" i="2" s="1"/>
  <c r="CI31" i="2"/>
  <c r="CC32" i="2"/>
  <c r="CD32" i="2"/>
  <c r="CG32" i="2" s="1"/>
  <c r="CJ55" i="2"/>
  <c r="CM55" i="2" s="1"/>
  <c r="CI55" i="2"/>
  <c r="CC14" i="2"/>
  <c r="CD14" i="2"/>
  <c r="CG14" i="2" s="1"/>
  <c r="BW54" i="2"/>
  <c r="BX54" i="2"/>
  <c r="CA54" i="2" s="1"/>
  <c r="CI47" i="2"/>
  <c r="CJ47" i="2"/>
  <c r="CM47" i="2" s="1"/>
  <c r="CC20" i="2"/>
  <c r="CD20" i="2"/>
  <c r="CG20" i="2" s="1"/>
  <c r="CC29" i="2"/>
  <c r="CD29" i="2"/>
  <c r="CG29" i="2" s="1"/>
  <c r="CI43" i="2"/>
  <c r="CJ43" i="2"/>
  <c r="CM43" i="2" s="1"/>
  <c r="BW59" i="2"/>
  <c r="BX59" i="2"/>
  <c r="CA59" i="2" s="1"/>
  <c r="CC53" i="2"/>
  <c r="CD53" i="2"/>
  <c r="CG53" i="2" s="1"/>
  <c r="CJ35" i="2"/>
  <c r="CM35" i="2" s="1"/>
  <c r="CI35" i="2"/>
  <c r="AT26" i="2"/>
  <c r="AQ28" i="2"/>
  <c r="AS28" i="2" s="1"/>
  <c r="AS26" i="2"/>
  <c r="CC18" i="2"/>
  <c r="CD18" i="2"/>
  <c r="CG18" i="2" s="1"/>
  <c r="CI50" i="2"/>
  <c r="CJ50" i="2"/>
  <c r="CM50" i="2" s="1"/>
  <c r="BW49" i="2"/>
  <c r="BX49" i="2"/>
  <c r="CA49" i="2" s="1"/>
  <c r="CD57" i="2"/>
  <c r="CG57" i="2" s="1"/>
  <c r="CC57" i="2"/>
  <c r="AN12" i="2"/>
  <c r="AQ10" i="2"/>
  <c r="AT41" i="2"/>
  <c r="AW39" i="2"/>
  <c r="BW40" i="2"/>
  <c r="BX40" i="2"/>
  <c r="CA40" i="2" s="1"/>
  <c r="CC58" i="2"/>
  <c r="CD58" i="2"/>
  <c r="CG58" i="2" s="1"/>
  <c r="CC42" i="2"/>
  <c r="CD42" i="2"/>
  <c r="CG42" i="2" s="1"/>
  <c r="BW34" i="2"/>
  <c r="BX34" i="2"/>
  <c r="CA34" i="2" s="1"/>
  <c r="AT36" i="2"/>
  <c r="AQ38" i="2"/>
  <c r="AS38" i="2" s="1"/>
  <c r="AS36" i="2"/>
  <c r="CD56" i="2"/>
  <c r="CG56" i="2" s="1"/>
  <c r="CC56" i="2"/>
  <c r="AM9" i="2"/>
  <c r="AK6" i="2"/>
  <c r="AM6" i="2" s="1"/>
  <c r="CC8" i="2"/>
  <c r="CD8" i="2"/>
  <c r="CG8" i="2" s="1"/>
  <c r="CC22" i="2"/>
  <c r="CD22" i="2"/>
  <c r="CG22" i="2" s="1"/>
  <c r="BW45" i="2"/>
  <c r="BX45" i="2"/>
  <c r="CA45" i="2" s="1"/>
  <c r="CC48" i="2"/>
  <c r="CD48" i="2"/>
  <c r="CG48" i="2" s="1"/>
  <c r="CC15" i="2"/>
  <c r="CD15" i="2"/>
  <c r="CG15" i="2" s="1"/>
  <c r="CI24" i="2"/>
  <c r="CJ24" i="2"/>
  <c r="CM24" i="2" s="1"/>
  <c r="CI51" i="2"/>
  <c r="CJ51" i="2"/>
  <c r="CM51" i="2" s="1"/>
  <c r="BW37" i="2"/>
  <c r="BX37" i="2"/>
  <c r="CA37" i="2" s="1"/>
  <c r="BW30" i="2"/>
  <c r="BX30" i="2"/>
  <c r="CA30" i="2" s="1"/>
  <c r="BW27" i="2"/>
  <c r="BX27" i="2"/>
  <c r="CA27" i="2" s="1"/>
  <c r="CJ56" i="2" l="1"/>
  <c r="CM56" i="2" s="1"/>
  <c r="CI56" i="2"/>
  <c r="CD34" i="2"/>
  <c r="CG34" i="2" s="1"/>
  <c r="CC34" i="2"/>
  <c r="CJ58" i="2"/>
  <c r="CM58" i="2" s="1"/>
  <c r="CI58" i="2"/>
  <c r="AW41" i="2"/>
  <c r="AY41" i="2" s="1"/>
  <c r="AZ39" i="2"/>
  <c r="AY39" i="2"/>
  <c r="CO50" i="2"/>
  <c r="CP50" i="2"/>
  <c r="CS50" i="2" s="1"/>
  <c r="CO35" i="2"/>
  <c r="CP35" i="2"/>
  <c r="CS35" i="2" s="1"/>
  <c r="AW16" i="2"/>
  <c r="AY16" i="2" s="1"/>
  <c r="AZ13" i="2"/>
  <c r="AY13" i="2"/>
  <c r="AQ9" i="2"/>
  <c r="AS7" i="2"/>
  <c r="AT7" i="2"/>
  <c r="CP25" i="2"/>
  <c r="CS25" i="2" s="1"/>
  <c r="CO25" i="2"/>
  <c r="CP11" i="2"/>
  <c r="CS11" i="2" s="1"/>
  <c r="CO11" i="2"/>
  <c r="CD27" i="2"/>
  <c r="CG27" i="2" s="1"/>
  <c r="CC27" i="2"/>
  <c r="CD37" i="2"/>
  <c r="CG37" i="2" s="1"/>
  <c r="CC37" i="2"/>
  <c r="CO24" i="2"/>
  <c r="CP24" i="2"/>
  <c r="CS24" i="2" s="1"/>
  <c r="CJ48" i="2"/>
  <c r="CM48" i="2" s="1"/>
  <c r="CI48" i="2"/>
  <c r="CI22" i="2"/>
  <c r="CJ22" i="2"/>
  <c r="CM22" i="2" s="1"/>
  <c r="CI57" i="2"/>
  <c r="CJ57" i="2"/>
  <c r="CM57" i="2" s="1"/>
  <c r="CJ53" i="2"/>
  <c r="CM53" i="2" s="1"/>
  <c r="CI53" i="2"/>
  <c r="CP43" i="2"/>
  <c r="CS43" i="2" s="1"/>
  <c r="CO43" i="2"/>
  <c r="CI20" i="2"/>
  <c r="CJ20" i="2"/>
  <c r="CM20" i="2" s="1"/>
  <c r="CD54" i="2"/>
  <c r="CG54" i="2" s="1"/>
  <c r="CC54" i="2"/>
  <c r="CJ42" i="2"/>
  <c r="CM42" i="2" s="1"/>
  <c r="CI42" i="2"/>
  <c r="CD40" i="2"/>
  <c r="CG40" i="2" s="1"/>
  <c r="CC40" i="2"/>
  <c r="AQ12" i="2"/>
  <c r="AS12" i="2" s="1"/>
  <c r="AT10" i="2"/>
  <c r="AS10" i="2"/>
  <c r="CD49" i="2"/>
  <c r="CG49" i="2" s="1"/>
  <c r="CC49" i="2"/>
  <c r="CJ18" i="2"/>
  <c r="CM18" i="2" s="1"/>
  <c r="CI18" i="2"/>
  <c r="AT28" i="2"/>
  <c r="AW26" i="2"/>
  <c r="CP55" i="2"/>
  <c r="CS55" i="2" s="1"/>
  <c r="CO55" i="2"/>
  <c r="CO31" i="2"/>
  <c r="CP31" i="2"/>
  <c r="CS31" i="2" s="1"/>
  <c r="CI52" i="2"/>
  <c r="CJ52" i="2"/>
  <c r="CM52" i="2" s="1"/>
  <c r="AW21" i="2"/>
  <c r="AT23" i="2"/>
  <c r="CJ33" i="2"/>
  <c r="CM33" i="2" s="1"/>
  <c r="CI33" i="2"/>
  <c r="CD30" i="2"/>
  <c r="CG30" i="2" s="1"/>
  <c r="CC30" i="2"/>
  <c r="CP51" i="2"/>
  <c r="CS51" i="2" s="1"/>
  <c r="CO51" i="2"/>
  <c r="CJ15" i="2"/>
  <c r="CM15" i="2" s="1"/>
  <c r="CI15" i="2"/>
  <c r="CD45" i="2"/>
  <c r="CG45" i="2" s="1"/>
  <c r="CC45" i="2"/>
  <c r="CI8" i="2"/>
  <c r="CJ8" i="2"/>
  <c r="CM8" i="2" s="1"/>
  <c r="AT38" i="2"/>
  <c r="AW36" i="2"/>
  <c r="CD59" i="2"/>
  <c r="CG59" i="2" s="1"/>
  <c r="CC59" i="2"/>
  <c r="CJ29" i="2"/>
  <c r="CM29" i="2" s="1"/>
  <c r="CI29" i="2"/>
  <c r="CP47" i="2"/>
  <c r="CS47" i="2" s="1"/>
  <c r="CO47" i="2"/>
  <c r="CI14" i="2"/>
  <c r="CJ14" i="2"/>
  <c r="CM14" i="2" s="1"/>
  <c r="CI32" i="2"/>
  <c r="CJ32" i="2"/>
  <c r="CM32" i="2" s="1"/>
  <c r="AN6" i="2"/>
  <c r="AW19" i="2"/>
  <c r="AY19" i="2" s="1"/>
  <c r="AZ17" i="2"/>
  <c r="AY17" i="2"/>
  <c r="CP32" i="2" l="1"/>
  <c r="CS32" i="2" s="1"/>
  <c r="CO32" i="2"/>
  <c r="CO8" i="2"/>
  <c r="CP8" i="2"/>
  <c r="CS8" i="2" s="1"/>
  <c r="CV31" i="2"/>
  <c r="CY31" i="2" s="1"/>
  <c r="CU31" i="2"/>
  <c r="AW28" i="2"/>
  <c r="AY28" i="2" s="1"/>
  <c r="AY26" i="2"/>
  <c r="AZ26" i="2"/>
  <c r="CP42" i="2"/>
  <c r="CS42" i="2" s="1"/>
  <c r="CO42" i="2"/>
  <c r="CP53" i="2"/>
  <c r="CS53" i="2" s="1"/>
  <c r="CO53" i="2"/>
  <c r="CJ27" i="2"/>
  <c r="CM27" i="2" s="1"/>
  <c r="CI27" i="2"/>
  <c r="CV25" i="2"/>
  <c r="CY25" i="2" s="1"/>
  <c r="CU25" i="2"/>
  <c r="BC39" i="2"/>
  <c r="AZ41" i="2"/>
  <c r="BC17" i="2"/>
  <c r="AZ19" i="2"/>
  <c r="CV47" i="2"/>
  <c r="CY47" i="2" s="1"/>
  <c r="CU47" i="2"/>
  <c r="CJ59" i="2"/>
  <c r="CM59" i="2" s="1"/>
  <c r="CI59" i="2"/>
  <c r="CP15" i="2"/>
  <c r="CS15" i="2" s="1"/>
  <c r="CO15" i="2"/>
  <c r="CJ30" i="2"/>
  <c r="CM30" i="2" s="1"/>
  <c r="CI30" i="2"/>
  <c r="AW23" i="2"/>
  <c r="AY23" i="2" s="1"/>
  <c r="AZ21" i="2"/>
  <c r="AY21" i="2"/>
  <c r="CJ49" i="2"/>
  <c r="CM49" i="2" s="1"/>
  <c r="CI49" i="2"/>
  <c r="CP57" i="2"/>
  <c r="CS57" i="2" s="1"/>
  <c r="CO57" i="2"/>
  <c r="AT9" i="2"/>
  <c r="AW7" i="2"/>
  <c r="AZ16" i="2"/>
  <c r="BC13" i="2"/>
  <c r="CV50" i="2"/>
  <c r="CY50" i="2" s="1"/>
  <c r="CU50" i="2"/>
  <c r="CJ34" i="2"/>
  <c r="CM34" i="2" s="1"/>
  <c r="CI34" i="2"/>
  <c r="CP14" i="2"/>
  <c r="CS14" i="2" s="1"/>
  <c r="CO14" i="2"/>
  <c r="AW38" i="2"/>
  <c r="AY38" i="2" s="1"/>
  <c r="AZ36" i="2"/>
  <c r="AY36" i="2"/>
  <c r="CP52" i="2"/>
  <c r="CS52" i="2" s="1"/>
  <c r="CO52" i="2"/>
  <c r="CJ40" i="2"/>
  <c r="CM40" i="2" s="1"/>
  <c r="CI40" i="2"/>
  <c r="CJ54" i="2"/>
  <c r="CM54" i="2" s="1"/>
  <c r="CI54" i="2"/>
  <c r="CV43" i="2"/>
  <c r="CY43" i="2" s="1"/>
  <c r="CU43" i="2"/>
  <c r="CP48" i="2"/>
  <c r="CS48" i="2" s="1"/>
  <c r="CO48" i="2"/>
  <c r="CJ37" i="2"/>
  <c r="CM37" i="2" s="1"/>
  <c r="CI37" i="2"/>
  <c r="CV11" i="2"/>
  <c r="CY11" i="2" s="1"/>
  <c r="CU11" i="2"/>
  <c r="CP29" i="2"/>
  <c r="CS29" i="2" s="1"/>
  <c r="CO29" i="2"/>
  <c r="CJ45" i="2"/>
  <c r="CM45" i="2" s="1"/>
  <c r="CI45" i="2"/>
  <c r="CV51" i="2"/>
  <c r="CY51" i="2" s="1"/>
  <c r="CU51" i="2"/>
  <c r="CP33" i="2"/>
  <c r="CS33" i="2" s="1"/>
  <c r="CO33" i="2"/>
  <c r="CU55" i="2"/>
  <c r="CV55" i="2"/>
  <c r="CY55" i="2" s="1"/>
  <c r="CP18" i="2"/>
  <c r="CS18" i="2" s="1"/>
  <c r="CO18" i="2"/>
  <c r="AT12" i="2"/>
  <c r="AW10" i="2"/>
  <c r="CP20" i="2"/>
  <c r="CS20" i="2" s="1"/>
  <c r="CO20" i="2"/>
  <c r="CP22" i="2"/>
  <c r="CS22" i="2" s="1"/>
  <c r="CO22" i="2"/>
  <c r="CV24" i="2"/>
  <c r="CY24" i="2" s="1"/>
  <c r="CU24" i="2"/>
  <c r="AS9" i="2"/>
  <c r="AQ6" i="2"/>
  <c r="AS6" i="2" s="1"/>
  <c r="CV35" i="2"/>
  <c r="CY35" i="2" s="1"/>
  <c r="CU35" i="2"/>
  <c r="CP58" i="2"/>
  <c r="CS58" i="2" s="1"/>
  <c r="CO58" i="2"/>
  <c r="CO56" i="2"/>
  <c r="CP56" i="2"/>
  <c r="CS56" i="2" s="1"/>
  <c r="CV58" i="2" l="1"/>
  <c r="CY58" i="2" s="1"/>
  <c r="CU58" i="2"/>
  <c r="CV22" i="2"/>
  <c r="CY22" i="2" s="1"/>
  <c r="CU22" i="2"/>
  <c r="DB51" i="2"/>
  <c r="DE51" i="2" s="1"/>
  <c r="DA51" i="2"/>
  <c r="CV29" i="2"/>
  <c r="CY29" i="2" s="1"/>
  <c r="CU29" i="2"/>
  <c r="CO37" i="2"/>
  <c r="CP37" i="2"/>
  <c r="CS37" i="2" s="1"/>
  <c r="DB43" i="2"/>
  <c r="DE43" i="2" s="1"/>
  <c r="DA43" i="2"/>
  <c r="CP40" i="2"/>
  <c r="CS40" i="2" s="1"/>
  <c r="CO40" i="2"/>
  <c r="BC36" i="2"/>
  <c r="AZ38" i="2"/>
  <c r="BF13" i="2"/>
  <c r="BC16" i="2"/>
  <c r="BE16" i="2" s="1"/>
  <c r="BE13" i="2"/>
  <c r="CP30" i="2"/>
  <c r="CS30" i="2" s="1"/>
  <c r="CO30" i="2"/>
  <c r="CP59" i="2"/>
  <c r="CS59" i="2" s="1"/>
  <c r="CO59" i="2"/>
  <c r="BF17" i="2"/>
  <c r="BC19" i="2"/>
  <c r="BE19" i="2" s="1"/>
  <c r="BE17" i="2"/>
  <c r="DB25" i="2"/>
  <c r="DE25" i="2" s="1"/>
  <c r="DA25" i="2"/>
  <c r="CU53" i="2"/>
  <c r="CV53" i="2"/>
  <c r="CY53" i="2" s="1"/>
  <c r="CV8" i="2"/>
  <c r="CY8" i="2" s="1"/>
  <c r="CU8" i="2"/>
  <c r="CV56" i="2"/>
  <c r="CY56" i="2" s="1"/>
  <c r="CU56" i="2"/>
  <c r="CP34" i="2"/>
  <c r="CS34" i="2" s="1"/>
  <c r="CO34" i="2"/>
  <c r="CV57" i="2"/>
  <c r="CY57" i="2" s="1"/>
  <c r="CU57" i="2"/>
  <c r="AZ23" i="2"/>
  <c r="BC21" i="2"/>
  <c r="DB35" i="2"/>
  <c r="DE35" i="2" s="1"/>
  <c r="DA35" i="2"/>
  <c r="DB24" i="2"/>
  <c r="DE24" i="2" s="1"/>
  <c r="DA24" i="2"/>
  <c r="CV20" i="2"/>
  <c r="CY20" i="2" s="1"/>
  <c r="CU20" i="2"/>
  <c r="CU18" i="2"/>
  <c r="CV18" i="2"/>
  <c r="CY18" i="2" s="1"/>
  <c r="CV33" i="2"/>
  <c r="CY33" i="2" s="1"/>
  <c r="CU33" i="2"/>
  <c r="CO45" i="2"/>
  <c r="CP45" i="2"/>
  <c r="CS45" i="2" s="1"/>
  <c r="DB11" i="2"/>
  <c r="DE11" i="2" s="1"/>
  <c r="DA11" i="2"/>
  <c r="CU48" i="2"/>
  <c r="CV48" i="2"/>
  <c r="CY48" i="2" s="1"/>
  <c r="CO54" i="2"/>
  <c r="CP54" i="2"/>
  <c r="CS54" i="2" s="1"/>
  <c r="CV52" i="2"/>
  <c r="CY52" i="2" s="1"/>
  <c r="CU52" i="2"/>
  <c r="AY7" i="2"/>
  <c r="AW9" i="2"/>
  <c r="AZ7" i="2"/>
  <c r="CV15" i="2"/>
  <c r="CY15" i="2" s="1"/>
  <c r="CU15" i="2"/>
  <c r="DB47" i="2"/>
  <c r="DE47" i="2" s="1"/>
  <c r="DA47" i="2"/>
  <c r="BE39" i="2"/>
  <c r="BC41" i="2"/>
  <c r="BE41" i="2" s="1"/>
  <c r="BF39" i="2"/>
  <c r="CO27" i="2"/>
  <c r="CP27" i="2"/>
  <c r="CS27" i="2" s="1"/>
  <c r="CV42" i="2"/>
  <c r="CY42" i="2" s="1"/>
  <c r="CU42" i="2"/>
  <c r="AY10" i="2"/>
  <c r="AW12" i="2"/>
  <c r="AY12" i="2" s="1"/>
  <c r="AZ10" i="2"/>
  <c r="DB55" i="2"/>
  <c r="DE55" i="2" s="1"/>
  <c r="DA55" i="2"/>
  <c r="CV14" i="2"/>
  <c r="CY14" i="2" s="1"/>
  <c r="CU14" i="2"/>
  <c r="DB50" i="2"/>
  <c r="DE50" i="2" s="1"/>
  <c r="DA50" i="2"/>
  <c r="AT6" i="2"/>
  <c r="CO49" i="2"/>
  <c r="CP49" i="2"/>
  <c r="CS49" i="2" s="1"/>
  <c r="BC26" i="2"/>
  <c r="AZ28" i="2"/>
  <c r="DB31" i="2"/>
  <c r="DE31" i="2" s="1"/>
  <c r="DA31" i="2"/>
  <c r="CV32" i="2"/>
  <c r="CY32" i="2" s="1"/>
  <c r="CU32" i="2"/>
  <c r="DA14" i="2" l="1"/>
  <c r="DB14" i="2"/>
  <c r="DE14" i="2" s="1"/>
  <c r="CU27" i="2"/>
  <c r="CV27" i="2"/>
  <c r="CY27" i="2" s="1"/>
  <c r="DA15" i="2"/>
  <c r="DB15" i="2"/>
  <c r="DE15" i="2" s="1"/>
  <c r="DA48" i="2"/>
  <c r="DB48" i="2"/>
  <c r="DE48" i="2" s="1"/>
  <c r="CU45" i="2"/>
  <c r="CV45" i="2"/>
  <c r="CY45" i="2" s="1"/>
  <c r="DA18" i="2"/>
  <c r="DB18" i="2"/>
  <c r="DE18" i="2" s="1"/>
  <c r="BC23" i="2"/>
  <c r="BE23" i="2" s="1"/>
  <c r="BE21" i="2"/>
  <c r="BF21" i="2"/>
  <c r="BI17" i="2"/>
  <c r="BF19" i="2"/>
  <c r="CU30" i="2"/>
  <c r="CV30" i="2"/>
  <c r="CY30" i="2" s="1"/>
  <c r="DB32" i="2"/>
  <c r="DE32" i="2" s="1"/>
  <c r="DA32" i="2"/>
  <c r="BC7" i="2"/>
  <c r="AZ9" i="2"/>
  <c r="DB52" i="2"/>
  <c r="DE52" i="2" s="1"/>
  <c r="DA52" i="2"/>
  <c r="DH24" i="2"/>
  <c r="DK24" i="2" s="1"/>
  <c r="DG24" i="2"/>
  <c r="CU34" i="2"/>
  <c r="CV34" i="2"/>
  <c r="CY34" i="2" s="1"/>
  <c r="DB8" i="2"/>
  <c r="DE8" i="2" s="1"/>
  <c r="DA8" i="2"/>
  <c r="DG25" i="2"/>
  <c r="DH25" i="2"/>
  <c r="DK25" i="2" s="1"/>
  <c r="BC38" i="2"/>
  <c r="BE38" i="2" s="1"/>
  <c r="BF36" i="2"/>
  <c r="BE36" i="2"/>
  <c r="DG43" i="2"/>
  <c r="DH43" i="2"/>
  <c r="DK43" i="2" s="1"/>
  <c r="DA29" i="2"/>
  <c r="DB29" i="2"/>
  <c r="DE29" i="2" s="1"/>
  <c r="DB22" i="2"/>
  <c r="DE22" i="2" s="1"/>
  <c r="DA22" i="2"/>
  <c r="BE26" i="2"/>
  <c r="BC28" i="2"/>
  <c r="BE28" i="2" s="1"/>
  <c r="BF26" i="2"/>
  <c r="CU49" i="2"/>
  <c r="CV49" i="2"/>
  <c r="CY49" i="2" s="1"/>
  <c r="DH50" i="2"/>
  <c r="DK50" i="2" s="1"/>
  <c r="DG50" i="2"/>
  <c r="DH55" i="2"/>
  <c r="DK55" i="2" s="1"/>
  <c r="DG55" i="2"/>
  <c r="BF41" i="2"/>
  <c r="BI39" i="2"/>
  <c r="DG47" i="2"/>
  <c r="DH47" i="2"/>
  <c r="DK47" i="2" s="1"/>
  <c r="AY9" i="2"/>
  <c r="AW6" i="2"/>
  <c r="AY6" i="2" s="1"/>
  <c r="CU54" i="2"/>
  <c r="CV54" i="2"/>
  <c r="CY54" i="2" s="1"/>
  <c r="DA53" i="2"/>
  <c r="DB53" i="2"/>
  <c r="DE53" i="2" s="1"/>
  <c r="CU59" i="2"/>
  <c r="CV59" i="2"/>
  <c r="CY59" i="2" s="1"/>
  <c r="CU37" i="2"/>
  <c r="CV37" i="2"/>
  <c r="CY37" i="2" s="1"/>
  <c r="DH31" i="2"/>
  <c r="DK31" i="2" s="1"/>
  <c r="DG31" i="2"/>
  <c r="AZ12" i="2"/>
  <c r="BC10" i="2"/>
  <c r="DB42" i="2"/>
  <c r="DE42" i="2" s="1"/>
  <c r="DA42" i="2"/>
  <c r="DG11" i="2"/>
  <c r="DH11" i="2"/>
  <c r="DK11" i="2" s="1"/>
  <c r="DA33" i="2"/>
  <c r="DB33" i="2"/>
  <c r="DE33" i="2" s="1"/>
  <c r="DB20" i="2"/>
  <c r="DE20" i="2" s="1"/>
  <c r="DA20" i="2"/>
  <c r="DH35" i="2"/>
  <c r="DK35" i="2" s="1"/>
  <c r="DG35" i="2"/>
  <c r="DA57" i="2"/>
  <c r="DB57" i="2"/>
  <c r="DE57" i="2" s="1"/>
  <c r="DB56" i="2"/>
  <c r="DE56" i="2" s="1"/>
  <c r="DA56" i="2"/>
  <c r="BI13" i="2"/>
  <c r="BF16" i="2"/>
  <c r="CU40" i="2"/>
  <c r="CV40" i="2"/>
  <c r="CY40" i="2" s="1"/>
  <c r="DG51" i="2"/>
  <c r="DH51" i="2"/>
  <c r="DK51" i="2" s="1"/>
  <c r="DA58" i="2"/>
  <c r="DB58" i="2"/>
  <c r="DE58" i="2" s="1"/>
  <c r="DN51" i="2" l="1"/>
  <c r="DQ51" i="2" s="1"/>
  <c r="DM51" i="2"/>
  <c r="DN11" i="2"/>
  <c r="DQ11" i="2" s="1"/>
  <c r="DM11" i="2"/>
  <c r="BI16" i="2"/>
  <c r="BK16" i="2" s="1"/>
  <c r="BL13" i="2"/>
  <c r="BK13" i="2"/>
  <c r="DG20" i="2"/>
  <c r="DH20" i="2"/>
  <c r="DK20" i="2" s="1"/>
  <c r="DM50" i="2"/>
  <c r="DN50" i="2"/>
  <c r="DQ50" i="2" s="1"/>
  <c r="DH29" i="2"/>
  <c r="DK29" i="2" s="1"/>
  <c r="DG29" i="2"/>
  <c r="DG52" i="2"/>
  <c r="DH52" i="2"/>
  <c r="DK52" i="2" s="1"/>
  <c r="DG32" i="2"/>
  <c r="DH32" i="2"/>
  <c r="DK32" i="2" s="1"/>
  <c r="BI19" i="2"/>
  <c r="BK19" i="2" s="1"/>
  <c r="BK17" i="2"/>
  <c r="BL17" i="2"/>
  <c r="DH18" i="2"/>
  <c r="DK18" i="2" s="1"/>
  <c r="DG18" i="2"/>
  <c r="DH48" i="2"/>
  <c r="DK48" i="2" s="1"/>
  <c r="DG48" i="2"/>
  <c r="DB27" i="2"/>
  <c r="DE27" i="2" s="1"/>
  <c r="DA27" i="2"/>
  <c r="DB40" i="2"/>
  <c r="DE40" i="2" s="1"/>
  <c r="DA40" i="2"/>
  <c r="DH33" i="2"/>
  <c r="DK33" i="2" s="1"/>
  <c r="DG33" i="2"/>
  <c r="DB59" i="2"/>
  <c r="DE59" i="2" s="1"/>
  <c r="DA59" i="2"/>
  <c r="DB54" i="2"/>
  <c r="DE54" i="2" s="1"/>
  <c r="DA54" i="2"/>
  <c r="DN47" i="2"/>
  <c r="DQ47" i="2" s="1"/>
  <c r="DM47" i="2"/>
  <c r="DB49" i="2"/>
  <c r="DE49" i="2" s="1"/>
  <c r="DA49" i="2"/>
  <c r="BF38" i="2"/>
  <c r="BI36" i="2"/>
  <c r="AZ6" i="2"/>
  <c r="DB30" i="2"/>
  <c r="DE30" i="2" s="1"/>
  <c r="DA30" i="2"/>
  <c r="BF23" i="2"/>
  <c r="BI21" i="2"/>
  <c r="DH58" i="2"/>
  <c r="DK58" i="2" s="1"/>
  <c r="DG58" i="2"/>
  <c r="DH56" i="2"/>
  <c r="DK56" i="2" s="1"/>
  <c r="DG56" i="2"/>
  <c r="DM35" i="2"/>
  <c r="DN35" i="2"/>
  <c r="DQ35" i="2" s="1"/>
  <c r="DH42" i="2"/>
  <c r="DK42" i="2" s="1"/>
  <c r="DG42" i="2"/>
  <c r="DM31" i="2"/>
  <c r="DN31" i="2"/>
  <c r="DQ31" i="2" s="1"/>
  <c r="DN55" i="2"/>
  <c r="DQ55" i="2" s="1"/>
  <c r="DM55" i="2"/>
  <c r="DN43" i="2"/>
  <c r="DQ43" i="2" s="1"/>
  <c r="DM43" i="2"/>
  <c r="DH8" i="2"/>
  <c r="DK8" i="2" s="1"/>
  <c r="DG8" i="2"/>
  <c r="DM24" i="2"/>
  <c r="DN24" i="2"/>
  <c r="DQ24" i="2" s="1"/>
  <c r="BC9" i="2"/>
  <c r="BF7" i="2"/>
  <c r="BE7" i="2"/>
  <c r="DB45" i="2"/>
  <c r="DE45" i="2" s="1"/>
  <c r="DA45" i="2"/>
  <c r="DH15" i="2"/>
  <c r="DK15" i="2" s="1"/>
  <c r="DG15" i="2"/>
  <c r="DG14" i="2"/>
  <c r="DH14" i="2"/>
  <c r="DK14" i="2" s="1"/>
  <c r="DG57" i="2"/>
  <c r="DH57" i="2"/>
  <c r="DK57" i="2" s="1"/>
  <c r="BC12" i="2"/>
  <c r="BE12" i="2" s="1"/>
  <c r="BF10" i="2"/>
  <c r="BE10" i="2"/>
  <c r="DB37" i="2"/>
  <c r="DE37" i="2" s="1"/>
  <c r="DA37" i="2"/>
  <c r="DH53" i="2"/>
  <c r="DK53" i="2" s="1"/>
  <c r="DG53" i="2"/>
  <c r="BL39" i="2"/>
  <c r="BI41" i="2"/>
  <c r="BK41" i="2" s="1"/>
  <c r="BK39" i="2"/>
  <c r="BF28" i="2"/>
  <c r="BI26" i="2"/>
  <c r="DG22" i="2"/>
  <c r="DH22" i="2"/>
  <c r="DK22" i="2" s="1"/>
  <c r="DN25" i="2"/>
  <c r="DQ25" i="2" s="1"/>
  <c r="DM25" i="2"/>
  <c r="DB34" i="2"/>
  <c r="DE34" i="2" s="1"/>
  <c r="DA34" i="2"/>
  <c r="DT25" i="2" l="1"/>
  <c r="DZ25" i="2" s="1"/>
  <c r="EC25" i="2" s="1"/>
  <c r="EE25" i="2" s="1"/>
  <c r="EH25" i="2" s="1"/>
  <c r="EJ25" i="2" s="1"/>
  <c r="EM25" i="2" s="1"/>
  <c r="DS25" i="2"/>
  <c r="DN15" i="2"/>
  <c r="DQ15" i="2" s="1"/>
  <c r="DM15" i="2"/>
  <c r="DN22" i="2"/>
  <c r="DQ22" i="2" s="1"/>
  <c r="DM22" i="2"/>
  <c r="DN53" i="2"/>
  <c r="DQ53" i="2" s="1"/>
  <c r="DM53" i="2"/>
  <c r="BI10" i="2"/>
  <c r="BF12" i="2"/>
  <c r="DN14" i="2"/>
  <c r="DQ14" i="2" s="1"/>
  <c r="DM14" i="2"/>
  <c r="BE9" i="2"/>
  <c r="BC6" i="2"/>
  <c r="BE6" i="2" s="1"/>
  <c r="DM8" i="2"/>
  <c r="DN8" i="2"/>
  <c r="DQ8" i="2" s="1"/>
  <c r="DS55" i="2"/>
  <c r="DT55" i="2"/>
  <c r="DZ55" i="2" s="1"/>
  <c r="EC55" i="2" s="1"/>
  <c r="EE55" i="2" s="1"/>
  <c r="EH55" i="2" s="1"/>
  <c r="EJ55" i="2" s="1"/>
  <c r="EM55" i="2" s="1"/>
  <c r="DM42" i="2"/>
  <c r="DN42" i="2"/>
  <c r="DQ42" i="2" s="1"/>
  <c r="DM56" i="2"/>
  <c r="DN56" i="2"/>
  <c r="DQ56" i="2" s="1"/>
  <c r="BI38" i="2"/>
  <c r="BK38" i="2" s="1"/>
  <c r="BK36" i="2"/>
  <c r="BL36" i="2"/>
  <c r="BL19" i="2"/>
  <c r="BO17" i="2"/>
  <c r="DN29" i="2"/>
  <c r="DQ29" i="2" s="1"/>
  <c r="DM29" i="2"/>
  <c r="DH45" i="2"/>
  <c r="DK45" i="2" s="1"/>
  <c r="DG45" i="2"/>
  <c r="DT24" i="2"/>
  <c r="DZ24" i="2" s="1"/>
  <c r="EC24" i="2" s="1"/>
  <c r="EE24" i="2" s="1"/>
  <c r="EH24" i="2" s="1"/>
  <c r="EJ24" i="2" s="1"/>
  <c r="EM24" i="2" s="1"/>
  <c r="DS24" i="2"/>
  <c r="DT31" i="2"/>
  <c r="DZ31" i="2" s="1"/>
  <c r="EC31" i="2" s="1"/>
  <c r="EE31" i="2" s="1"/>
  <c r="EH31" i="2" s="1"/>
  <c r="EJ31" i="2" s="1"/>
  <c r="EM31" i="2" s="1"/>
  <c r="DS31" i="2"/>
  <c r="DT35" i="2"/>
  <c r="DZ35" i="2" s="1"/>
  <c r="EC35" i="2" s="1"/>
  <c r="EE35" i="2" s="1"/>
  <c r="EH35" i="2" s="1"/>
  <c r="EJ35" i="2" s="1"/>
  <c r="EM35" i="2" s="1"/>
  <c r="DS35" i="2"/>
  <c r="DT47" i="2"/>
  <c r="DZ47" i="2" s="1"/>
  <c r="EC47" i="2" s="1"/>
  <c r="EE47" i="2" s="1"/>
  <c r="EH47" i="2" s="1"/>
  <c r="EJ47" i="2" s="1"/>
  <c r="EM47" i="2" s="1"/>
  <c r="DS47" i="2"/>
  <c r="DH59" i="2"/>
  <c r="DK59" i="2" s="1"/>
  <c r="DG59" i="2"/>
  <c r="DH40" i="2"/>
  <c r="DK40" i="2" s="1"/>
  <c r="DG40" i="2"/>
  <c r="DN48" i="2"/>
  <c r="DQ48" i="2" s="1"/>
  <c r="DM48" i="2"/>
  <c r="DN52" i="2"/>
  <c r="DQ52" i="2" s="1"/>
  <c r="DM52" i="2"/>
  <c r="DT50" i="2"/>
  <c r="DZ50" i="2" s="1"/>
  <c r="EC50" i="2" s="1"/>
  <c r="EE50" i="2" s="1"/>
  <c r="EH50" i="2" s="1"/>
  <c r="EJ50" i="2" s="1"/>
  <c r="EM50" i="2" s="1"/>
  <c r="DS50" i="2"/>
  <c r="DT11" i="2"/>
  <c r="DS11" i="2"/>
  <c r="DH34" i="2"/>
  <c r="DK34" i="2" s="1"/>
  <c r="DG34" i="2"/>
  <c r="BL26" i="2"/>
  <c r="BI28" i="2"/>
  <c r="BK28" i="2" s="1"/>
  <c r="BK26" i="2"/>
  <c r="BO39" i="2"/>
  <c r="BL41" i="2"/>
  <c r="DH37" i="2"/>
  <c r="DK37" i="2" s="1"/>
  <c r="DG37" i="2"/>
  <c r="DN57" i="2"/>
  <c r="DQ57" i="2" s="1"/>
  <c r="DM57" i="2"/>
  <c r="DT43" i="2"/>
  <c r="DZ43" i="2" s="1"/>
  <c r="EC43" i="2" s="1"/>
  <c r="EE43" i="2" s="1"/>
  <c r="EH43" i="2" s="1"/>
  <c r="EJ43" i="2" s="1"/>
  <c r="EM43" i="2" s="1"/>
  <c r="DS43" i="2"/>
  <c r="DN58" i="2"/>
  <c r="DQ58" i="2" s="1"/>
  <c r="DM58" i="2"/>
  <c r="DH30" i="2"/>
  <c r="DK30" i="2" s="1"/>
  <c r="DG30" i="2"/>
  <c r="BL16" i="2"/>
  <c r="BO13" i="2"/>
  <c r="BI7" i="2"/>
  <c r="BF9" i="2"/>
  <c r="BF6" i="2" s="1"/>
  <c r="BL21" i="2"/>
  <c r="BK21" i="2"/>
  <c r="BI23" i="2"/>
  <c r="BK23" i="2" s="1"/>
  <c r="DH49" i="2"/>
  <c r="DK49" i="2" s="1"/>
  <c r="DG49" i="2"/>
  <c r="DH54" i="2"/>
  <c r="DK54" i="2" s="1"/>
  <c r="DG54" i="2"/>
  <c r="DN33" i="2"/>
  <c r="DQ33" i="2" s="1"/>
  <c r="DM33" i="2"/>
  <c r="DH27" i="2"/>
  <c r="DK27" i="2" s="1"/>
  <c r="DG27" i="2"/>
  <c r="DN18" i="2"/>
  <c r="DQ18" i="2" s="1"/>
  <c r="DM18" i="2"/>
  <c r="DN32" i="2"/>
  <c r="DQ32" i="2" s="1"/>
  <c r="DM32" i="2"/>
  <c r="DN20" i="2"/>
  <c r="DQ20" i="2" s="1"/>
  <c r="DM20" i="2"/>
  <c r="DT51" i="2"/>
  <c r="DZ51" i="2" s="1"/>
  <c r="EC51" i="2" s="1"/>
  <c r="EE51" i="2" s="1"/>
  <c r="EH51" i="2" s="1"/>
  <c r="EJ51" i="2" s="1"/>
  <c r="EM51" i="2" s="1"/>
  <c r="DS51" i="2"/>
  <c r="DZ11" i="2" l="1"/>
  <c r="EC11" i="2" s="1"/>
  <c r="EE11" i="2" s="1"/>
  <c r="EH11" i="2" s="1"/>
  <c r="EJ11" i="2" s="1"/>
  <c r="EM11" i="2" s="1"/>
  <c r="DT20" i="2"/>
  <c r="DZ20" i="2" s="1"/>
  <c r="EC20" i="2" s="1"/>
  <c r="EE20" i="2" s="1"/>
  <c r="EH20" i="2" s="1"/>
  <c r="EJ20" i="2" s="1"/>
  <c r="EM20" i="2" s="1"/>
  <c r="DS20" i="2"/>
  <c r="DS18" i="2"/>
  <c r="DT18" i="2"/>
  <c r="DZ18" i="2" s="1"/>
  <c r="EC18" i="2" s="1"/>
  <c r="EE18" i="2" s="1"/>
  <c r="EH18" i="2" s="1"/>
  <c r="EJ18" i="2" s="1"/>
  <c r="EM18" i="2" s="1"/>
  <c r="DS33" i="2"/>
  <c r="DT33" i="2"/>
  <c r="DZ33" i="2" s="1"/>
  <c r="EC33" i="2" s="1"/>
  <c r="EE33" i="2" s="1"/>
  <c r="EH33" i="2" s="1"/>
  <c r="EJ33" i="2" s="1"/>
  <c r="EM33" i="2" s="1"/>
  <c r="DN49" i="2"/>
  <c r="DQ49" i="2" s="1"/>
  <c r="DM49" i="2"/>
  <c r="DM34" i="2"/>
  <c r="DN34" i="2"/>
  <c r="DQ34" i="2" s="1"/>
  <c r="DT48" i="2"/>
  <c r="DZ48" i="2" s="1"/>
  <c r="EC48" i="2" s="1"/>
  <c r="EE48" i="2" s="1"/>
  <c r="EH48" i="2" s="1"/>
  <c r="EJ48" i="2" s="1"/>
  <c r="EM48" i="2" s="1"/>
  <c r="DS48" i="2"/>
  <c r="DN59" i="2"/>
  <c r="DQ59" i="2" s="1"/>
  <c r="DM59" i="2"/>
  <c r="DS29" i="2"/>
  <c r="DT29" i="2"/>
  <c r="DZ29" i="2" s="1"/>
  <c r="EC29" i="2" s="1"/>
  <c r="EE29" i="2" s="1"/>
  <c r="EH29" i="2" s="1"/>
  <c r="EJ29" i="2" s="1"/>
  <c r="EM29" i="2" s="1"/>
  <c r="DT42" i="2"/>
  <c r="DZ42" i="2" s="1"/>
  <c r="EC42" i="2" s="1"/>
  <c r="EE42" i="2" s="1"/>
  <c r="EH42" i="2" s="1"/>
  <c r="EJ42" i="2" s="1"/>
  <c r="EM42" i="2" s="1"/>
  <c r="DS42" i="2"/>
  <c r="DT8" i="2"/>
  <c r="DS8" i="2"/>
  <c r="BL7" i="2"/>
  <c r="BI9" i="2"/>
  <c r="BK7" i="2"/>
  <c r="DN30" i="2"/>
  <c r="DQ30" i="2" s="1"/>
  <c r="DM30" i="2"/>
  <c r="DN37" i="2"/>
  <c r="DQ37" i="2" s="1"/>
  <c r="DM37" i="2"/>
  <c r="BR17" i="2"/>
  <c r="BQ17" i="2"/>
  <c r="BO19" i="2"/>
  <c r="BQ19" i="2" s="1"/>
  <c r="DT14" i="2"/>
  <c r="DZ14" i="2" s="1"/>
  <c r="EC14" i="2" s="1"/>
  <c r="EE14" i="2" s="1"/>
  <c r="EH14" i="2" s="1"/>
  <c r="EJ14" i="2" s="1"/>
  <c r="EM14" i="2" s="1"/>
  <c r="DS14" i="2"/>
  <c r="DT53" i="2"/>
  <c r="DZ53" i="2" s="1"/>
  <c r="EC53" i="2" s="1"/>
  <c r="EE53" i="2" s="1"/>
  <c r="EH53" i="2" s="1"/>
  <c r="EJ53" i="2" s="1"/>
  <c r="EM53" i="2" s="1"/>
  <c r="DS53" i="2"/>
  <c r="DT15" i="2"/>
  <c r="DZ15" i="2" s="1"/>
  <c r="EC15" i="2" s="1"/>
  <c r="EE15" i="2" s="1"/>
  <c r="EH15" i="2" s="1"/>
  <c r="EJ15" i="2" s="1"/>
  <c r="EM15" i="2" s="1"/>
  <c r="DS15" i="2"/>
  <c r="DT32" i="2"/>
  <c r="DZ32" i="2" s="1"/>
  <c r="EC32" i="2" s="1"/>
  <c r="EE32" i="2" s="1"/>
  <c r="EH32" i="2" s="1"/>
  <c r="EJ32" i="2" s="1"/>
  <c r="EM32" i="2" s="1"/>
  <c r="DS32" i="2"/>
  <c r="DN27" i="2"/>
  <c r="DQ27" i="2" s="1"/>
  <c r="DM27" i="2"/>
  <c r="DN54" i="2"/>
  <c r="DQ54" i="2" s="1"/>
  <c r="DM54" i="2"/>
  <c r="BQ13" i="2"/>
  <c r="BR13" i="2"/>
  <c r="BO16" i="2"/>
  <c r="BQ16" i="2" s="1"/>
  <c r="BO26" i="2"/>
  <c r="BL28" i="2"/>
  <c r="DT52" i="2"/>
  <c r="DZ52" i="2" s="1"/>
  <c r="EC52" i="2" s="1"/>
  <c r="EE52" i="2" s="1"/>
  <c r="EH52" i="2" s="1"/>
  <c r="EJ52" i="2" s="1"/>
  <c r="EM52" i="2" s="1"/>
  <c r="DS52" i="2"/>
  <c r="DN40" i="2"/>
  <c r="DQ40" i="2" s="1"/>
  <c r="DM40" i="2"/>
  <c r="DN45" i="2"/>
  <c r="DQ45" i="2" s="1"/>
  <c r="DM45" i="2"/>
  <c r="DT56" i="2"/>
  <c r="DZ56" i="2" s="1"/>
  <c r="EC56" i="2" s="1"/>
  <c r="EE56" i="2" s="1"/>
  <c r="EH56" i="2" s="1"/>
  <c r="EJ56" i="2" s="1"/>
  <c r="EM56" i="2" s="1"/>
  <c r="DS56" i="2"/>
  <c r="BL23" i="2"/>
  <c r="BO21" i="2"/>
  <c r="DT58" i="2"/>
  <c r="DZ58" i="2" s="1"/>
  <c r="EC58" i="2" s="1"/>
  <c r="EE58" i="2" s="1"/>
  <c r="EH58" i="2" s="1"/>
  <c r="EJ58" i="2" s="1"/>
  <c r="EM58" i="2" s="1"/>
  <c r="DS58" i="2"/>
  <c r="DT57" i="2"/>
  <c r="DZ57" i="2" s="1"/>
  <c r="EC57" i="2" s="1"/>
  <c r="EE57" i="2" s="1"/>
  <c r="EH57" i="2" s="1"/>
  <c r="EJ57" i="2" s="1"/>
  <c r="EM57" i="2" s="1"/>
  <c r="DS57" i="2"/>
  <c r="BR39" i="2"/>
  <c r="BO41" i="2"/>
  <c r="BQ41" i="2" s="1"/>
  <c r="BQ39" i="2"/>
  <c r="BL38" i="2"/>
  <c r="BO36" i="2"/>
  <c r="BK10" i="2"/>
  <c r="BL10" i="2"/>
  <c r="BI12" i="2"/>
  <c r="BK12" i="2" s="1"/>
  <c r="DT22" i="2"/>
  <c r="DZ22" i="2" s="1"/>
  <c r="EC22" i="2" s="1"/>
  <c r="EE22" i="2" s="1"/>
  <c r="EH22" i="2" s="1"/>
  <c r="EJ22" i="2" s="1"/>
  <c r="EM22" i="2" s="1"/>
  <c r="DS22" i="2"/>
  <c r="DZ8" i="2" l="1"/>
  <c r="EC8" i="2" s="1"/>
  <c r="EE8" i="2" s="1"/>
  <c r="EH8" i="2" s="1"/>
  <c r="EJ8" i="2" s="1"/>
  <c r="EM8" i="2" s="1"/>
  <c r="DS45" i="2"/>
  <c r="DT45" i="2"/>
  <c r="DZ45" i="2" s="1"/>
  <c r="EC45" i="2" s="1"/>
  <c r="EE45" i="2" s="1"/>
  <c r="EH45" i="2" s="1"/>
  <c r="EJ45" i="2" s="1"/>
  <c r="EM45" i="2" s="1"/>
  <c r="BU13" i="2"/>
  <c r="BR16" i="2"/>
  <c r="BR19" i="2"/>
  <c r="BU17" i="2"/>
  <c r="DS30" i="2"/>
  <c r="DT30" i="2"/>
  <c r="DZ30" i="2" s="1"/>
  <c r="EC30" i="2" s="1"/>
  <c r="EE30" i="2" s="1"/>
  <c r="EH30" i="2" s="1"/>
  <c r="EJ30" i="2" s="1"/>
  <c r="EM30" i="2" s="1"/>
  <c r="BL12" i="2"/>
  <c r="BO10" i="2"/>
  <c r="DS27" i="2"/>
  <c r="DT27" i="2"/>
  <c r="DZ27" i="2" s="1"/>
  <c r="EC27" i="2" s="1"/>
  <c r="EE27" i="2" s="1"/>
  <c r="EH27" i="2" s="1"/>
  <c r="EJ27" i="2" s="1"/>
  <c r="EM27" i="2" s="1"/>
  <c r="DS49" i="2"/>
  <c r="DT49" i="2"/>
  <c r="DZ49" i="2" s="1"/>
  <c r="EC49" i="2" s="1"/>
  <c r="EE49" i="2" s="1"/>
  <c r="EH49" i="2" s="1"/>
  <c r="EJ49" i="2" s="1"/>
  <c r="EM49" i="2" s="1"/>
  <c r="BR36" i="2"/>
  <c r="BO38" i="2"/>
  <c r="BQ38" i="2" s="1"/>
  <c r="BQ36" i="2"/>
  <c r="BR41" i="2"/>
  <c r="BU39" i="2"/>
  <c r="DS40" i="2"/>
  <c r="DT40" i="2"/>
  <c r="DZ40" i="2" s="1"/>
  <c r="EC40" i="2" s="1"/>
  <c r="EE40" i="2" s="1"/>
  <c r="EH40" i="2" s="1"/>
  <c r="EJ40" i="2" s="1"/>
  <c r="EM40" i="2" s="1"/>
  <c r="BR26" i="2"/>
  <c r="BO28" i="2"/>
  <c r="BQ28" i="2" s="1"/>
  <c r="BQ26" i="2"/>
  <c r="DS37" i="2"/>
  <c r="DT37" i="2"/>
  <c r="DZ37" i="2" s="1"/>
  <c r="EC37" i="2" s="1"/>
  <c r="EE37" i="2" s="1"/>
  <c r="EH37" i="2" s="1"/>
  <c r="EJ37" i="2" s="1"/>
  <c r="EM37" i="2" s="1"/>
  <c r="BK9" i="2"/>
  <c r="BI6" i="2"/>
  <c r="BK6" i="2" s="1"/>
  <c r="DS34" i="2"/>
  <c r="DT34" i="2"/>
  <c r="DZ34" i="2" s="1"/>
  <c r="EC34" i="2" s="1"/>
  <c r="EE34" i="2" s="1"/>
  <c r="EH34" i="2" s="1"/>
  <c r="EJ34" i="2" s="1"/>
  <c r="EM34" i="2" s="1"/>
  <c r="BO23" i="2"/>
  <c r="BQ23" i="2" s="1"/>
  <c r="BR21" i="2"/>
  <c r="BQ21" i="2"/>
  <c r="DS54" i="2"/>
  <c r="DT54" i="2"/>
  <c r="DZ54" i="2" s="1"/>
  <c r="EC54" i="2" s="1"/>
  <c r="EE54" i="2" s="1"/>
  <c r="EH54" i="2" s="1"/>
  <c r="EJ54" i="2" s="1"/>
  <c r="EM54" i="2" s="1"/>
  <c r="BO7" i="2"/>
  <c r="BL9" i="2"/>
  <c r="BL6" i="2" s="1"/>
  <c r="DS59" i="2"/>
  <c r="DT59" i="2"/>
  <c r="DZ59" i="2" s="1"/>
  <c r="EC59" i="2" s="1"/>
  <c r="EE59" i="2" s="1"/>
  <c r="EH59" i="2" s="1"/>
  <c r="EJ59" i="2" s="1"/>
  <c r="EM59" i="2" s="1"/>
  <c r="BO9" i="2" l="1"/>
  <c r="BR7" i="2"/>
  <c r="BQ7" i="2"/>
  <c r="BU21" i="2"/>
  <c r="BR23" i="2"/>
  <c r="BU41" i="2"/>
  <c r="BW41" i="2" s="1"/>
  <c r="BW39" i="2"/>
  <c r="BX39" i="2"/>
  <c r="BR38" i="2"/>
  <c r="BU36" i="2"/>
  <c r="BU16" i="2"/>
  <c r="BW16" i="2" s="1"/>
  <c r="BX13" i="2"/>
  <c r="BW13" i="2"/>
  <c r="BR28" i="2"/>
  <c r="BU26" i="2"/>
  <c r="BO12" i="2"/>
  <c r="BQ12" i="2" s="1"/>
  <c r="BR10" i="2"/>
  <c r="BQ10" i="2"/>
  <c r="BU19" i="2"/>
  <c r="BW19" i="2" s="1"/>
  <c r="BX17" i="2"/>
  <c r="BW17" i="2"/>
  <c r="CA17" i="2" l="1"/>
  <c r="BX19" i="2"/>
  <c r="BX16" i="2"/>
  <c r="CA13" i="2"/>
  <c r="CA39" i="2"/>
  <c r="BX41" i="2"/>
  <c r="BX21" i="2"/>
  <c r="BW21" i="2"/>
  <c r="BU23" i="2"/>
  <c r="BW23" i="2" s="1"/>
  <c r="BU28" i="2"/>
  <c r="BW28" i="2" s="1"/>
  <c r="BX26" i="2"/>
  <c r="BW26" i="2"/>
  <c r="BU38" i="2"/>
  <c r="BW38" i="2" s="1"/>
  <c r="BW36" i="2"/>
  <c r="BX36" i="2"/>
  <c r="BR9" i="2"/>
  <c r="BR6" i="2" s="1"/>
  <c r="BU7" i="2"/>
  <c r="BR12" i="2"/>
  <c r="BU10" i="2"/>
  <c r="BO6" i="2"/>
  <c r="BQ6" i="2" s="1"/>
  <c r="BQ9" i="2"/>
  <c r="CD13" i="2" l="1"/>
  <c r="CC13" i="2"/>
  <c r="CA16" i="2"/>
  <c r="CC16" i="2" s="1"/>
  <c r="CA36" i="2"/>
  <c r="BX38" i="2"/>
  <c r="BX23" i="2"/>
  <c r="CA21" i="2"/>
  <c r="BW10" i="2"/>
  <c r="BX10" i="2"/>
  <c r="BU12" i="2"/>
  <c r="BW12" i="2" s="1"/>
  <c r="CA26" i="2"/>
  <c r="BX28" i="2"/>
  <c r="BW7" i="2"/>
  <c r="BU9" i="2"/>
  <c r="BX7" i="2"/>
  <c r="CC39" i="2"/>
  <c r="CD39" i="2"/>
  <c r="CA41" i="2"/>
  <c r="CC41" i="2" s="1"/>
  <c r="CD17" i="2"/>
  <c r="CA19" i="2"/>
  <c r="CC19" i="2" s="1"/>
  <c r="CC17" i="2"/>
  <c r="CD36" i="2" l="1"/>
  <c r="CA38" i="2"/>
  <c r="CC38" i="2" s="1"/>
  <c r="CC36" i="2"/>
  <c r="CG17" i="2"/>
  <c r="CD19" i="2"/>
  <c r="BX9" i="2"/>
  <c r="CA7" i="2"/>
  <c r="CC26" i="2"/>
  <c r="CD26" i="2"/>
  <c r="CA28" i="2"/>
  <c r="CC28" i="2" s="1"/>
  <c r="CA23" i="2"/>
  <c r="CC23" i="2" s="1"/>
  <c r="CD21" i="2"/>
  <c r="CC21" i="2"/>
  <c r="BW9" i="2"/>
  <c r="BU6" i="2"/>
  <c r="BW6" i="2" s="1"/>
  <c r="CD41" i="2"/>
  <c r="CG39" i="2"/>
  <c r="BX12" i="2"/>
  <c r="CA10" i="2"/>
  <c r="CG13" i="2"/>
  <c r="CD16" i="2"/>
  <c r="CA12" i="2" l="1"/>
  <c r="CC12" i="2" s="1"/>
  <c r="CD10" i="2"/>
  <c r="CC10" i="2"/>
  <c r="CG16" i="2"/>
  <c r="CI16" i="2" s="1"/>
  <c r="CI13" i="2"/>
  <c r="CJ13" i="2"/>
  <c r="CG21" i="2"/>
  <c r="CD23" i="2"/>
  <c r="CG19" i="2"/>
  <c r="CI19" i="2" s="1"/>
  <c r="CI17" i="2"/>
  <c r="CJ17" i="2"/>
  <c r="CA9" i="2"/>
  <c r="CD7" i="2"/>
  <c r="CC7" i="2"/>
  <c r="BX6" i="2"/>
  <c r="CJ39" i="2"/>
  <c r="CG41" i="2"/>
  <c r="CI41" i="2" s="1"/>
  <c r="CI39" i="2"/>
  <c r="CD28" i="2"/>
  <c r="CG26" i="2"/>
  <c r="CD38" i="2"/>
  <c r="CG36" i="2"/>
  <c r="CD9" i="2" l="1"/>
  <c r="CG7" i="2"/>
  <c r="CJ26" i="2"/>
  <c r="CG28" i="2"/>
  <c r="CI28" i="2" s="1"/>
  <c r="CI26" i="2"/>
  <c r="CJ41" i="2"/>
  <c r="CM39" i="2"/>
  <c r="CC9" i="2"/>
  <c r="CA6" i="2"/>
  <c r="CC6" i="2" s="1"/>
  <c r="CJ19" i="2"/>
  <c r="CM17" i="2"/>
  <c r="CJ21" i="2"/>
  <c r="CG23" i="2"/>
  <c r="CI23" i="2" s="1"/>
  <c r="CI21" i="2"/>
  <c r="CG38" i="2"/>
  <c r="CI38" i="2" s="1"/>
  <c r="CI36" i="2"/>
  <c r="CJ36" i="2"/>
  <c r="CJ16" i="2"/>
  <c r="CM13" i="2"/>
  <c r="CD12" i="2"/>
  <c r="CG10" i="2"/>
  <c r="CG12" i="2" l="1"/>
  <c r="CI12" i="2" s="1"/>
  <c r="CJ10" i="2"/>
  <c r="CI10" i="2"/>
  <c r="CJ23" i="2"/>
  <c r="CM21" i="2"/>
  <c r="CO13" i="2"/>
  <c r="CM16" i="2"/>
  <c r="CO16" i="2" s="1"/>
  <c r="CP13" i="2"/>
  <c r="CP17" i="2"/>
  <c r="CO17" i="2"/>
  <c r="CM19" i="2"/>
  <c r="CO19" i="2" s="1"/>
  <c r="CP39" i="2"/>
  <c r="CM41" i="2"/>
  <c r="CO41" i="2" s="1"/>
  <c r="CO39" i="2"/>
  <c r="CJ28" i="2"/>
  <c r="CM26" i="2"/>
  <c r="CG9" i="2"/>
  <c r="CI7" i="2"/>
  <c r="CJ7" i="2"/>
  <c r="CJ38" i="2"/>
  <c r="CM36" i="2"/>
  <c r="CD6" i="2"/>
  <c r="CP26" i="2" l="1"/>
  <c r="CM28" i="2"/>
  <c r="CO28" i="2" s="1"/>
  <c r="CO26" i="2"/>
  <c r="CP41" i="2"/>
  <c r="CS39" i="2"/>
  <c r="CS13" i="2"/>
  <c r="CP16" i="2"/>
  <c r="CM7" i="2"/>
  <c r="CJ9" i="2"/>
  <c r="CJ6" i="2" s="1"/>
  <c r="CJ12" i="2"/>
  <c r="CM10" i="2"/>
  <c r="CP36" i="2"/>
  <c r="CM38" i="2"/>
  <c r="CO38" i="2" s="1"/>
  <c r="CO36" i="2"/>
  <c r="CI9" i="2"/>
  <c r="CG6" i="2"/>
  <c r="CI6" i="2" s="1"/>
  <c r="CS17" i="2"/>
  <c r="CP19" i="2"/>
  <c r="CO21" i="2"/>
  <c r="CM23" i="2"/>
  <c r="CO23" i="2" s="1"/>
  <c r="CP21" i="2"/>
  <c r="CP38" i="2" l="1"/>
  <c r="CS36" i="2"/>
  <c r="CM9" i="2"/>
  <c r="CO7" i="2"/>
  <c r="CP7" i="2"/>
  <c r="CS21" i="2"/>
  <c r="CP23" i="2"/>
  <c r="CS19" i="2"/>
  <c r="CU19" i="2" s="1"/>
  <c r="CV17" i="2"/>
  <c r="CU17" i="2"/>
  <c r="CM12" i="2"/>
  <c r="CO12" i="2" s="1"/>
  <c r="CP10" i="2"/>
  <c r="CO10" i="2"/>
  <c r="CS16" i="2"/>
  <c r="CU16" i="2" s="1"/>
  <c r="CV13" i="2"/>
  <c r="CU13" i="2"/>
  <c r="CS41" i="2"/>
  <c r="CU41" i="2" s="1"/>
  <c r="CV39" i="2"/>
  <c r="CU39" i="2"/>
  <c r="CP28" i="2"/>
  <c r="CS26" i="2"/>
  <c r="CP12" i="2" l="1"/>
  <c r="CS10" i="2"/>
  <c r="CO9" i="2"/>
  <c r="CM6" i="2"/>
  <c r="CO6" i="2" s="1"/>
  <c r="CV16" i="2"/>
  <c r="CY13" i="2"/>
  <c r="CY39" i="2"/>
  <c r="CV41" i="2"/>
  <c r="CV21" i="2"/>
  <c r="CU21" i="2"/>
  <c r="CS23" i="2"/>
  <c r="CU23" i="2" s="1"/>
  <c r="CS38" i="2"/>
  <c r="CU38" i="2" s="1"/>
  <c r="CU36" i="2"/>
  <c r="CV36" i="2"/>
  <c r="CS28" i="2"/>
  <c r="CU28" i="2" s="1"/>
  <c r="CU26" i="2"/>
  <c r="CV26" i="2"/>
  <c r="CY17" i="2"/>
  <c r="CV19" i="2"/>
  <c r="CP9" i="2"/>
  <c r="CP6" i="2" s="1"/>
  <c r="CS7" i="2"/>
  <c r="DA39" i="2" l="1"/>
  <c r="CY41" i="2"/>
  <c r="DA41" i="2" s="1"/>
  <c r="DB39" i="2"/>
  <c r="DB17" i="2"/>
  <c r="CY19" i="2"/>
  <c r="DA19" i="2" s="1"/>
  <c r="DA17" i="2"/>
  <c r="CY36" i="2"/>
  <c r="CV38" i="2"/>
  <c r="DB13" i="2"/>
  <c r="CY16" i="2"/>
  <c r="DA16" i="2" s="1"/>
  <c r="DA13" i="2"/>
  <c r="CU10" i="2"/>
  <c r="CV10" i="2"/>
  <c r="CS12" i="2"/>
  <c r="CU12" i="2" s="1"/>
  <c r="CU7" i="2"/>
  <c r="CS9" i="2"/>
  <c r="CV7" i="2"/>
  <c r="CY26" i="2"/>
  <c r="CV28" i="2"/>
  <c r="CV23" i="2"/>
  <c r="CY21" i="2"/>
  <c r="CU9" i="2" l="1"/>
  <c r="CS6" i="2"/>
  <c r="CU6" i="2" s="1"/>
  <c r="DE17" i="2"/>
  <c r="DB19" i="2"/>
  <c r="DA36" i="2"/>
  <c r="CY38" i="2"/>
  <c r="DA38" i="2" s="1"/>
  <c r="DB36" i="2"/>
  <c r="DB41" i="2"/>
  <c r="DE39" i="2"/>
  <c r="DA26" i="2"/>
  <c r="CY28" i="2"/>
  <c r="DA28" i="2" s="1"/>
  <c r="DB26" i="2"/>
  <c r="CY23" i="2"/>
  <c r="DA23" i="2" s="1"/>
  <c r="DB21" i="2"/>
  <c r="DA21" i="2"/>
  <c r="CY7" i="2"/>
  <c r="CV9" i="2"/>
  <c r="CV12" i="2"/>
  <c r="CY10" i="2"/>
  <c r="DE13" i="2"/>
  <c r="DB16" i="2"/>
  <c r="DE16" i="2" l="1"/>
  <c r="DG16" i="2" s="1"/>
  <c r="DH13" i="2"/>
  <c r="DG13" i="2"/>
  <c r="CY9" i="2"/>
  <c r="DB7" i="2"/>
  <c r="DA7" i="2"/>
  <c r="DB28" i="2"/>
  <c r="DE26" i="2"/>
  <c r="CY12" i="2"/>
  <c r="DA12" i="2" s="1"/>
  <c r="DB10" i="2"/>
  <c r="DA10" i="2"/>
  <c r="DB38" i="2"/>
  <c r="DE36" i="2"/>
  <c r="DE19" i="2"/>
  <c r="DG19" i="2" s="1"/>
  <c r="DG17" i="2"/>
  <c r="DH17" i="2"/>
  <c r="DE21" i="2"/>
  <c r="DB23" i="2"/>
  <c r="CV6" i="2"/>
  <c r="DH39" i="2"/>
  <c r="DE41" i="2"/>
  <c r="DG41" i="2" s="1"/>
  <c r="DG39" i="2"/>
  <c r="DE23" i="2" l="1"/>
  <c r="DG23" i="2" s="1"/>
  <c r="DH21" i="2"/>
  <c r="DG21" i="2"/>
  <c r="DK39" i="2"/>
  <c r="DH41" i="2"/>
  <c r="DH19" i="2"/>
  <c r="DK17" i="2"/>
  <c r="DH26" i="2"/>
  <c r="DE28" i="2"/>
  <c r="DG28" i="2" s="1"/>
  <c r="DG26" i="2"/>
  <c r="DA9" i="2"/>
  <c r="CY6" i="2"/>
  <c r="DA6" i="2" s="1"/>
  <c r="DB12" i="2"/>
  <c r="DE10" i="2"/>
  <c r="DH16" i="2"/>
  <c r="DK13" i="2"/>
  <c r="DH36" i="2"/>
  <c r="DE38" i="2"/>
  <c r="DG38" i="2" s="1"/>
  <c r="DG36" i="2"/>
  <c r="DE7" i="2"/>
  <c r="DB9" i="2"/>
  <c r="DB6" i="2" s="1"/>
  <c r="DK26" i="2" l="1"/>
  <c r="DH28" i="2"/>
  <c r="DN39" i="2"/>
  <c r="DK41" i="2"/>
  <c r="DM41" i="2" s="1"/>
  <c r="DM39" i="2"/>
  <c r="DE9" i="2"/>
  <c r="DH7" i="2"/>
  <c r="DG7" i="2"/>
  <c r="DM13" i="2"/>
  <c r="DK16" i="2"/>
  <c r="DM16" i="2" s="1"/>
  <c r="DN13" i="2"/>
  <c r="DN17" i="2"/>
  <c r="DM17" i="2"/>
  <c r="DK19" i="2"/>
  <c r="DM19" i="2" s="1"/>
  <c r="DE12" i="2"/>
  <c r="DG12" i="2" s="1"/>
  <c r="DH10" i="2"/>
  <c r="DG10" i="2"/>
  <c r="DH23" i="2"/>
  <c r="DK21" i="2"/>
  <c r="DK36" i="2"/>
  <c r="DH38" i="2"/>
  <c r="DH12" i="2" l="1"/>
  <c r="DK10" i="2"/>
  <c r="DN19" i="2"/>
  <c r="DQ17" i="2"/>
  <c r="DM21" i="2"/>
  <c r="DK23" i="2"/>
  <c r="DM23" i="2" s="1"/>
  <c r="DN21" i="2"/>
  <c r="DN16" i="2"/>
  <c r="DQ13" i="2"/>
  <c r="DK7" i="2"/>
  <c r="DH9" i="2"/>
  <c r="DH6" i="2" s="1"/>
  <c r="DN41" i="2"/>
  <c r="DQ39" i="2"/>
  <c r="DG9" i="2"/>
  <c r="DE6" i="2"/>
  <c r="DG6" i="2" s="1"/>
  <c r="DN36" i="2"/>
  <c r="DM36" i="2"/>
  <c r="DK38" i="2"/>
  <c r="DM38" i="2" s="1"/>
  <c r="DN26" i="2"/>
  <c r="DK28" i="2"/>
  <c r="DM28" i="2" s="1"/>
  <c r="DM26" i="2"/>
  <c r="DN38" i="2" l="1"/>
  <c r="DQ36" i="2"/>
  <c r="DQ19" i="2"/>
  <c r="DS19" i="2" s="1"/>
  <c r="DT17" i="2"/>
  <c r="DS17" i="2"/>
  <c r="DQ21" i="2"/>
  <c r="DN23" i="2"/>
  <c r="DN28" i="2"/>
  <c r="DQ26" i="2"/>
  <c r="DK9" i="2"/>
  <c r="DN7" i="2"/>
  <c r="DM7" i="2"/>
  <c r="DM10" i="2"/>
  <c r="DK12" i="2"/>
  <c r="DM12" i="2" s="1"/>
  <c r="DN10" i="2"/>
  <c r="DQ41" i="2"/>
  <c r="DS41" i="2" s="1"/>
  <c r="DT39" i="2"/>
  <c r="DS39" i="2"/>
  <c r="DQ16" i="2"/>
  <c r="DS16" i="2" s="1"/>
  <c r="DT13" i="2"/>
  <c r="DS13" i="2"/>
  <c r="DT19" i="2" l="1"/>
  <c r="DN12" i="2"/>
  <c r="DQ10" i="2"/>
  <c r="DN9" i="2"/>
  <c r="DQ7" i="2"/>
  <c r="DM9" i="2"/>
  <c r="DK6" i="2"/>
  <c r="DM6" i="2" s="1"/>
  <c r="DT21" i="2"/>
  <c r="DS21" i="2"/>
  <c r="DQ23" i="2"/>
  <c r="DS23" i="2" s="1"/>
  <c r="DQ38" i="2"/>
  <c r="DS38" i="2" s="1"/>
  <c r="DT36" i="2"/>
  <c r="DS36" i="2"/>
  <c r="DT16" i="2"/>
  <c r="DT41" i="2"/>
  <c r="DQ28" i="2"/>
  <c r="DS28" i="2" s="1"/>
  <c r="DT26" i="2"/>
  <c r="DS26" i="2"/>
  <c r="DZ13" i="2" l="1"/>
  <c r="EC13" i="2" s="1"/>
  <c r="EE13" i="2" s="1"/>
  <c r="EH13" i="2" s="1"/>
  <c r="EJ13" i="2" s="1"/>
  <c r="EM13" i="2" s="1"/>
  <c r="DZ39" i="2"/>
  <c r="EC39" i="2" s="1"/>
  <c r="EE39" i="2" s="1"/>
  <c r="EH39" i="2" s="1"/>
  <c r="EJ39" i="2" s="1"/>
  <c r="EM39" i="2" s="1"/>
  <c r="DN6" i="2"/>
  <c r="DZ17" i="2"/>
  <c r="EC17" i="2" s="1"/>
  <c r="EE17" i="2" s="1"/>
  <c r="EH17" i="2" s="1"/>
  <c r="EJ17" i="2" s="1"/>
  <c r="EM17" i="2" s="1"/>
  <c r="DT28" i="2"/>
  <c r="DT10" i="2"/>
  <c r="DS10" i="2"/>
  <c r="DQ12" i="2"/>
  <c r="DS12" i="2" s="1"/>
  <c r="DT38" i="2"/>
  <c r="DT23" i="2"/>
  <c r="DS7" i="2"/>
  <c r="DQ9" i="2"/>
  <c r="DT7" i="2"/>
  <c r="DZ21" i="2" l="1"/>
  <c r="EC21" i="2" s="1"/>
  <c r="EE21" i="2" s="1"/>
  <c r="EH21" i="2" s="1"/>
  <c r="EJ21" i="2" s="1"/>
  <c r="EM21" i="2" s="1"/>
  <c r="DZ26" i="2"/>
  <c r="EC26" i="2" s="1"/>
  <c r="EE26" i="2" s="1"/>
  <c r="EH26" i="2" s="1"/>
  <c r="EJ26" i="2" s="1"/>
  <c r="EM26" i="2" s="1"/>
  <c r="DZ36" i="2"/>
  <c r="EC36" i="2" s="1"/>
  <c r="EE36" i="2" s="1"/>
  <c r="EH36" i="2" s="1"/>
  <c r="EJ36" i="2" s="1"/>
  <c r="EM36" i="2" s="1"/>
  <c r="DT9" i="2"/>
  <c r="DS9" i="2"/>
  <c r="DQ6" i="2"/>
  <c r="DS6" i="2" s="1"/>
  <c r="DT12" i="2"/>
  <c r="DY7" i="2" l="1"/>
  <c r="DZ10" i="2"/>
  <c r="EC10" i="2" s="1"/>
  <c r="EE10" i="2" s="1"/>
  <c r="EH10" i="2" s="1"/>
  <c r="EJ10" i="2" s="1"/>
  <c r="EM10" i="2" s="1"/>
  <c r="DT6" i="2"/>
  <c r="DZ7" i="2"/>
  <c r="DY6" i="2"/>
  <c r="EC7" i="2" l="1"/>
  <c r="DZ6" i="2"/>
  <c r="EC6" i="2" l="1"/>
  <c r="EE7" i="2"/>
  <c r="EE6" i="2" l="1"/>
  <c r="EH7" i="2"/>
  <c r="EJ7" i="2" l="1"/>
  <c r="EH6" i="2"/>
  <c r="EM7" i="2" l="1"/>
  <c r="EM6" i="2" s="1"/>
  <c r="EJ6" i="2"/>
  <c r="L7" i="1" l="1"/>
  <c r="U7" i="1" s="1"/>
  <c r="U8" i="1" s="1"/>
  <c r="J7" i="1"/>
  <c r="S7" i="1" s="1"/>
  <c r="S8" i="1" s="1"/>
  <c r="G7" i="1"/>
  <c r="P7" i="1" s="1"/>
  <c r="W7" i="1"/>
  <c r="AE7" i="1" s="1"/>
  <c r="X7" i="1"/>
  <c r="Y7" i="1"/>
  <c r="Z7" i="1"/>
  <c r="AB7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L6" i="1"/>
  <c r="R7" i="1" l="1"/>
  <c r="AE8" i="1"/>
  <c r="R8" i="1" s="1"/>
  <c r="G8" i="1"/>
  <c r="I7" i="1"/>
  <c r="L8" i="1"/>
  <c r="J6" i="1" l="1"/>
  <c r="AB6" i="1"/>
  <c r="AB8" i="1" s="1"/>
  <c r="Z6" i="1"/>
  <c r="Z8" i="1" s="1"/>
  <c r="Y6" i="1"/>
  <c r="Y8" i="1" s="1"/>
  <c r="X6" i="1"/>
  <c r="X8" i="1" s="1"/>
  <c r="W6" i="1"/>
  <c r="W8" i="1" s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A27" i="1"/>
  <c r="K27" i="1" s="1"/>
  <c r="AA26" i="1"/>
  <c r="K26" i="1" s="1"/>
  <c r="AA25" i="1"/>
  <c r="K25" i="1" s="1"/>
  <c r="AA24" i="1"/>
  <c r="K24" i="1" s="1"/>
  <c r="AA23" i="1"/>
  <c r="K23" i="1" s="1"/>
  <c r="AA22" i="1"/>
  <c r="K22" i="1" s="1"/>
  <c r="AA21" i="1"/>
  <c r="K21" i="1" s="1"/>
  <c r="AA20" i="1"/>
  <c r="K20" i="1" s="1"/>
  <c r="AA19" i="1"/>
  <c r="K19" i="1" s="1"/>
  <c r="AA18" i="1"/>
  <c r="K18" i="1" s="1"/>
  <c r="AA17" i="1"/>
  <c r="K17" i="1" s="1"/>
  <c r="AA16" i="1"/>
  <c r="K16" i="1" s="1"/>
  <c r="AA15" i="1"/>
  <c r="K15" i="1" s="1"/>
  <c r="AA14" i="1"/>
  <c r="K14" i="1" s="1"/>
  <c r="AA13" i="1"/>
  <c r="K13" i="1" s="1"/>
  <c r="AA12" i="1"/>
  <c r="K12" i="1" s="1"/>
  <c r="AA11" i="1"/>
  <c r="K11" i="1" s="1"/>
  <c r="AA10" i="1"/>
  <c r="K10" i="1" s="1"/>
  <c r="AA9" i="1"/>
  <c r="K9" i="1" s="1"/>
  <c r="AF8" i="1" l="1"/>
  <c r="T8" i="1" s="1"/>
  <c r="AC7" i="1"/>
  <c r="AD7" i="1" s="1"/>
  <c r="AA7" i="1"/>
  <c r="AF7" i="1" s="1"/>
  <c r="I6" i="1"/>
  <c r="J8" i="1"/>
  <c r="I8" i="1" s="1"/>
  <c r="AA6" i="1"/>
  <c r="AC6" i="1"/>
  <c r="F11" i="1"/>
  <c r="F15" i="1"/>
  <c r="F19" i="1"/>
  <c r="F23" i="1"/>
  <c r="F27" i="1"/>
  <c r="F12" i="1"/>
  <c r="F16" i="1"/>
  <c r="F20" i="1"/>
  <c r="F24" i="1"/>
  <c r="F9" i="1"/>
  <c r="F13" i="1"/>
  <c r="F17" i="1"/>
  <c r="F21" i="1"/>
  <c r="F25" i="1"/>
  <c r="F10" i="1"/>
  <c r="F14" i="1"/>
  <c r="F18" i="1"/>
  <c r="F22" i="1"/>
  <c r="F26" i="1"/>
  <c r="P8" i="1" l="1"/>
  <c r="P6" i="1" s="1"/>
  <c r="AC8" i="1"/>
  <c r="AD8" i="1" s="1"/>
  <c r="AF6" i="1"/>
  <c r="T6" i="1" s="1"/>
  <c r="T7" i="1"/>
  <c r="K6" i="1"/>
  <c r="AA8" i="1"/>
  <c r="F7" i="1"/>
  <c r="K7" i="1"/>
  <c r="F6" i="1"/>
  <c r="O8" i="1" l="1"/>
  <c r="AD6" i="1"/>
  <c r="O6" i="1" s="1"/>
  <c r="F8" i="1"/>
  <c r="K8" i="1"/>
</calcChain>
</file>

<file path=xl/sharedStrings.xml><?xml version="1.0" encoding="utf-8"?>
<sst xmlns="http://schemas.openxmlformats.org/spreadsheetml/2006/main" count="497" uniqueCount="137">
  <si>
    <t>ACC</t>
  </si>
  <si>
    <t>AREA</t>
  </si>
  <si>
    <t>MTD Sep'24</t>
  </si>
  <si>
    <t>YTG'24</t>
  </si>
  <si>
    <t>FY 24</t>
  </si>
  <si>
    <t>Amount
(Bil)</t>
  </si>
  <si>
    <t>ACT</t>
  </si>
  <si>
    <t>GROWTH</t>
  </si>
  <si>
    <t>YTG'23</t>
  </si>
  <si>
    <t>SELL OUT</t>
  </si>
  <si>
    <t>INVENTORY
(DOH)</t>
  </si>
  <si>
    <t>FY 23</t>
  </si>
  <si>
    <t>SELL IN</t>
  </si>
  <si>
    <t>COOP</t>
  </si>
  <si>
    <t>BIGC</t>
  </si>
  <si>
    <t>LOTTE</t>
  </si>
  <si>
    <t>7&amp;11</t>
  </si>
  <si>
    <t>FAMILY</t>
  </si>
  <si>
    <t>GS 25</t>
  </si>
  <si>
    <t>MINISTOP</t>
  </si>
  <si>
    <t>EMART</t>
  </si>
  <si>
    <t>AEON</t>
  </si>
  <si>
    <t>MEGA</t>
  </si>
  <si>
    <t>BÁCH HÓA XANH</t>
  </si>
  <si>
    <t>SATRA</t>
  </si>
  <si>
    <t>WIN/WIN</t>
  </si>
  <si>
    <t>CIRCLE K</t>
  </si>
  <si>
    <t>LAN CHI</t>
  </si>
  <si>
    <t>BRG</t>
  </si>
  <si>
    <t>T-MART</t>
  </si>
  <si>
    <t>OTHERS-NORTH</t>
  </si>
  <si>
    <t>DIRECT</t>
  </si>
  <si>
    <t>HƯƠNG THỦY</t>
  </si>
  <si>
    <t>Oct'24</t>
  </si>
  <si>
    <t>Nov'24</t>
  </si>
  <si>
    <t>Dec'24</t>
  </si>
  <si>
    <t>FY 2024</t>
  </si>
  <si>
    <t>Act YTM
(Jan'24-LE Sep'24)</t>
  </si>
  <si>
    <t>Tar YTM
(Jan'24-LE Sep'24)</t>
  </si>
  <si>
    <t>MT</t>
  </si>
  <si>
    <t>NW</t>
  </si>
  <si>
    <t>OTHERS-SOUTH
(Vissan, Kingfood, Avakids, 
An Phú MT, Genshai, 
Nhân Văn, Osifood…)</t>
  </si>
  <si>
    <t>Số ngày bán hàng</t>
  </si>
  <si>
    <t>Năm 2023_Volume
(Cases)</t>
  </si>
  <si>
    <t>Năm 2024_Volume
(Cases)</t>
  </si>
  <si>
    <t>Code Skus</t>
  </si>
  <si>
    <t>Name Skus</t>
  </si>
  <si>
    <t>Hàng return 2023</t>
  </si>
  <si>
    <t>Tồn kho đầu kì</t>
  </si>
  <si>
    <t>SI</t>
  </si>
  <si>
    <t>SO</t>
  </si>
  <si>
    <t>Tồn cuối</t>
  </si>
  <si>
    <t>Hàng return</t>
  </si>
  <si>
    <t>DOI</t>
  </si>
  <si>
    <t>Total</t>
  </si>
  <si>
    <t>Richeese Wafer 6g</t>
  </si>
  <si>
    <t>Richeese Wafer 7.5g</t>
  </si>
  <si>
    <t>Richeese Wafer 6g/7.5g</t>
  </si>
  <si>
    <t>Richeese Ahh 9g</t>
  </si>
  <si>
    <t>Richeese Ahh 15g</t>
  </si>
  <si>
    <t>Richeese Ahh 9g/15g</t>
  </si>
  <si>
    <t>Richeese Wafer 15g</t>
  </si>
  <si>
    <t xml:space="preserve">Richeese Wafer 15 gr - TET </t>
  </si>
  <si>
    <t>Richeese Wafer 16g</t>
  </si>
  <si>
    <t>Richeese Wafer 15g/16g</t>
  </si>
  <si>
    <t>Richeese Wafer 50g</t>
  </si>
  <si>
    <t>Richeese Wafer 50 gr - TET</t>
  </si>
  <si>
    <t>Richeese Wafer 110g</t>
  </si>
  <si>
    <t>RichBerry Raspberry 15g</t>
  </si>
  <si>
    <t>RichBerry Raspberry 16g</t>
  </si>
  <si>
    <t>RichBerry Raspberry 15g/16g</t>
  </si>
  <si>
    <t>RichBerry Raspberry 50g</t>
  </si>
  <si>
    <t>Cookies &amp; Cream Wafer 50g</t>
  </si>
  <si>
    <t>Richoco Wafer 15g</t>
  </si>
  <si>
    <t>Richoco Wafer 16g</t>
  </si>
  <si>
    <t>Richoco Wafer 15g/16g</t>
  </si>
  <si>
    <t>Richoco Wafer 50g</t>
  </si>
  <si>
    <t>Richoco Wafer 110g</t>
  </si>
  <si>
    <t>Richoco Timebreak 48g</t>
  </si>
  <si>
    <t>Richeese cookies 112g+ 24g</t>
  </si>
  <si>
    <t>Richoco cookies 112g+24g</t>
  </si>
  <si>
    <t>Cookies and cream cookies 112g+ 24g</t>
  </si>
  <si>
    <t>Richeese Roll's 105g</t>
  </si>
  <si>
    <t>Richoco Roll's 130g</t>
  </si>
  <si>
    <t>Richoco Roll's 105g</t>
  </si>
  <si>
    <t>Richoco Roll's 130g/105g</t>
  </si>
  <si>
    <t>Cookies &amp; Cream Rolls 105g</t>
  </si>
  <si>
    <t>Cookies &amp; Cream Rolls 130g</t>
  </si>
  <si>
    <t>Cookies &amp; Cream Rolls 130g/105g</t>
  </si>
  <si>
    <t>Chocolate Coated Wafer 14g</t>
  </si>
  <si>
    <t>Coconut Chocolate Coated Wafer 14g</t>
  </si>
  <si>
    <t>Ahh GGM 9g Promo</t>
  </si>
  <si>
    <t>Wafer GGM 50g Promo</t>
  </si>
  <si>
    <t>Wafer GGM 110g Promo</t>
  </si>
  <si>
    <t>Roll 6g RCE</t>
  </si>
  <si>
    <t>Roll 6g RCO</t>
  </si>
  <si>
    <t>Big Rolls 14g RCE</t>
  </si>
  <si>
    <t>Richoco Cookies 16g</t>
  </si>
  <si>
    <t>Cookies and Cream Cookies 16g</t>
  </si>
  <si>
    <t>Tincan</t>
  </si>
  <si>
    <t>Siip Richeese 40g</t>
  </si>
  <si>
    <t>Siip Richoco 40g</t>
  </si>
  <si>
    <t>Siip Roasted Corn 40g</t>
  </si>
  <si>
    <t>Richeese Crackers 240gr</t>
  </si>
  <si>
    <t>Richoco Crackers 240gr</t>
  </si>
  <si>
    <t>Richoco Pasta 8g</t>
  </si>
  <si>
    <t>Black Wafer 50g</t>
  </si>
  <si>
    <t>End</t>
  </si>
  <si>
    <t>MTD T1-T8</t>
  </si>
  <si>
    <t>LE Tháng 9</t>
  </si>
  <si>
    <t>Tháng 10</t>
  </si>
  <si>
    <t>Tháng 11</t>
  </si>
  <si>
    <t>Tháng 12</t>
  </si>
  <si>
    <t>SELL-IN</t>
  </si>
  <si>
    <t>SELL-OUT</t>
  </si>
  <si>
    <t>Tar FY SO 2024</t>
  </si>
  <si>
    <t>Tar FY SI 2024</t>
  </si>
  <si>
    <t>FY SO 2024</t>
  </si>
  <si>
    <t>FY SI 2024</t>
  </si>
  <si>
    <t>MT BY ACC</t>
  </si>
  <si>
    <t>MT BY SKUS</t>
  </si>
  <si>
    <t>SKU</t>
  </si>
  <si>
    <t>Code</t>
  </si>
  <si>
    <t>Goguma 50g</t>
  </si>
  <si>
    <t>Goguma Ahh 9g</t>
  </si>
  <si>
    <t>Richoco Wafer 6g</t>
  </si>
  <si>
    <t>Goguma Roll 16g</t>
  </si>
  <si>
    <t>Goguma 110g</t>
  </si>
  <si>
    <t>Richeese Wafer 17g</t>
  </si>
  <si>
    <t>Richoco Wafer 17g</t>
  </si>
  <si>
    <t>Goguma 17g (Bag)</t>
  </si>
  <si>
    <t>Big Pack 330g</t>
  </si>
  <si>
    <t>Tin Can 300gr</t>
  </si>
  <si>
    <t>Ngưng kinh doanh</t>
  </si>
  <si>
    <t>Customer Credit Memo</t>
  </si>
  <si>
    <t>ENL - Inv Cr Return</t>
  </si>
  <si>
    <t>LE Sep'24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</si>
</sst>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sz val="11"/>
      <color rgb="FFC00000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9" fontId="0" fillId="0" borderId="0" xfId="2" applyFon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wrapText="1"/>
    </xf>
    <xf numFmtId="164" fontId="2" fillId="0" borderId="0" xfId="0" applyNumberFormat="1" applyFont="1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2" fillId="0" borderId="0" xfId="1" applyNumberFormat="1" applyFont="1" applyFill="1"/>
    <xf numFmtId="164" fontId="2" fillId="2" borderId="0" xfId="1" applyNumberFormat="1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1" applyNumberFormat="1" applyFont="1" applyFill="1"/>
    <xf numFmtId="164" fontId="5" fillId="0" borderId="4" xfId="1" applyNumberFormat="1" applyFont="1" applyBorder="1"/>
    <xf numFmtId="164" fontId="5" fillId="0" borderId="4" xfId="1" applyNumberFormat="1" applyFont="1" applyFill="1" applyBorder="1"/>
    <xf numFmtId="0" fontId="6" fillId="0" borderId="4" xfId="0" applyFont="1" applyBorder="1" applyAlignment="1">
      <alignment horizontal="left" vertical="center"/>
    </xf>
    <xf numFmtId="164" fontId="6" fillId="0" borderId="4" xfId="1" applyNumberFormat="1" applyFont="1" applyFill="1" applyBorder="1" applyAlignment="1">
      <alignment horizontal="left" vertical="center"/>
    </xf>
    <xf numFmtId="164" fontId="6" fillId="0" borderId="4" xfId="1" applyNumberFormat="1" applyFont="1" applyBorder="1" applyAlignment="1">
      <alignment horizontal="left" vertical="center"/>
    </xf>
    <xf numFmtId="164" fontId="6" fillId="0" borderId="0" xfId="1" applyNumberFormat="1" applyFont="1" applyFill="1" applyBorder="1" applyAlignment="1">
      <alignment horizontal="left" vertical="center"/>
    </xf>
    <xf numFmtId="43" fontId="7" fillId="0" borderId="4" xfId="0" applyNumberFormat="1" applyFont="1" applyBorder="1" applyAlignment="1">
      <alignment horizontal="left"/>
    </xf>
    <xf numFmtId="0" fontId="6" fillId="0" borderId="4" xfId="0" applyFont="1" applyBorder="1"/>
    <xf numFmtId="164" fontId="6" fillId="0" borderId="4" xfId="1" applyNumberFormat="1" applyFont="1" applyFill="1" applyBorder="1"/>
    <xf numFmtId="164" fontId="8" fillId="3" borderId="4" xfId="1" applyNumberFormat="1" applyFont="1" applyFill="1" applyBorder="1"/>
    <xf numFmtId="0" fontId="7" fillId="0" borderId="4" xfId="0" applyFont="1" applyBorder="1" applyAlignment="1">
      <alignment horizontal="left"/>
    </xf>
    <xf numFmtId="164" fontId="7" fillId="0" borderId="4" xfId="1" applyNumberFormat="1" applyFont="1" applyBorder="1" applyAlignment="1">
      <alignment horizontal="left"/>
    </xf>
    <xf numFmtId="164" fontId="7" fillId="0" borderId="4" xfId="1" applyNumberFormat="1" applyFont="1" applyFill="1" applyBorder="1"/>
    <xf numFmtId="164" fontId="1" fillId="0" borderId="4" xfId="1" applyNumberFormat="1" applyFont="1" applyBorder="1" applyAlignment="1"/>
    <xf numFmtId="0" fontId="7" fillId="0" borderId="4" xfId="0" applyFont="1" applyBorder="1"/>
    <xf numFmtId="164" fontId="7" fillId="0" borderId="4" xfId="1" applyNumberFormat="1" applyFont="1" applyBorder="1"/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64" fontId="8" fillId="0" borderId="4" xfId="1" applyNumberFormat="1" applyFont="1" applyBorder="1"/>
    <xf numFmtId="164" fontId="9" fillId="0" borderId="4" xfId="1" applyNumberFormat="1" applyFont="1" applyFill="1" applyBorder="1"/>
    <xf numFmtId="164" fontId="10" fillId="0" borderId="4" xfId="1" applyNumberFormat="1" applyFont="1" applyBorder="1" applyAlignment="1"/>
    <xf numFmtId="0" fontId="10" fillId="0" borderId="0" xfId="0" applyFont="1"/>
    <xf numFmtId="0" fontId="8" fillId="0" borderId="4" xfId="0" applyFont="1" applyBorder="1"/>
    <xf numFmtId="164" fontId="8" fillId="0" borderId="4" xfId="1" applyNumberFormat="1" applyFont="1" applyFill="1" applyBorder="1"/>
    <xf numFmtId="164" fontId="11" fillId="0" borderId="4" xfId="1" applyNumberFormat="1" applyFont="1" applyBorder="1" applyAlignment="1"/>
    <xf numFmtId="0" fontId="2" fillId="0" borderId="0" xfId="0" applyFont="1" applyAlignment="1">
      <alignment horizontal="left"/>
    </xf>
    <xf numFmtId="164" fontId="2" fillId="0" borderId="0" xfId="1" applyNumberFormat="1" applyFont="1"/>
    <xf numFmtId="0" fontId="0" fillId="0" borderId="4" xfId="0" applyBorder="1"/>
    <xf numFmtId="164" fontId="0" fillId="0" borderId="4" xfId="1" applyNumberFormat="1" applyFont="1" applyBorder="1"/>
    <xf numFmtId="0" fontId="12" fillId="0" borderId="0" xfId="0" applyFont="1"/>
    <xf numFmtId="0" fontId="14" fillId="5" borderId="4" xfId="0" applyFont="1" applyFill="1" applyBorder="1"/>
    <xf numFmtId="0" fontId="14" fillId="4" borderId="4" xfId="0" applyFont="1" applyFill="1" applyBorder="1"/>
    <xf numFmtId="0" fontId="15" fillId="0" borderId="4" xfId="0" applyFont="1" applyBorder="1"/>
    <xf numFmtId="0" fontId="15" fillId="0" borderId="4" xfId="0" applyFont="1" applyBorder="1" applyAlignment="1">
      <alignment vertical="top" wrapText="1"/>
    </xf>
    <xf numFmtId="9" fontId="16" fillId="5" borderId="4" xfId="2" applyFont="1" applyFill="1" applyBorder="1"/>
    <xf numFmtId="164" fontId="16" fillId="5" borderId="4" xfId="0" applyNumberFormat="1" applyFont="1" applyFill="1" applyBorder="1" applyAlignment="1">
      <alignment wrapText="1"/>
    </xf>
    <xf numFmtId="10" fontId="17" fillId="5" borderId="4" xfId="2" applyNumberFormat="1" applyFont="1" applyFill="1" applyBorder="1"/>
    <xf numFmtId="164" fontId="16" fillId="5" borderId="4" xfId="0" applyNumberFormat="1" applyFont="1" applyFill="1" applyBorder="1"/>
    <xf numFmtId="164" fontId="16" fillId="0" borderId="4" xfId="0" applyNumberFormat="1" applyFont="1" applyBorder="1"/>
    <xf numFmtId="9" fontId="16" fillId="6" borderId="4" xfId="2" applyFont="1" applyFill="1" applyBorder="1"/>
    <xf numFmtId="164" fontId="16" fillId="6" borderId="4" xfId="0" applyNumberFormat="1" applyFont="1" applyFill="1" applyBorder="1" applyAlignment="1">
      <alignment wrapText="1"/>
    </xf>
    <xf numFmtId="10" fontId="16" fillId="6" borderId="4" xfId="2" applyNumberFormat="1" applyFont="1" applyFill="1" applyBorder="1"/>
    <xf numFmtId="9" fontId="16" fillId="4" borderId="4" xfId="2" applyFont="1" applyFill="1" applyBorder="1"/>
    <xf numFmtId="164" fontId="16" fillId="4" borderId="4" xfId="0" applyNumberFormat="1" applyFont="1" applyFill="1" applyBorder="1" applyAlignment="1">
      <alignment wrapText="1"/>
    </xf>
    <xf numFmtId="10" fontId="17" fillId="4" borderId="4" xfId="2" applyNumberFormat="1" applyFont="1" applyFill="1" applyBorder="1"/>
    <xf numFmtId="164" fontId="16" fillId="0" borderId="4" xfId="0" applyNumberFormat="1" applyFont="1" applyBorder="1" applyAlignment="1">
      <alignment wrapText="1"/>
    </xf>
    <xf numFmtId="9" fontId="16" fillId="7" borderId="4" xfId="2" applyFont="1" applyFill="1" applyBorder="1"/>
    <xf numFmtId="164" fontId="16" fillId="7" borderId="4" xfId="0" applyNumberFormat="1" applyFont="1" applyFill="1" applyBorder="1" applyAlignment="1">
      <alignment wrapText="1"/>
    </xf>
    <xf numFmtId="10" fontId="16" fillId="7" borderId="4" xfId="2" applyNumberFormat="1" applyFont="1" applyFill="1" applyBorder="1"/>
    <xf numFmtId="164" fontId="16" fillId="7" borderId="4" xfId="1" applyNumberFormat="1" applyFont="1" applyFill="1" applyBorder="1" applyAlignment="1">
      <alignment wrapText="1"/>
    </xf>
    <xf numFmtId="9" fontId="16" fillId="0" borderId="4" xfId="2" applyFont="1" applyBorder="1"/>
    <xf numFmtId="164" fontId="17" fillId="0" borderId="4" xfId="0" applyNumberFormat="1" applyFont="1" applyBorder="1" applyAlignment="1">
      <alignment wrapText="1"/>
    </xf>
    <xf numFmtId="10" fontId="17" fillId="0" borderId="4" xfId="2" applyNumberFormat="1" applyFont="1" applyBorder="1"/>
    <xf numFmtId="164" fontId="17" fillId="0" borderId="4" xfId="1" applyNumberFormat="1" applyFont="1" applyBorder="1"/>
    <xf numFmtId="0" fontId="17" fillId="0" borderId="4" xfId="0" applyFont="1" applyBorder="1"/>
    <xf numFmtId="0" fontId="14" fillId="5" borderId="4" xfId="0" applyFont="1" applyFill="1" applyBorder="1" applyAlignment="1">
      <alignment vertical="center"/>
    </xf>
    <xf numFmtId="9" fontId="14" fillId="5" borderId="4" xfId="2" applyFont="1" applyFill="1" applyBorder="1" applyAlignment="1">
      <alignment vertical="center"/>
    </xf>
    <xf numFmtId="0" fontId="14" fillId="5" borderId="4" xfId="0" applyFont="1" applyFill="1" applyBorder="1" applyAlignment="1">
      <alignment vertical="center" wrapText="1"/>
    </xf>
    <xf numFmtId="10" fontId="14" fillId="5" borderId="4" xfId="0" applyNumberFormat="1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6" borderId="4" xfId="0" applyFont="1" applyFill="1" applyBorder="1" applyAlignment="1">
      <alignment vertical="center"/>
    </xf>
    <xf numFmtId="0" fontId="14" fillId="6" borderId="4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16" fillId="0" borderId="0" xfId="2" applyFont="1" applyFill="1" applyBorder="1"/>
    <xf numFmtId="164" fontId="16" fillId="0" borderId="0" xfId="0" applyNumberFormat="1" applyFont="1" applyAlignment="1">
      <alignment wrapText="1"/>
    </xf>
    <xf numFmtId="10" fontId="16" fillId="0" borderId="0" xfId="2" applyNumberFormat="1" applyFont="1" applyFill="1" applyBorder="1"/>
    <xf numFmtId="164" fontId="2" fillId="0" borderId="0" xfId="1" applyNumberFormat="1" applyFont="1" applyFill="1" applyBorder="1"/>
    <xf numFmtId="0" fontId="2" fillId="0" borderId="0" xfId="0" applyFont="1" applyAlignment="1">
      <alignment wrapText="1"/>
    </xf>
    <xf numFmtId="0" fontId="0" fillId="0" borderId="4" xfId="0" applyBorder="1" applyAlignment="1">
      <alignment vertical="center"/>
    </xf>
    <xf numFmtId="0" fontId="13" fillId="5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 vertical="top" wrapText="1"/>
    </xf>
    <xf numFmtId="164" fontId="17" fillId="0" borderId="0" xfId="1" applyNumberFormat="1" applyFont="1" applyFill="1" applyBorder="1"/>
    <xf numFmtId="164" fontId="0" fillId="0" borderId="0" xfId="1" applyNumberFormat="1" applyFont="1" applyFill="1" applyBorder="1"/>
    <xf numFmtId="9" fontId="2" fillId="0" borderId="0" xfId="0" applyNumberFormat="1" applyFont="1"/>
    <xf numFmtId="9" fontId="2" fillId="0" borderId="0" xfId="2" applyFont="1" applyAlignment="1">
      <alignment wrapText="1"/>
    </xf>
    <xf numFmtId="164" fontId="2" fillId="5" borderId="4" xfId="1" applyNumberFormat="1" applyFont="1" applyFill="1" applyBorder="1" applyAlignment="1">
      <alignment wrapText="1"/>
    </xf>
    <xf numFmtId="9" fontId="16" fillId="5" borderId="4" xfId="2" applyFont="1" applyFill="1" applyBorder="1" applyAlignment="1">
      <alignment horizontal="center" vertical="center"/>
    </xf>
    <xf numFmtId="10" fontId="16" fillId="5" borderId="4" xfId="0" applyNumberFormat="1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/>
    </xf>
    <xf numFmtId="9" fontId="16" fillId="5" borderId="4" xfId="2" applyFont="1" applyFill="1" applyBorder="1" applyAlignment="1">
      <alignment horizontal="center"/>
    </xf>
    <xf numFmtId="10" fontId="16" fillId="5" borderId="4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  <dxf>
      <font>
        <color rgb="FF9C0006"/>
      </font>
    </dxf>
    <dxf>
      <font>
        <color theme="9" tint="-0.24994659260841701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9021-9F5C-48D7-9CF1-6D829F045F7A}">
  <dimension ref="B1:AH71"/>
  <sheetViews>
    <sheetView showGridLines="0" tabSelected="1" zoomScale="70" zoomScaleNormal="70" workbookViewId="0">
      <pane xSplit="3" ySplit="8" topLeftCell="E27" activePane="bottomRight" state="frozen"/>
      <selection pane="topRight" activeCell="D1" sqref="D1"/>
      <selection pane="bottomLeft" activeCell="A9" sqref="A9"/>
      <selection pane="bottomRight" activeCell="M30" sqref="M30"/>
    </sheetView>
  </sheetViews>
  <sheetFormatPr defaultRowHeight="15" outlineLevelCol="1" x14ac:dyDescent="0.25"/>
  <cols>
    <col min="2" max="2" width="20.5703125" customWidth="1"/>
    <col min="3" max="3" width="37.85546875" bestFit="1" customWidth="1"/>
    <col min="4" max="4" width="15.28515625" style="1" bestFit="1" customWidth="1"/>
    <col min="5" max="5" width="10.140625" bestFit="1" customWidth="1"/>
    <col min="6" max="6" width="10.5703125" bestFit="1" customWidth="1"/>
    <col min="7" max="7" width="11.5703125" bestFit="1" customWidth="1"/>
    <col min="8" max="8" width="15.28515625" style="8" bestFit="1" customWidth="1"/>
    <col min="9" max="9" width="13.42578125" bestFit="1" customWidth="1"/>
    <col min="10" max="10" width="11.42578125" hidden="1" customWidth="1" outlineLevel="1"/>
    <col min="11" max="11" width="12.5703125" bestFit="1" customWidth="1" collapsed="1"/>
    <col min="12" max="12" width="12" hidden="1" customWidth="1" outlineLevel="1"/>
    <col min="13" max="13" width="14.85546875" customWidth="1" collapsed="1"/>
    <col min="14" max="14" width="11" customWidth="1"/>
    <col min="15" max="15" width="10.85546875" customWidth="1"/>
    <col min="16" max="16" width="12.85546875" customWidth="1"/>
    <col min="17" max="17" width="15.28515625" bestFit="1" customWidth="1"/>
    <col min="18" max="18" width="12.5703125" bestFit="1" customWidth="1"/>
    <col min="19" max="19" width="12.28515625" hidden="1" customWidth="1" outlineLevel="1"/>
    <col min="20" max="20" width="12.5703125" bestFit="1" customWidth="1" collapsed="1"/>
    <col min="21" max="21" width="12.42578125" hidden="1" customWidth="1" outlineLevel="1"/>
    <col min="22" max="22" width="15.28515625" customWidth="1" collapsed="1"/>
    <col min="23" max="23" width="14.7109375" hidden="1" customWidth="1" outlineLevel="1"/>
    <col min="24" max="26" width="10.5703125" hidden="1" customWidth="1" outlineLevel="1"/>
    <col min="27" max="27" width="15.28515625" hidden="1" customWidth="1" outlineLevel="1"/>
    <col min="28" max="28" width="17.28515625" hidden="1" customWidth="1" outlineLevel="1"/>
    <col min="29" max="29" width="11.5703125" hidden="1" customWidth="1" outlineLevel="1"/>
    <col min="30" max="31" width="11.42578125" hidden="1" customWidth="1" outlineLevel="1"/>
    <col min="32" max="32" width="14" hidden="1" customWidth="1" outlineLevel="1"/>
    <col min="33" max="33" width="9.140625" hidden="1" customWidth="1" outlineLevel="1"/>
    <col min="34" max="34" width="9.140625" collapsed="1"/>
  </cols>
  <sheetData>
    <row r="1" spans="2:33" ht="26.25" x14ac:dyDescent="0.4">
      <c r="B1" s="51" t="s">
        <v>119</v>
      </c>
    </row>
    <row r="3" spans="2:33" s="9" customFormat="1" x14ac:dyDescent="0.25">
      <c r="D3" s="110" t="s">
        <v>9</v>
      </c>
      <c r="E3" s="111"/>
      <c r="F3" s="111"/>
      <c r="G3" s="111"/>
      <c r="H3" s="111"/>
      <c r="I3" s="111"/>
      <c r="J3" s="111"/>
      <c r="K3" s="112"/>
      <c r="L3" s="81"/>
      <c r="M3" s="113" t="s">
        <v>12</v>
      </c>
      <c r="N3" s="113"/>
      <c r="O3" s="113"/>
      <c r="P3" s="113"/>
      <c r="Q3" s="113"/>
      <c r="R3" s="113"/>
      <c r="S3" s="113"/>
      <c r="T3" s="113"/>
      <c r="U3" s="10"/>
      <c r="V3" s="10"/>
    </row>
    <row r="4" spans="2:33" s="9" customFormat="1" ht="23.25" customHeight="1" x14ac:dyDescent="0.25">
      <c r="B4" s="98"/>
      <c r="C4" s="98"/>
      <c r="D4" s="107" t="s">
        <v>6</v>
      </c>
      <c r="E4" s="107"/>
      <c r="F4" s="107"/>
      <c r="G4" s="107"/>
      <c r="H4" s="108" t="s">
        <v>7</v>
      </c>
      <c r="I4" s="108"/>
      <c r="J4" s="108"/>
      <c r="K4" s="108"/>
      <c r="L4" s="108"/>
      <c r="M4" s="109" t="s">
        <v>6</v>
      </c>
      <c r="N4" s="109"/>
      <c r="O4" s="109"/>
      <c r="P4" s="109"/>
      <c r="Q4" s="114" t="s">
        <v>7</v>
      </c>
      <c r="R4" s="115"/>
      <c r="S4" s="115"/>
      <c r="T4" s="116"/>
      <c r="U4" s="10"/>
      <c r="V4" s="10"/>
    </row>
    <row r="5" spans="2:33" s="9" customFormat="1" ht="45" x14ac:dyDescent="0.25">
      <c r="B5" s="77" t="s">
        <v>0</v>
      </c>
      <c r="C5" s="77" t="s">
        <v>1</v>
      </c>
      <c r="D5" s="78" t="s">
        <v>2</v>
      </c>
      <c r="E5" s="77" t="s">
        <v>3</v>
      </c>
      <c r="F5" s="77" t="s">
        <v>4</v>
      </c>
      <c r="G5" s="79" t="s">
        <v>5</v>
      </c>
      <c r="H5" s="80" t="s">
        <v>2</v>
      </c>
      <c r="I5" s="77" t="s">
        <v>3</v>
      </c>
      <c r="J5" s="77" t="s">
        <v>8</v>
      </c>
      <c r="K5" s="77" t="s">
        <v>4</v>
      </c>
      <c r="L5" s="81" t="s">
        <v>11</v>
      </c>
      <c r="M5" s="82" t="s">
        <v>2</v>
      </c>
      <c r="N5" s="82" t="s">
        <v>3</v>
      </c>
      <c r="O5" s="82" t="s">
        <v>4</v>
      </c>
      <c r="P5" s="83" t="s">
        <v>5</v>
      </c>
      <c r="Q5" s="84" t="s">
        <v>2</v>
      </c>
      <c r="R5" s="84" t="s">
        <v>3</v>
      </c>
      <c r="S5" s="84" t="s">
        <v>8</v>
      </c>
      <c r="T5" s="84" t="s">
        <v>4</v>
      </c>
      <c r="U5" s="10" t="s">
        <v>11</v>
      </c>
      <c r="V5" s="99" t="s">
        <v>10</v>
      </c>
      <c r="W5" s="11" t="s">
        <v>37</v>
      </c>
      <c r="X5" s="10" t="s">
        <v>33</v>
      </c>
      <c r="Y5" s="10" t="s">
        <v>34</v>
      </c>
      <c r="Z5" s="10" t="s">
        <v>35</v>
      </c>
      <c r="AA5" s="10" t="s">
        <v>117</v>
      </c>
      <c r="AB5" s="11" t="s">
        <v>38</v>
      </c>
      <c r="AC5" s="11" t="s">
        <v>115</v>
      </c>
      <c r="AD5" s="11" t="s">
        <v>116</v>
      </c>
      <c r="AE5" s="10" t="s">
        <v>3</v>
      </c>
      <c r="AF5" s="10" t="s">
        <v>118</v>
      </c>
      <c r="AG5" s="10" t="s">
        <v>136</v>
      </c>
    </row>
    <row r="6" spans="2:33" ht="15.75" x14ac:dyDescent="0.25">
      <c r="B6" s="52" t="s">
        <v>39</v>
      </c>
      <c r="C6" s="52" t="s">
        <v>40</v>
      </c>
      <c r="D6" s="56">
        <v>0.89893182221590651</v>
      </c>
      <c r="E6" s="56">
        <v>1</v>
      </c>
      <c r="F6" s="56">
        <f>+IFERROR(AA6/AC6,0)</f>
        <v>0.91939054904495376</v>
      </c>
      <c r="G6" s="57">
        <v>144179.33967485841</v>
      </c>
      <c r="H6" s="58">
        <v>0.23874905077181974</v>
      </c>
      <c r="I6" s="58">
        <f t="shared" ref="I6:I27" si="0">+IFERROR(W6/J6-1,0)</f>
        <v>0.22871235728624351</v>
      </c>
      <c r="J6" s="59">
        <f>+SUM(J9:J27)</f>
        <v>78053.981474725748</v>
      </c>
      <c r="K6" s="58">
        <f t="shared" ref="K6:K27" si="1">+IFERROR(AA6/L6-1,0)</f>
        <v>0.28704363672088573</v>
      </c>
      <c r="L6" s="60">
        <f>+SUM(L9:L27)</f>
        <v>112023.66070679374</v>
      </c>
      <c r="M6" s="61">
        <v>0.89905506045324524</v>
      </c>
      <c r="N6" s="61">
        <v>1</v>
      </c>
      <c r="O6" s="61">
        <f>+P6/AD6</f>
        <v>0.91729141882473653</v>
      </c>
      <c r="P6" s="62">
        <f>+P7+P8</f>
        <v>140574.63728816211</v>
      </c>
      <c r="Q6" s="63">
        <v>0.23874905077181974</v>
      </c>
      <c r="R6" s="63">
        <f>+AE6/S6-1</f>
        <v>0.33513887505687112</v>
      </c>
      <c r="S6" s="63">
        <v>69957.777297550012</v>
      </c>
      <c r="T6" s="63">
        <f>+AF6/U6-1</f>
        <v>0.36537859440387277</v>
      </c>
      <c r="U6" s="48">
        <v>102956.52639079002</v>
      </c>
      <c r="V6" s="86"/>
      <c r="W6" s="5">
        <f t="shared" ref="W6:AC6" si="2">+SUM(W9:W27)</f>
        <v>95905.891573387053</v>
      </c>
      <c r="X6" s="5">
        <f t="shared" si="2"/>
        <v>15177.105000000009</v>
      </c>
      <c r="Y6" s="5">
        <f t="shared" si="2"/>
        <v>16041.65810147135</v>
      </c>
      <c r="Z6" s="5">
        <f t="shared" si="2"/>
        <v>17054.684999999979</v>
      </c>
      <c r="AA6" s="5">
        <f t="shared" si="2"/>
        <v>144179.33967485841</v>
      </c>
      <c r="AB6" s="5">
        <f t="shared" si="2"/>
        <v>108547.11071831347</v>
      </c>
      <c r="AC6" s="5">
        <f t="shared" si="2"/>
        <v>156820.55881978478</v>
      </c>
      <c r="AD6" s="5">
        <f>+AD7+AD8</f>
        <v>153249.70276978158</v>
      </c>
      <c r="AE6" s="48">
        <v>93403.348082530036</v>
      </c>
      <c r="AF6" s="6">
        <f>+AF7+AF8</f>
        <v>140574.63728816211</v>
      </c>
      <c r="AG6" s="104">
        <f>+D6</f>
        <v>0.89893182221590651</v>
      </c>
    </row>
    <row r="7" spans="2:33" ht="15.75" x14ac:dyDescent="0.25">
      <c r="B7" s="53" t="s">
        <v>31</v>
      </c>
      <c r="C7" s="53" t="s">
        <v>40</v>
      </c>
      <c r="D7" s="64">
        <v>0.90599120923723453</v>
      </c>
      <c r="E7" s="64">
        <v>1</v>
      </c>
      <c r="F7" s="64">
        <f>+IFERROR(AA7/AC7,0)</f>
        <v>0.8932027445800278</v>
      </c>
      <c r="G7" s="65">
        <f>+SUM(G9:G11)</f>
        <v>60335.0929353295</v>
      </c>
      <c r="H7" s="66">
        <v>0.30063335678756919</v>
      </c>
      <c r="I7" s="66">
        <f t="shared" si="0"/>
        <v>0.18287796901953768</v>
      </c>
      <c r="J7" s="65">
        <f>+SUM(J9:J11)</f>
        <v>33490.874179250008</v>
      </c>
      <c r="K7" s="66">
        <f t="shared" si="1"/>
        <v>0.217712116505963</v>
      </c>
      <c r="L7" s="67">
        <f>+SUM(L9:L11)</f>
        <v>49547.912119370005</v>
      </c>
      <c r="M7" s="68">
        <v>0.90599120923723453</v>
      </c>
      <c r="N7" s="68">
        <v>1</v>
      </c>
      <c r="O7" s="68">
        <v>0.8932027445800278</v>
      </c>
      <c r="P7" s="69">
        <f>+G7</f>
        <v>60335.0929353295</v>
      </c>
      <c r="Q7" s="70">
        <v>0.30063335678756919</v>
      </c>
      <c r="R7" s="70">
        <f t="shared" ref="R7:R8" si="3">+AE7/S7-1</f>
        <v>0.18287796901953768</v>
      </c>
      <c r="S7" s="70">
        <f>+J7</f>
        <v>33490.874179250008</v>
      </c>
      <c r="T7" s="70">
        <f t="shared" ref="T7:T8" si="4">+AF7/U7-1</f>
        <v>0.217712116505963</v>
      </c>
      <c r="U7" s="6">
        <f>+L7</f>
        <v>49547.912119370005</v>
      </c>
      <c r="V7" s="86"/>
      <c r="W7" s="5">
        <f t="shared" ref="W7:AC7" si="5">+SUM(W9:W11)</f>
        <v>39615.617229840122</v>
      </c>
      <c r="X7" s="5">
        <f t="shared" si="5"/>
        <v>6514.1743690270359</v>
      </c>
      <c r="Y7" s="5">
        <f t="shared" si="5"/>
        <v>6885.2497259061938</v>
      </c>
      <c r="Z7" s="5">
        <f t="shared" si="5"/>
        <v>7320.0516105561428</v>
      </c>
      <c r="AA7" s="5">
        <f t="shared" si="5"/>
        <v>60335.0929353295</v>
      </c>
      <c r="AB7" s="5">
        <f t="shared" si="5"/>
        <v>46829.681864215883</v>
      </c>
      <c r="AC7" s="5">
        <f t="shared" si="5"/>
        <v>67549.157569705261</v>
      </c>
      <c r="AD7" s="6">
        <f>+AC7</f>
        <v>67549.157569705261</v>
      </c>
      <c r="AE7" s="48">
        <f>+W7</f>
        <v>39615.617229840122</v>
      </c>
      <c r="AF7" s="6">
        <f>+AA7</f>
        <v>60335.0929353295</v>
      </c>
      <c r="AG7" s="104">
        <f t="shared" ref="AG7:AG27" si="6">+D7</f>
        <v>0.90599120923723453</v>
      </c>
    </row>
    <row r="8" spans="2:33" ht="15.75" x14ac:dyDescent="0.25">
      <c r="B8" s="53" t="s">
        <v>32</v>
      </c>
      <c r="C8" s="53" t="s">
        <v>40</v>
      </c>
      <c r="D8" s="64">
        <v>0.89368360414810433</v>
      </c>
      <c r="E8" s="64">
        <v>1</v>
      </c>
      <c r="F8" s="64">
        <f>+IFERROR(AA8/AC8,0)</f>
        <v>0.93920612385877844</v>
      </c>
      <c r="G8" s="65">
        <f>+G6-G7</f>
        <v>83844.246739528899</v>
      </c>
      <c r="H8" s="66">
        <v>0.30873911262585341</v>
      </c>
      <c r="I8" s="66">
        <f t="shared" si="0"/>
        <v>0.26315864758519192</v>
      </c>
      <c r="J8" s="65">
        <f>+J6-J7</f>
        <v>44563.10729547574</v>
      </c>
      <c r="K8" s="66">
        <f t="shared" si="1"/>
        <v>0.34202868529384212</v>
      </c>
      <c r="L8" s="67">
        <f>+L6-L7</f>
        <v>62475.748587423739</v>
      </c>
      <c r="M8" s="68">
        <v>0.89368360414810433</v>
      </c>
      <c r="N8" s="68">
        <v>1</v>
      </c>
      <c r="O8" s="68">
        <f>+P8/AD8</f>
        <v>0.93627810844733261</v>
      </c>
      <c r="P8" s="71">
        <f>+AF8</f>
        <v>80239.5443528326</v>
      </c>
      <c r="Q8" s="70">
        <v>0.1941427979994641</v>
      </c>
      <c r="R8" s="70">
        <f t="shared" si="3"/>
        <v>0.47497391479063888</v>
      </c>
      <c r="S8" s="70">
        <f>+S6-S7</f>
        <v>36466.903118300004</v>
      </c>
      <c r="T8" s="70">
        <f t="shared" si="4"/>
        <v>0.50237083375837233</v>
      </c>
      <c r="U8" s="6">
        <f>+U6-U7</f>
        <v>53408.614271420018</v>
      </c>
      <c r="V8" s="106">
        <v>22.15511500086857</v>
      </c>
      <c r="W8" s="5">
        <f t="shared" ref="W8:AC8" si="7">+W6-W7</f>
        <v>56290.274343546931</v>
      </c>
      <c r="X8" s="5">
        <f t="shared" si="7"/>
        <v>8662.9306309729727</v>
      </c>
      <c r="Y8" s="5">
        <f t="shared" si="7"/>
        <v>9156.4083755651554</v>
      </c>
      <c r="Z8" s="5">
        <f t="shared" si="7"/>
        <v>9734.6333894438358</v>
      </c>
      <c r="AA8" s="5">
        <f t="shared" si="7"/>
        <v>83844.246739528899</v>
      </c>
      <c r="AB8" s="5">
        <f t="shared" si="7"/>
        <v>61717.42885409759</v>
      </c>
      <c r="AC8" s="5">
        <f t="shared" si="7"/>
        <v>89271.401250079522</v>
      </c>
      <c r="AD8" s="5">
        <f>+AC8*0.96</f>
        <v>85700.545200076333</v>
      </c>
      <c r="AE8" s="48">
        <f>+AE6-AE7</f>
        <v>53787.730852689914</v>
      </c>
      <c r="AF8" s="5">
        <f>+AE8+(SUM(X8:Z8)*0.96)</f>
        <v>80239.5443528326</v>
      </c>
      <c r="AG8" s="104">
        <f t="shared" si="6"/>
        <v>0.89368360414810433</v>
      </c>
    </row>
    <row r="9" spans="2:33" ht="15.75" x14ac:dyDescent="0.25">
      <c r="B9" s="54" t="s">
        <v>13</v>
      </c>
      <c r="C9" s="54" t="s">
        <v>31</v>
      </c>
      <c r="D9" s="72">
        <v>0.87636776343641076</v>
      </c>
      <c r="E9" s="72">
        <v>1</v>
      </c>
      <c r="F9" s="72">
        <f>+IFERROR(AA9/AC9,0)</f>
        <v>0.82389156313800394</v>
      </c>
      <c r="G9" s="73">
        <v>25195.719781986536</v>
      </c>
      <c r="H9" s="74">
        <v>0.23053112981846091</v>
      </c>
      <c r="I9" s="74">
        <f t="shared" si="0"/>
        <v>-2.7346725228250657E-2</v>
      </c>
      <c r="J9" s="75">
        <v>17051.322326210004</v>
      </c>
      <c r="K9" s="74">
        <f>+IFERROR(AA9/L9-1,0)</f>
        <v>8.9058437406550617E-3</v>
      </c>
      <c r="L9" s="75">
        <v>24973.311373210003</v>
      </c>
      <c r="M9" s="76"/>
      <c r="N9" s="76"/>
      <c r="O9" s="76"/>
      <c r="P9" s="76"/>
      <c r="Q9" s="76"/>
      <c r="R9" s="76"/>
      <c r="S9" s="76"/>
      <c r="T9" s="76"/>
      <c r="V9" s="49"/>
      <c r="W9" s="2">
        <v>16585.024499776802</v>
      </c>
      <c r="X9" s="2">
        <v>2707.1906308909111</v>
      </c>
      <c r="Y9" s="2">
        <v>2861.4038392867737</v>
      </c>
      <c r="Z9" s="2">
        <v>3042.1008120320498</v>
      </c>
      <c r="AA9" s="3">
        <f>+SUM(W9:Z9)</f>
        <v>25195.719781986536</v>
      </c>
      <c r="AB9" s="2">
        <v>21970.658999441272</v>
      </c>
      <c r="AC9" s="3">
        <f>+SUM(AB9,X9:Z9)</f>
        <v>30581.354281651005</v>
      </c>
      <c r="AG9" s="104">
        <f t="shared" si="6"/>
        <v>0.87636776343641076</v>
      </c>
    </row>
    <row r="10" spans="2:33" ht="15.75" x14ac:dyDescent="0.25">
      <c r="B10" s="54" t="s">
        <v>14</v>
      </c>
      <c r="C10" s="54" t="s">
        <v>31</v>
      </c>
      <c r="D10" s="72">
        <v>0.95217027434218082</v>
      </c>
      <c r="E10" s="72">
        <v>1</v>
      </c>
      <c r="F10" s="72">
        <f t="shared" ref="F10:F27" si="8">+IFERROR(AA10/AC10,0)</f>
        <v>0.94695544379877961</v>
      </c>
      <c r="G10" s="73">
        <v>13099.399046097577</v>
      </c>
      <c r="H10" s="74">
        <v>0.31299777007696239</v>
      </c>
      <c r="I10" s="74">
        <f t="shared" si="0"/>
        <v>0.32977055425280355</v>
      </c>
      <c r="J10" s="75">
        <v>6521.925663760001</v>
      </c>
      <c r="K10" s="74">
        <f t="shared" si="1"/>
        <v>0.2611643038569067</v>
      </c>
      <c r="L10" s="75">
        <v>10386.75056536</v>
      </c>
      <c r="M10" s="76"/>
      <c r="N10" s="76"/>
      <c r="O10" s="76"/>
      <c r="P10" s="76"/>
      <c r="Q10" s="76"/>
      <c r="R10" s="76"/>
      <c r="S10" s="76"/>
      <c r="T10" s="76"/>
      <c r="V10" s="49"/>
      <c r="W10" s="2">
        <v>8672.6647046937196</v>
      </c>
      <c r="X10" s="2">
        <v>1391.7591253346675</v>
      </c>
      <c r="Y10" s="2">
        <v>1471.0397040951841</v>
      </c>
      <c r="Z10" s="2">
        <v>1563.9355119740055</v>
      </c>
      <c r="AA10" s="3">
        <f t="shared" ref="AA10:AA27" si="9">+SUM(W10:Z10)</f>
        <v>13099.399046097577</v>
      </c>
      <c r="AB10" s="2">
        <v>9406.4392591917513</v>
      </c>
      <c r="AC10" s="3">
        <f t="shared" ref="AC10:AC27" si="10">+SUM(AB10,X10:Z10)</f>
        <v>13833.173600595608</v>
      </c>
      <c r="AG10" s="104">
        <f t="shared" si="6"/>
        <v>0.95217027434218082</v>
      </c>
    </row>
    <row r="11" spans="2:33" ht="15.75" x14ac:dyDescent="0.25">
      <c r="B11" s="54" t="s">
        <v>15</v>
      </c>
      <c r="C11" s="54" t="s">
        <v>31</v>
      </c>
      <c r="D11" s="72">
        <v>0.91115125021888166</v>
      </c>
      <c r="E11" s="72">
        <v>1</v>
      </c>
      <c r="F11" s="72">
        <f t="shared" si="8"/>
        <v>0.95268324606869847</v>
      </c>
      <c r="G11" s="73">
        <v>22039.974107245383</v>
      </c>
      <c r="H11" s="74">
        <v>0.37194563432800543</v>
      </c>
      <c r="I11" s="74">
        <f t="shared" si="0"/>
        <v>0.44771820911027471</v>
      </c>
      <c r="J11" s="75">
        <v>9917.6261892799994</v>
      </c>
      <c r="K11" s="74">
        <f t="shared" si="1"/>
        <v>0.55344000862593212</v>
      </c>
      <c r="L11" s="75">
        <v>14187.8501808</v>
      </c>
      <c r="M11" s="76"/>
      <c r="N11" s="76"/>
      <c r="O11" s="76"/>
      <c r="P11" s="76"/>
      <c r="Q11" s="76"/>
      <c r="R11" s="76"/>
      <c r="S11" s="76"/>
      <c r="T11" s="76"/>
      <c r="V11" s="49"/>
      <c r="W11" s="2">
        <v>14357.9280253696</v>
      </c>
      <c r="X11" s="2">
        <v>2415.2246128014581</v>
      </c>
      <c r="Y11" s="2">
        <v>2552.8061825242357</v>
      </c>
      <c r="Z11" s="2">
        <v>2714.0152865500877</v>
      </c>
      <c r="AA11" s="3">
        <f t="shared" si="9"/>
        <v>22039.974107245383</v>
      </c>
      <c r="AB11" s="2">
        <v>15452.583605582862</v>
      </c>
      <c r="AC11" s="3">
        <f t="shared" si="10"/>
        <v>23134.629687458648</v>
      </c>
      <c r="AG11" s="104">
        <f t="shared" si="6"/>
        <v>0.91115125021888166</v>
      </c>
    </row>
    <row r="12" spans="2:33" ht="15.75" x14ac:dyDescent="0.25">
      <c r="B12" s="54" t="s">
        <v>16</v>
      </c>
      <c r="C12" s="54" t="s">
        <v>32</v>
      </c>
      <c r="D12" s="72">
        <v>0.91614615596889037</v>
      </c>
      <c r="E12" s="72">
        <v>1</v>
      </c>
      <c r="F12" s="72">
        <f t="shared" si="8"/>
        <v>1.0419138125221381</v>
      </c>
      <c r="G12" s="73">
        <v>672.72199053991835</v>
      </c>
      <c r="H12" s="74">
        <v>1.671530402637551</v>
      </c>
      <c r="I12" s="74">
        <f t="shared" si="0"/>
        <v>0.64274423364547939</v>
      </c>
      <c r="J12" s="75">
        <v>265.60005020000006</v>
      </c>
      <c r="K12" s="74">
        <f t="shared" si="1"/>
        <v>0.86003867309320037</v>
      </c>
      <c r="L12" s="75">
        <v>361.67096968000004</v>
      </c>
      <c r="M12" s="76"/>
      <c r="N12" s="76"/>
      <c r="O12" s="76"/>
      <c r="P12" s="76"/>
      <c r="Q12" s="76"/>
      <c r="R12" s="76"/>
      <c r="S12" s="76"/>
      <c r="T12" s="76"/>
      <c r="V12" s="49"/>
      <c r="W12" s="2">
        <v>436.31295092199997</v>
      </c>
      <c r="X12" s="2">
        <v>74.326673530514782</v>
      </c>
      <c r="Y12" s="2">
        <v>78.560640161361349</v>
      </c>
      <c r="Z12" s="2">
        <v>83.521725926042279</v>
      </c>
      <c r="AA12" s="3">
        <f t="shared" si="9"/>
        <v>672.72199053991835</v>
      </c>
      <c r="AB12" s="2">
        <v>409.25088201367493</v>
      </c>
      <c r="AC12" s="3">
        <f t="shared" si="10"/>
        <v>645.65992163159331</v>
      </c>
      <c r="AG12" s="104">
        <f t="shared" si="6"/>
        <v>0.91614615596889037</v>
      </c>
    </row>
    <row r="13" spans="2:33" ht="15.75" x14ac:dyDescent="0.25">
      <c r="B13" s="54" t="s">
        <v>17</v>
      </c>
      <c r="C13" s="54" t="s">
        <v>32</v>
      </c>
      <c r="D13" s="72">
        <v>1.1825295126987947</v>
      </c>
      <c r="E13" s="72">
        <v>1</v>
      </c>
      <c r="F13" s="72">
        <f t="shared" si="8"/>
        <v>0.85886035667308824</v>
      </c>
      <c r="G13" s="73">
        <v>1507.9620510812385</v>
      </c>
      <c r="H13" s="74">
        <v>-4.2907079848476193E-2</v>
      </c>
      <c r="I13" s="74">
        <f t="shared" si="0"/>
        <v>-4.4436117500115668E-2</v>
      </c>
      <c r="J13" s="75">
        <v>1104.4518283999998</v>
      </c>
      <c r="K13" s="74">
        <f t="shared" si="1"/>
        <v>-6.6191347356900132E-2</v>
      </c>
      <c r="L13" s="75">
        <v>1614.85122976</v>
      </c>
      <c r="M13" s="76"/>
      <c r="N13" s="76"/>
      <c r="O13" s="76"/>
      <c r="P13" s="76"/>
      <c r="Q13" s="76"/>
      <c r="R13" s="76"/>
      <c r="S13" s="76"/>
      <c r="T13" s="76"/>
      <c r="V13" s="49"/>
      <c r="W13" s="2">
        <v>1055.3742771799998</v>
      </c>
      <c r="X13" s="2">
        <v>142.2929671768361</v>
      </c>
      <c r="Y13" s="2">
        <v>150.39858587620552</v>
      </c>
      <c r="Z13" s="2">
        <v>159.89622084819703</v>
      </c>
      <c r="AA13" s="3">
        <f t="shared" si="9"/>
        <v>1507.9620510812385</v>
      </c>
      <c r="AB13" s="2">
        <v>1303.1831606457154</v>
      </c>
      <c r="AC13" s="3">
        <f t="shared" si="10"/>
        <v>1755.7709345469541</v>
      </c>
      <c r="AG13" s="104">
        <f t="shared" si="6"/>
        <v>1.1825295126987947</v>
      </c>
    </row>
    <row r="14" spans="2:33" ht="15.75" x14ac:dyDescent="0.25">
      <c r="B14" s="54" t="s">
        <v>18</v>
      </c>
      <c r="C14" s="54" t="s">
        <v>32</v>
      </c>
      <c r="D14" s="72">
        <v>0.92225764001909827</v>
      </c>
      <c r="E14" s="72">
        <v>1</v>
      </c>
      <c r="F14" s="72">
        <f t="shared" si="8"/>
        <v>0.85159910123734062</v>
      </c>
      <c r="G14" s="73">
        <v>1169.1909629931633</v>
      </c>
      <c r="H14" s="74">
        <v>3.096501144541099</v>
      </c>
      <c r="I14" s="74">
        <f t="shared" si="0"/>
        <v>2.3542091837740937</v>
      </c>
      <c r="J14" s="75">
        <v>233.489563</v>
      </c>
      <c r="K14" s="74">
        <f t="shared" si="1"/>
        <v>1.6833754770436506</v>
      </c>
      <c r="L14" s="75">
        <v>435.716497</v>
      </c>
      <c r="M14" s="76"/>
      <c r="N14" s="76"/>
      <c r="O14" s="76"/>
      <c r="P14" s="76"/>
      <c r="Q14" s="76"/>
      <c r="R14" s="76"/>
      <c r="S14" s="76"/>
      <c r="T14" s="76"/>
      <c r="V14" s="49"/>
      <c r="W14" s="2">
        <v>783.17283652999981</v>
      </c>
      <c r="X14" s="2">
        <v>121.36356253068543</v>
      </c>
      <c r="Y14" s="2">
        <v>128.27695242892463</v>
      </c>
      <c r="Z14" s="2">
        <v>136.37761150355354</v>
      </c>
      <c r="AA14" s="3">
        <f t="shared" si="9"/>
        <v>1169.1909629931633</v>
      </c>
      <c r="AB14" s="2">
        <v>986.91775533189002</v>
      </c>
      <c r="AC14" s="3">
        <f t="shared" si="10"/>
        <v>1372.9358817950535</v>
      </c>
      <c r="AG14" s="104">
        <f t="shared" si="6"/>
        <v>0.92225764001909827</v>
      </c>
    </row>
    <row r="15" spans="2:33" ht="15.75" x14ac:dyDescent="0.25">
      <c r="B15" s="54" t="s">
        <v>19</v>
      </c>
      <c r="C15" s="54" t="s">
        <v>32</v>
      </c>
      <c r="D15" s="72">
        <v>1.0783003540161136</v>
      </c>
      <c r="E15" s="72">
        <v>1</v>
      </c>
      <c r="F15" s="72">
        <f t="shared" si="8"/>
        <v>0.69077604644256174</v>
      </c>
      <c r="G15" s="73">
        <v>976.70922128014809</v>
      </c>
      <c r="H15" s="74">
        <v>1.1203710059102345</v>
      </c>
      <c r="I15" s="74">
        <f t="shared" si="0"/>
        <v>-0.25287320703869642</v>
      </c>
      <c r="J15" s="75">
        <v>855.08175600000015</v>
      </c>
      <c r="K15" s="74">
        <f t="shared" si="1"/>
        <v>-0.18973454345339125</v>
      </c>
      <c r="L15" s="75">
        <v>1205.4188085999999</v>
      </c>
      <c r="M15" s="76"/>
      <c r="N15" s="76"/>
      <c r="O15" s="76"/>
      <c r="P15" s="76"/>
      <c r="Q15" s="76"/>
      <c r="R15" s="76"/>
      <c r="S15" s="76"/>
      <c r="T15" s="76"/>
      <c r="V15" s="49"/>
      <c r="W15" s="2">
        <v>638.85449008000001</v>
      </c>
      <c r="X15" s="2">
        <v>106.22105799016124</v>
      </c>
      <c r="Y15" s="2">
        <v>112.271865777744</v>
      </c>
      <c r="Z15" s="2">
        <v>119.36180743224287</v>
      </c>
      <c r="AA15" s="3">
        <f t="shared" si="9"/>
        <v>976.70922128014809</v>
      </c>
      <c r="AB15" s="2">
        <v>1076.0756248249602</v>
      </c>
      <c r="AC15" s="3">
        <f t="shared" si="10"/>
        <v>1413.9303560251083</v>
      </c>
      <c r="AG15" s="104">
        <f t="shared" si="6"/>
        <v>1.0783003540161136</v>
      </c>
    </row>
    <row r="16" spans="2:33" ht="15.75" x14ac:dyDescent="0.25">
      <c r="B16" s="54" t="s">
        <v>20</v>
      </c>
      <c r="C16" s="54" t="s">
        <v>32</v>
      </c>
      <c r="D16" s="72">
        <v>0.85857941080577926</v>
      </c>
      <c r="E16" s="72">
        <v>1</v>
      </c>
      <c r="F16" s="72">
        <f t="shared" si="8"/>
        <v>0.91121145058252384</v>
      </c>
      <c r="G16" s="73">
        <v>2060.9094388932576</v>
      </c>
      <c r="H16" s="74">
        <v>1.3410789139754202</v>
      </c>
      <c r="I16" s="74">
        <f t="shared" si="0"/>
        <v>1.3584649509879925</v>
      </c>
      <c r="J16" s="75">
        <v>658.6677820000001</v>
      </c>
      <c r="K16" s="74">
        <f t="shared" si="1"/>
        <v>0.75963838525774641</v>
      </c>
      <c r="L16" s="75">
        <v>1171.2119127200001</v>
      </c>
      <c r="M16" s="76"/>
      <c r="N16" s="76"/>
      <c r="O16" s="76"/>
      <c r="P16" s="76"/>
      <c r="Q16" s="76"/>
      <c r="R16" s="76"/>
      <c r="S16" s="76"/>
      <c r="T16" s="76"/>
      <c r="V16" s="49"/>
      <c r="W16" s="2">
        <v>1553.444878192</v>
      </c>
      <c r="X16" s="2">
        <v>159.54615268734284</v>
      </c>
      <c r="Y16" s="2">
        <v>168.63458695288048</v>
      </c>
      <c r="Z16" s="2">
        <v>179.28382106103447</v>
      </c>
      <c r="AA16" s="3">
        <f t="shared" si="9"/>
        <v>2060.9094388932576</v>
      </c>
      <c r="AB16" s="2">
        <v>1754.260132920348</v>
      </c>
      <c r="AC16" s="3">
        <f t="shared" si="10"/>
        <v>2261.7246936216056</v>
      </c>
      <c r="AG16" s="104">
        <f t="shared" si="6"/>
        <v>0.85857941080577926</v>
      </c>
    </row>
    <row r="17" spans="2:33" ht="15.75" x14ac:dyDescent="0.25">
      <c r="B17" s="54" t="s">
        <v>21</v>
      </c>
      <c r="C17" s="54" t="s">
        <v>32</v>
      </c>
      <c r="D17" s="72">
        <v>0.85727203690432041</v>
      </c>
      <c r="E17" s="72">
        <v>1</v>
      </c>
      <c r="F17" s="72">
        <f t="shared" si="8"/>
        <v>1.1037947958099126</v>
      </c>
      <c r="G17" s="73">
        <v>3392.1788711355562</v>
      </c>
      <c r="H17" s="74">
        <v>0.51622454228585513</v>
      </c>
      <c r="I17" s="74">
        <f t="shared" si="0"/>
        <v>0.70230659430839393</v>
      </c>
      <c r="J17" s="75">
        <v>1446.2774782119991</v>
      </c>
      <c r="K17" s="74">
        <f t="shared" si="1"/>
        <v>0.73862109797802722</v>
      </c>
      <c r="L17" s="75">
        <v>1951.074259411999</v>
      </c>
      <c r="M17" s="76"/>
      <c r="N17" s="76"/>
      <c r="O17" s="76"/>
      <c r="P17" s="76"/>
      <c r="Q17" s="76"/>
      <c r="R17" s="76"/>
      <c r="S17" s="76"/>
      <c r="T17" s="76"/>
      <c r="V17" s="49"/>
      <c r="W17" s="2">
        <v>2462.0076883600004</v>
      </c>
      <c r="X17" s="2">
        <v>292.4445272540728</v>
      </c>
      <c r="Y17" s="2">
        <v>309.10342386484467</v>
      </c>
      <c r="Z17" s="2">
        <v>328.62323165663804</v>
      </c>
      <c r="AA17" s="3">
        <f t="shared" si="9"/>
        <v>3392.1788711355562</v>
      </c>
      <c r="AB17" s="2">
        <v>2143.0258317533408</v>
      </c>
      <c r="AC17" s="3">
        <f t="shared" si="10"/>
        <v>3073.1970145288965</v>
      </c>
      <c r="AG17" s="104">
        <f t="shared" si="6"/>
        <v>0.85727203690432041</v>
      </c>
    </row>
    <row r="18" spans="2:33" ht="15.75" x14ac:dyDescent="0.25">
      <c r="B18" s="54" t="s">
        <v>22</v>
      </c>
      <c r="C18" s="54" t="s">
        <v>32</v>
      </c>
      <c r="D18" s="72">
        <v>0.99890063328150569</v>
      </c>
      <c r="E18" s="72">
        <v>1</v>
      </c>
      <c r="F18" s="72">
        <f t="shared" si="8"/>
        <v>1.1922792228912942</v>
      </c>
      <c r="G18" s="73">
        <v>2818.750607676533</v>
      </c>
      <c r="H18" s="74">
        <v>1.3485726436777732</v>
      </c>
      <c r="I18" s="74">
        <f t="shared" si="0"/>
        <v>1.0913694122346733</v>
      </c>
      <c r="J18" s="75">
        <v>885.20721088000005</v>
      </c>
      <c r="K18" s="74">
        <f t="shared" si="1"/>
        <v>1.1431749317666768</v>
      </c>
      <c r="L18" s="75">
        <v>1315.22190088</v>
      </c>
      <c r="M18" s="76"/>
      <c r="N18" s="76"/>
      <c r="O18" s="76"/>
      <c r="P18" s="76"/>
      <c r="Q18" s="76"/>
      <c r="R18" s="76"/>
      <c r="S18" s="76"/>
      <c r="T18" s="76"/>
      <c r="V18" s="49"/>
      <c r="W18" s="2">
        <v>1851.295284324</v>
      </c>
      <c r="X18" s="2">
        <v>304.16660923964156</v>
      </c>
      <c r="Y18" s="2">
        <v>321.49324599824297</v>
      </c>
      <c r="Z18" s="2">
        <v>341.79546811464826</v>
      </c>
      <c r="AA18" s="3">
        <f t="shared" si="9"/>
        <v>2818.750607676533</v>
      </c>
      <c r="AB18" s="2">
        <v>1396.7145401807948</v>
      </c>
      <c r="AC18" s="3">
        <f t="shared" si="10"/>
        <v>2364.1698635333278</v>
      </c>
      <c r="AG18" s="104">
        <f t="shared" si="6"/>
        <v>0.99890063328150569</v>
      </c>
    </row>
    <row r="19" spans="2:33" ht="15.75" x14ac:dyDescent="0.25">
      <c r="B19" s="54" t="s">
        <v>23</v>
      </c>
      <c r="C19" s="54" t="s">
        <v>32</v>
      </c>
      <c r="D19" s="72">
        <v>0.844056221868</v>
      </c>
      <c r="E19" s="72">
        <v>1</v>
      </c>
      <c r="F19" s="72">
        <f t="shared" si="8"/>
        <v>0.92065735504995061</v>
      </c>
      <c r="G19" s="73">
        <v>34173.311541046496</v>
      </c>
      <c r="H19" s="74">
        <v>8.9918319692509074E-2</v>
      </c>
      <c r="I19" s="74">
        <f t="shared" si="0"/>
        <v>8.1451322628036227E-2</v>
      </c>
      <c r="J19" s="75">
        <v>20178.37363243998</v>
      </c>
      <c r="K19" s="74">
        <f t="shared" si="1"/>
        <v>0.13457364910010994</v>
      </c>
      <c r="L19" s="75">
        <v>30119.958777599983</v>
      </c>
      <c r="M19" s="76"/>
      <c r="N19" s="76"/>
      <c r="O19" s="76"/>
      <c r="P19" s="76"/>
      <c r="Q19" s="76"/>
      <c r="R19" s="76"/>
      <c r="S19" s="76"/>
      <c r="T19" s="76"/>
      <c r="V19" s="49"/>
      <c r="W19" s="2">
        <v>21821.928853284906</v>
      </c>
      <c r="X19" s="2">
        <v>3883.2575529574888</v>
      </c>
      <c r="Y19" s="2">
        <v>4104.4645856044535</v>
      </c>
      <c r="Z19" s="2">
        <v>4363.6605491996452</v>
      </c>
      <c r="AA19" s="3">
        <f t="shared" si="9"/>
        <v>34173.311541046496</v>
      </c>
      <c r="AB19" s="2">
        <v>24766.999469943992</v>
      </c>
      <c r="AC19" s="3">
        <f t="shared" si="10"/>
        <v>37118.382157705579</v>
      </c>
      <c r="AG19" s="104">
        <f t="shared" si="6"/>
        <v>0.844056221868</v>
      </c>
    </row>
    <row r="20" spans="2:33" ht="15.75" x14ac:dyDescent="0.25">
      <c r="B20" s="54" t="s">
        <v>24</v>
      </c>
      <c r="C20" s="54" t="s">
        <v>32</v>
      </c>
      <c r="D20" s="72">
        <v>0.98878845645024038</v>
      </c>
      <c r="E20" s="72">
        <v>1</v>
      </c>
      <c r="F20" s="72">
        <f t="shared" si="8"/>
        <v>1.0057973597663403</v>
      </c>
      <c r="G20" s="73">
        <v>1531.3230875734603</v>
      </c>
      <c r="H20" s="74">
        <v>0.40931791549449592</v>
      </c>
      <c r="I20" s="74">
        <f t="shared" si="0"/>
        <v>0.20750217219365363</v>
      </c>
      <c r="J20" s="75">
        <v>904.78716620000034</v>
      </c>
      <c r="K20" s="74">
        <f t="shared" si="1"/>
        <v>0.26936925382642185</v>
      </c>
      <c r="L20" s="75">
        <v>1206.3653526800003</v>
      </c>
      <c r="M20" s="76"/>
      <c r="N20" s="76"/>
      <c r="O20" s="76"/>
      <c r="P20" s="76"/>
      <c r="Q20" s="76"/>
      <c r="R20" s="76"/>
      <c r="S20" s="76"/>
      <c r="T20" s="76"/>
      <c r="V20" s="49"/>
      <c r="W20" s="2">
        <v>1092.5324685594408</v>
      </c>
      <c r="X20" s="2">
        <v>137.95516085348365</v>
      </c>
      <c r="Y20" s="2">
        <v>145.81367946950806</v>
      </c>
      <c r="Z20" s="2">
        <v>155.02177869102781</v>
      </c>
      <c r="AA20" s="3">
        <f t="shared" si="9"/>
        <v>1531.3230875734603</v>
      </c>
      <c r="AB20" s="2">
        <v>1083.7060078703526</v>
      </c>
      <c r="AC20" s="3">
        <f t="shared" si="10"/>
        <v>1522.4966268843721</v>
      </c>
      <c r="AG20" s="104">
        <f t="shared" si="6"/>
        <v>0.98878845645024038</v>
      </c>
    </row>
    <row r="21" spans="2:33" ht="63.75" x14ac:dyDescent="0.25">
      <c r="B21" s="55" t="s">
        <v>41</v>
      </c>
      <c r="C21" s="54" t="s">
        <v>32</v>
      </c>
      <c r="D21" s="72">
        <v>0.81725235849824818</v>
      </c>
      <c r="E21" s="72">
        <v>1</v>
      </c>
      <c r="F21" s="72">
        <f t="shared" si="8"/>
        <v>0.82426253350047407</v>
      </c>
      <c r="G21" s="73">
        <v>2371.0687897039229</v>
      </c>
      <c r="H21" s="74">
        <v>0.48849234396345032</v>
      </c>
      <c r="I21" s="74">
        <f t="shared" si="0"/>
        <v>0.66711780345010352</v>
      </c>
      <c r="J21" s="75">
        <v>958.3046143400004</v>
      </c>
      <c r="K21" s="74">
        <f t="shared" si="1"/>
        <v>0.53767930950128506</v>
      </c>
      <c r="L21" s="75">
        <v>1541.9787305800003</v>
      </c>
      <c r="M21" s="76"/>
      <c r="N21" s="76"/>
      <c r="O21" s="76"/>
      <c r="P21" s="76"/>
      <c r="Q21" s="76"/>
      <c r="R21" s="76"/>
      <c r="S21" s="76"/>
      <c r="T21" s="76"/>
      <c r="V21" s="49"/>
      <c r="W21" s="2">
        <v>1597.6066836946</v>
      </c>
      <c r="X21" s="2">
        <v>243.17541128923077</v>
      </c>
      <c r="Y21" s="2">
        <v>257.0277273950806</v>
      </c>
      <c r="Z21" s="2">
        <v>273.2589673250115</v>
      </c>
      <c r="AA21" s="3">
        <f t="shared" si="9"/>
        <v>2371.0687897039229</v>
      </c>
      <c r="AB21" s="2">
        <v>2103.1320534200518</v>
      </c>
      <c r="AC21" s="3">
        <f t="shared" si="10"/>
        <v>2876.5941594293745</v>
      </c>
      <c r="AG21" s="104">
        <f t="shared" si="6"/>
        <v>0.81725235849824818</v>
      </c>
    </row>
    <row r="22" spans="2:33" ht="15.75" x14ac:dyDescent="0.25">
      <c r="B22" s="54" t="s">
        <v>25</v>
      </c>
      <c r="C22" s="54" t="s">
        <v>32</v>
      </c>
      <c r="D22" s="72">
        <v>0.87413135640866291</v>
      </c>
      <c r="E22" s="72">
        <v>1</v>
      </c>
      <c r="F22" s="72">
        <f t="shared" si="8"/>
        <v>0.95569893962954877</v>
      </c>
      <c r="G22" s="73">
        <v>27212.363213668006</v>
      </c>
      <c r="H22" s="74">
        <v>0.59533547404935194</v>
      </c>
      <c r="I22" s="74">
        <f t="shared" si="0"/>
        <v>0.47050881155635671</v>
      </c>
      <c r="J22" s="75">
        <v>12954.728650525947</v>
      </c>
      <c r="K22" s="74">
        <f t="shared" si="1"/>
        <v>0.6745443320743405</v>
      </c>
      <c r="L22" s="75">
        <v>16250.607817565937</v>
      </c>
      <c r="M22" s="76"/>
      <c r="N22" s="76"/>
      <c r="O22" s="76"/>
      <c r="P22" s="76"/>
      <c r="Q22" s="76"/>
      <c r="R22" s="76"/>
      <c r="S22" s="76"/>
      <c r="T22" s="76"/>
      <c r="V22" s="49"/>
      <c r="W22" s="2">
        <v>19050.042631919994</v>
      </c>
      <c r="X22" s="2">
        <v>2566.2222481487697</v>
      </c>
      <c r="Y22" s="2">
        <v>2712.4052918650632</v>
      </c>
      <c r="Z22" s="2">
        <v>2883.6930417341805</v>
      </c>
      <c r="AA22" s="3">
        <f t="shared" si="9"/>
        <v>27212.363213668006</v>
      </c>
      <c r="AB22" s="2">
        <v>20311.461364914139</v>
      </c>
      <c r="AC22" s="3">
        <f t="shared" si="10"/>
        <v>28473.781946662151</v>
      </c>
      <c r="AG22" s="104">
        <f t="shared" si="6"/>
        <v>0.87413135640866291</v>
      </c>
    </row>
    <row r="23" spans="2:33" ht="15.75" x14ac:dyDescent="0.25">
      <c r="B23" s="54" t="s">
        <v>26</v>
      </c>
      <c r="C23" s="54" t="s">
        <v>32</v>
      </c>
      <c r="D23" s="72">
        <v>0.99533436661867736</v>
      </c>
      <c r="E23" s="72">
        <v>1</v>
      </c>
      <c r="F23" s="72">
        <f t="shared" si="8"/>
        <v>1.0018285741288364</v>
      </c>
      <c r="G23" s="73">
        <v>3788.8242821606332</v>
      </c>
      <c r="H23" s="74">
        <v>0.11251268484657051</v>
      </c>
      <c r="I23" s="74">
        <f t="shared" si="0"/>
        <v>0.63784480161495294</v>
      </c>
      <c r="J23" s="75">
        <v>1460.0919671400002</v>
      </c>
      <c r="K23" s="74">
        <f t="shared" si="1"/>
        <v>0.55890646267915489</v>
      </c>
      <c r="L23" s="75">
        <v>2430.4372153600002</v>
      </c>
      <c r="M23" s="76"/>
      <c r="N23" s="76"/>
      <c r="O23" s="76"/>
      <c r="P23" s="76"/>
      <c r="Q23" s="76"/>
      <c r="R23" s="76"/>
      <c r="S23" s="76"/>
      <c r="T23" s="76"/>
      <c r="V23" s="49"/>
      <c r="W23" s="2">
        <v>2391.4040382600001</v>
      </c>
      <c r="X23" s="2">
        <v>439.34698276005474</v>
      </c>
      <c r="Y23" s="2">
        <v>464.37407432773392</v>
      </c>
      <c r="Z23" s="2">
        <v>493.69918681284429</v>
      </c>
      <c r="AA23" s="3">
        <f t="shared" si="9"/>
        <v>3788.8242821606332</v>
      </c>
      <c r="AB23" s="2">
        <v>2384.4885377043383</v>
      </c>
      <c r="AC23" s="3">
        <f t="shared" si="10"/>
        <v>3781.9087816049714</v>
      </c>
      <c r="AG23" s="104">
        <f t="shared" si="6"/>
        <v>0.99533436661867736</v>
      </c>
    </row>
    <row r="24" spans="2:33" ht="15.75" x14ac:dyDescent="0.25">
      <c r="B24" s="54" t="s">
        <v>27</v>
      </c>
      <c r="C24" s="54" t="s">
        <v>32</v>
      </c>
      <c r="D24" s="72">
        <v>1.433236138343853</v>
      </c>
      <c r="E24" s="72">
        <v>1</v>
      </c>
      <c r="F24" s="72">
        <f t="shared" si="8"/>
        <v>0.96536116324356847</v>
      </c>
      <c r="G24" s="73">
        <v>956.58728796068419</v>
      </c>
      <c r="H24" s="74">
        <v>0.39015988538105795</v>
      </c>
      <c r="I24" s="74">
        <f t="shared" si="0"/>
        <v>0.16547118945581896</v>
      </c>
      <c r="J24" s="75">
        <v>584.3069539608</v>
      </c>
      <c r="K24" s="74">
        <f t="shared" si="1"/>
        <v>0.54169464048616645</v>
      </c>
      <c r="L24" s="75">
        <v>620.47779296880003</v>
      </c>
      <c r="M24" s="76"/>
      <c r="N24" s="76"/>
      <c r="O24" s="76"/>
      <c r="P24" s="76"/>
      <c r="Q24" s="76"/>
      <c r="R24" s="76"/>
      <c r="S24" s="76"/>
      <c r="T24" s="76"/>
      <c r="V24" s="49"/>
      <c r="W24" s="2">
        <v>680.99292063999997</v>
      </c>
      <c r="X24" s="2">
        <v>86.646486106450482</v>
      </c>
      <c r="Y24" s="2">
        <v>91.582242187397753</v>
      </c>
      <c r="Z24" s="2">
        <v>97.365639026835964</v>
      </c>
      <c r="AA24" s="3">
        <f t="shared" si="9"/>
        <v>956.58728796068419</v>
      </c>
      <c r="AB24" s="2">
        <v>715.316935498455</v>
      </c>
      <c r="AC24" s="3">
        <f t="shared" si="10"/>
        <v>990.91130281913922</v>
      </c>
      <c r="AG24" s="104">
        <f t="shared" si="6"/>
        <v>1.433236138343853</v>
      </c>
    </row>
    <row r="25" spans="2:33" ht="15.75" x14ac:dyDescent="0.25">
      <c r="B25" s="54" t="s">
        <v>28</v>
      </c>
      <c r="C25" s="54" t="s">
        <v>32</v>
      </c>
      <c r="D25" s="72">
        <v>1.0633859987721952</v>
      </c>
      <c r="E25" s="72">
        <v>1</v>
      </c>
      <c r="F25" s="72">
        <f t="shared" si="8"/>
        <v>0.89664323965086323</v>
      </c>
      <c r="G25" s="73">
        <v>1048.2943891186449</v>
      </c>
      <c r="H25" s="74">
        <v>0.53865002863021272</v>
      </c>
      <c r="I25" s="74">
        <f t="shared" si="0"/>
        <v>0.18379285793921185</v>
      </c>
      <c r="J25" s="75">
        <v>621.70845676599993</v>
      </c>
      <c r="K25" s="74">
        <f t="shared" si="1"/>
        <v>0.50822377731587043</v>
      </c>
      <c r="L25" s="75">
        <v>695.05228924599987</v>
      </c>
      <c r="M25" s="76"/>
      <c r="N25" s="76"/>
      <c r="O25" s="76"/>
      <c r="P25" s="76"/>
      <c r="Q25" s="76"/>
      <c r="R25" s="76"/>
      <c r="S25" s="76"/>
      <c r="T25" s="76"/>
      <c r="V25" s="49"/>
      <c r="W25" s="2">
        <v>735.97403083999995</v>
      </c>
      <c r="X25" s="2">
        <v>98.193086627431967</v>
      </c>
      <c r="Y25" s="2">
        <v>103.78658667811952</v>
      </c>
      <c r="Z25" s="2">
        <v>110.34068497309349</v>
      </c>
      <c r="AA25" s="3">
        <f t="shared" si="9"/>
        <v>1048.2943891186449</v>
      </c>
      <c r="AB25" s="2">
        <v>856.81173658534135</v>
      </c>
      <c r="AC25" s="3">
        <f t="shared" si="10"/>
        <v>1169.1320948639861</v>
      </c>
      <c r="AG25" s="104">
        <f t="shared" si="6"/>
        <v>1.0633859987721952</v>
      </c>
    </row>
    <row r="26" spans="2:33" ht="15.75" x14ac:dyDescent="0.25">
      <c r="B26" s="54" t="s">
        <v>29</v>
      </c>
      <c r="C26" s="54" t="s">
        <v>32</v>
      </c>
      <c r="D26" s="72">
        <v>0</v>
      </c>
      <c r="E26" s="72">
        <v>1</v>
      </c>
      <c r="F26" s="72">
        <f t="shared" si="8"/>
        <v>0.29680074237660109</v>
      </c>
      <c r="G26" s="73">
        <v>67.307414400000013</v>
      </c>
      <c r="H26" s="74">
        <v>0.40165261003531039</v>
      </c>
      <c r="I26" s="74">
        <f t="shared" si="0"/>
        <v>-0.79635537587231842</v>
      </c>
      <c r="J26" s="75">
        <v>330.51407415400001</v>
      </c>
      <c r="K26" s="74">
        <f t="shared" si="1"/>
        <v>-0.8357217418512598</v>
      </c>
      <c r="L26" s="75">
        <v>409.71590007400005</v>
      </c>
      <c r="M26" s="76"/>
      <c r="N26" s="76"/>
      <c r="O26" s="76"/>
      <c r="P26" s="76"/>
      <c r="Q26" s="76"/>
      <c r="R26" s="76"/>
      <c r="S26" s="76"/>
      <c r="T26" s="76"/>
      <c r="V26" s="49"/>
      <c r="W26" s="2">
        <v>67.307414400000013</v>
      </c>
      <c r="X26" s="2"/>
      <c r="Y26" s="2"/>
      <c r="Z26" s="2"/>
      <c r="AA26" s="3">
        <f t="shared" si="9"/>
        <v>67.307414400000013</v>
      </c>
      <c r="AB26" s="2">
        <v>226.77643546657899</v>
      </c>
      <c r="AC26" s="3">
        <f t="shared" si="10"/>
        <v>226.77643546657899</v>
      </c>
      <c r="AG26" s="104">
        <f t="shared" si="6"/>
        <v>0</v>
      </c>
    </row>
    <row r="27" spans="2:33" ht="15.75" x14ac:dyDescent="0.25">
      <c r="B27" s="54" t="s">
        <v>30</v>
      </c>
      <c r="C27" s="54" t="s">
        <v>32</v>
      </c>
      <c r="D27" s="72">
        <v>0.89630939319190972</v>
      </c>
      <c r="E27" s="72">
        <v>1</v>
      </c>
      <c r="F27" s="72">
        <f t="shared" si="8"/>
        <v>0.43183496868346305</v>
      </c>
      <c r="G27" s="73">
        <v>96.74359029724792</v>
      </c>
      <c r="H27" s="74">
        <v>-0.87950224956845768</v>
      </c>
      <c r="I27" s="74">
        <f t="shared" si="0"/>
        <v>-0.93578077422420958</v>
      </c>
      <c r="J27" s="75">
        <v>1121.5161112570033</v>
      </c>
      <c r="K27" s="74">
        <f t="shared" si="1"/>
        <v>-0.91558070885112397</v>
      </c>
      <c r="L27" s="75">
        <v>1145.9891332970046</v>
      </c>
      <c r="M27" s="76"/>
      <c r="N27" s="76"/>
      <c r="O27" s="76"/>
      <c r="P27" s="76"/>
      <c r="Q27" s="76"/>
      <c r="R27" s="76"/>
      <c r="S27" s="76"/>
      <c r="T27" s="76"/>
      <c r="V27" s="49"/>
      <c r="W27" s="2">
        <v>72.02289635999999</v>
      </c>
      <c r="X27" s="2">
        <v>7.7721518208068501</v>
      </c>
      <c r="Y27" s="2">
        <v>8.2148869775962847</v>
      </c>
      <c r="Z27" s="2">
        <v>8.7336551388447994</v>
      </c>
      <c r="AA27" s="3">
        <f t="shared" si="9"/>
        <v>96.74359029724792</v>
      </c>
      <c r="AB27" s="2">
        <v>199.30838502361178</v>
      </c>
      <c r="AC27" s="3">
        <f t="shared" si="10"/>
        <v>224.02907896085969</v>
      </c>
      <c r="AG27" s="104">
        <f t="shared" si="6"/>
        <v>0.89630939319190972</v>
      </c>
    </row>
    <row r="28" spans="2:33" x14ac:dyDescent="0.25">
      <c r="H28" s="7"/>
      <c r="X28" s="2"/>
      <c r="Y28" s="2"/>
      <c r="Z28" s="2"/>
    </row>
    <row r="29" spans="2:33" x14ac:dyDescent="0.25">
      <c r="J29" s="1"/>
    </row>
    <row r="30" spans="2:33" ht="26.25" x14ac:dyDescent="0.4">
      <c r="B30" s="51" t="s">
        <v>120</v>
      </c>
    </row>
    <row r="32" spans="2:33" x14ac:dyDescent="0.25">
      <c r="D32" s="117" t="s">
        <v>9</v>
      </c>
      <c r="E32" s="117"/>
      <c r="F32" s="117"/>
      <c r="G32" s="117"/>
      <c r="H32" s="117"/>
      <c r="I32" s="117"/>
      <c r="J32" s="117"/>
      <c r="K32" s="117"/>
      <c r="L32" s="85"/>
      <c r="M32" s="88"/>
      <c r="N32" s="88"/>
      <c r="O32" s="88"/>
      <c r="P32" s="88"/>
      <c r="Q32" s="88"/>
      <c r="R32" s="88"/>
      <c r="S32" s="88"/>
      <c r="T32" s="88"/>
      <c r="U32" s="4"/>
      <c r="V32" s="4"/>
    </row>
    <row r="33" spans="2:32" ht="15.75" x14ac:dyDescent="0.25">
      <c r="B33" s="49"/>
      <c r="C33" s="49"/>
      <c r="D33" s="118" t="s">
        <v>6</v>
      </c>
      <c r="E33" s="118"/>
      <c r="F33" s="118"/>
      <c r="G33" s="118"/>
      <c r="H33" s="119" t="s">
        <v>7</v>
      </c>
      <c r="I33" s="119"/>
      <c r="J33" s="119"/>
      <c r="K33" s="119"/>
      <c r="L33" s="119"/>
      <c r="M33" s="120"/>
      <c r="N33" s="120"/>
      <c r="O33" s="120"/>
      <c r="P33" s="120"/>
      <c r="Q33" s="120"/>
      <c r="R33" s="120"/>
      <c r="S33" s="120"/>
      <c r="T33" s="120"/>
      <c r="U33" s="4"/>
      <c r="V33" s="4"/>
    </row>
    <row r="34" spans="2:32" s="9" customFormat="1" ht="45" x14ac:dyDescent="0.25">
      <c r="B34" s="77" t="s">
        <v>122</v>
      </c>
      <c r="C34" s="77" t="s">
        <v>121</v>
      </c>
      <c r="D34" s="78" t="s">
        <v>2</v>
      </c>
      <c r="E34" s="77" t="s">
        <v>3</v>
      </c>
      <c r="F34" s="77" t="s">
        <v>4</v>
      </c>
      <c r="G34" s="79" t="s">
        <v>5</v>
      </c>
      <c r="H34" s="80" t="s">
        <v>2</v>
      </c>
      <c r="I34" s="77" t="s">
        <v>3</v>
      </c>
      <c r="J34" s="77" t="s">
        <v>8</v>
      </c>
      <c r="K34" s="77" t="s">
        <v>4</v>
      </c>
      <c r="L34" s="81" t="s">
        <v>11</v>
      </c>
      <c r="M34" s="89"/>
      <c r="N34" s="89"/>
      <c r="O34" s="89"/>
      <c r="P34" s="90"/>
      <c r="Q34" s="91"/>
      <c r="R34" s="91"/>
      <c r="S34" s="91"/>
      <c r="T34" s="91"/>
      <c r="U34" s="10"/>
      <c r="V34" s="92"/>
      <c r="W34" s="11" t="s">
        <v>37</v>
      </c>
      <c r="X34" s="10" t="s">
        <v>33</v>
      </c>
      <c r="Y34" s="10" t="s">
        <v>34</v>
      </c>
      <c r="Z34" s="10" t="s">
        <v>35</v>
      </c>
      <c r="AA34" s="10" t="s">
        <v>117</v>
      </c>
      <c r="AB34" s="11" t="s">
        <v>38</v>
      </c>
      <c r="AC34" s="11" t="s">
        <v>115</v>
      </c>
      <c r="AD34" s="10" t="s">
        <v>136</v>
      </c>
      <c r="AE34" s="10"/>
      <c r="AF34" s="10"/>
    </row>
    <row r="35" spans="2:32" ht="15.75" x14ac:dyDescent="0.25">
      <c r="B35" s="52" t="s">
        <v>39</v>
      </c>
      <c r="C35" s="52" t="s">
        <v>40</v>
      </c>
      <c r="D35" s="56">
        <v>0.89893182221590651</v>
      </c>
      <c r="E35" s="56">
        <v>1</v>
      </c>
      <c r="F35" s="56">
        <f>+IFERROR(AA35/AC35,0)</f>
        <v>0.91939070373408627</v>
      </c>
      <c r="G35" s="57">
        <v>144179.33967485841</v>
      </c>
      <c r="H35" s="58">
        <v>0.23874905077181974</v>
      </c>
      <c r="I35" s="58">
        <f t="shared" ref="I35:K67" si="11">+IFERROR(W35/J35-1,0)</f>
        <v>0.2287126681030649</v>
      </c>
      <c r="J35" s="59">
        <f>+SUM(J36:J70)</f>
        <v>78053.981473053806</v>
      </c>
      <c r="K35" s="58">
        <f t="shared" ref="K35" si="12">+IFERROR(AA35/L35-1,0)</f>
        <v>0.28704384096898372</v>
      </c>
      <c r="L35" s="59">
        <f>+SUM(L36:L70)</f>
        <v>112023.66177732182</v>
      </c>
      <c r="M35" s="93"/>
      <c r="N35" s="93"/>
      <c r="O35" s="93"/>
      <c r="P35" s="94"/>
      <c r="Q35" s="95"/>
      <c r="R35" s="95"/>
      <c r="S35" s="95"/>
      <c r="T35" s="95"/>
      <c r="U35" s="96"/>
      <c r="V35" s="97"/>
      <c r="W35" s="5">
        <f>+SUM(W36:W70)</f>
        <v>95905.915831823135</v>
      </c>
      <c r="X35" s="5">
        <f t="shared" ref="X35:AC35" si="13">+SUM(X36:X70)</f>
        <v>15177.105000000005</v>
      </c>
      <c r="Y35" s="5">
        <f t="shared" si="13"/>
        <v>16041.658101471341</v>
      </c>
      <c r="Z35" s="5">
        <f t="shared" si="13"/>
        <v>17054.684999999983</v>
      </c>
      <c r="AA35" s="5">
        <f t="shared" si="13"/>
        <v>144179.3639332946</v>
      </c>
      <c r="AB35" s="5">
        <f t="shared" si="13"/>
        <v>105828.55522745546</v>
      </c>
      <c r="AC35" s="5">
        <f t="shared" si="13"/>
        <v>156820.55881978478</v>
      </c>
      <c r="AD35" s="105">
        <f>+D35</f>
        <v>0.89893182221590651</v>
      </c>
      <c r="AE35" s="48"/>
      <c r="AF35" s="6"/>
    </row>
    <row r="36" spans="2:32" ht="15.75" x14ac:dyDescent="0.25">
      <c r="B36" s="100">
        <v>324003</v>
      </c>
      <c r="C36" s="54" t="s">
        <v>58</v>
      </c>
      <c r="D36" s="72">
        <v>0.87055437583548256</v>
      </c>
      <c r="E36" s="72">
        <v>1</v>
      </c>
      <c r="F36" s="72">
        <f t="shared" ref="F36:F67" si="14">+IFERROR(AA36/AC36,0)</f>
        <v>1.00122967563433</v>
      </c>
      <c r="G36" s="73">
        <f>+AA36</f>
        <v>29339.209053020691</v>
      </c>
      <c r="H36" s="74">
        <v>0.23053112981846091</v>
      </c>
      <c r="I36" s="74">
        <f t="shared" si="11"/>
        <v>0.45329797722607501</v>
      </c>
      <c r="J36" s="75">
        <v>13536.690785500004</v>
      </c>
      <c r="K36" s="74">
        <f>+IFERROR(AA36/L36-1,0)</f>
        <v>0.50729686842644051</v>
      </c>
      <c r="L36" s="75">
        <v>19464.784719980005</v>
      </c>
      <c r="M36" s="87"/>
      <c r="N36" s="87"/>
      <c r="O36" s="87"/>
      <c r="P36" s="87"/>
      <c r="Q36" s="87"/>
      <c r="R36" s="87"/>
      <c r="S36" s="87"/>
      <c r="T36" s="102"/>
      <c r="W36" s="2">
        <v>19672.845336902006</v>
      </c>
      <c r="X36" s="2">
        <v>3039.091319504314</v>
      </c>
      <c r="Y36" s="2">
        <v>3212.2110169651987</v>
      </c>
      <c r="Z36" s="2">
        <v>3415.0613796491725</v>
      </c>
      <c r="AA36" s="3">
        <f>+SUM(W36:Z36)</f>
        <v>29339.209053020691</v>
      </c>
      <c r="AB36" s="2">
        <v>19636.811935794354</v>
      </c>
      <c r="AC36" s="3">
        <f>+SUM(AB36,X36:Z36)</f>
        <v>29303.175651913043</v>
      </c>
      <c r="AD36" s="105">
        <f t="shared" ref="AD36:AD71" si="15">+D36</f>
        <v>0.87055437583548256</v>
      </c>
    </row>
    <row r="37" spans="2:32" ht="15.75" x14ac:dyDescent="0.25">
      <c r="B37" s="100">
        <v>320015</v>
      </c>
      <c r="C37" s="54" t="s">
        <v>65</v>
      </c>
      <c r="D37" s="72">
        <v>0.88020604766679034</v>
      </c>
      <c r="E37" s="72">
        <v>1</v>
      </c>
      <c r="F37" s="72">
        <f t="shared" si="14"/>
        <v>0.99875309463145967</v>
      </c>
      <c r="G37" s="73">
        <f t="shared" ref="G37:G70" si="16">+AA37</f>
        <v>22122.818033615957</v>
      </c>
      <c r="H37" s="74">
        <v>0.31299777007696239</v>
      </c>
      <c r="I37" s="74">
        <f t="shared" si="11"/>
        <v>0.10904481977404434</v>
      </c>
      <c r="J37" s="75">
        <v>13065.631586400004</v>
      </c>
      <c r="K37" s="74">
        <f t="shared" ref="K37:K67" si="17">+IFERROR(AA37/L37-1,0)</f>
        <v>0.17820836672888829</v>
      </c>
      <c r="L37" s="75">
        <v>18776.660103880022</v>
      </c>
      <c r="M37" s="87"/>
      <c r="N37" s="87"/>
      <c r="O37" s="87"/>
      <c r="P37" s="87"/>
      <c r="Q37" s="87"/>
      <c r="R37" s="87"/>
      <c r="S37" s="87"/>
      <c r="T37" s="102"/>
      <c r="W37" s="2">
        <v>14490.371027973053</v>
      </c>
      <c r="X37" s="2">
        <v>2399.6307321591007</v>
      </c>
      <c r="Y37" s="2">
        <v>2536.3240074493551</v>
      </c>
      <c r="Z37" s="2">
        <v>2696.4922660344496</v>
      </c>
      <c r="AA37" s="3">
        <f t="shared" ref="AA37:AA71" si="18">+SUM(W37:Z37)</f>
        <v>22122.818033615957</v>
      </c>
      <c r="AB37" s="2">
        <v>14517.990527448581</v>
      </c>
      <c r="AC37" s="3">
        <f t="shared" ref="AC37:AC71" si="19">+SUM(AB37,X37:Z37)</f>
        <v>22150.437533091485</v>
      </c>
      <c r="AD37" s="105">
        <f t="shared" si="15"/>
        <v>0.88020604766679034</v>
      </c>
    </row>
    <row r="38" spans="2:32" ht="15.75" x14ac:dyDescent="0.25">
      <c r="B38" s="100">
        <v>320107</v>
      </c>
      <c r="C38" s="54" t="s">
        <v>76</v>
      </c>
      <c r="D38" s="72">
        <v>0.77397179136374161</v>
      </c>
      <c r="E38" s="72">
        <v>1</v>
      </c>
      <c r="F38" s="72">
        <f t="shared" si="14"/>
        <v>0.94234744377890467</v>
      </c>
      <c r="G38" s="73">
        <f t="shared" si="16"/>
        <v>10582.383710590919</v>
      </c>
      <c r="H38" s="74">
        <v>0.37194563432800543</v>
      </c>
      <c r="I38" s="74">
        <f t="shared" si="11"/>
        <v>5.2949043787147154E-2</v>
      </c>
      <c r="J38" s="75">
        <v>6568.037859600001</v>
      </c>
      <c r="K38" s="74">
        <f t="shared" si="17"/>
        <v>0.14201914701990548</v>
      </c>
      <c r="L38" s="75">
        <v>9266.3802863600031</v>
      </c>
      <c r="M38" s="87"/>
      <c r="N38" s="87"/>
      <c r="O38" s="87"/>
      <c r="P38" s="87"/>
      <c r="Q38" s="87"/>
      <c r="R38" s="87"/>
      <c r="S38" s="87"/>
      <c r="T38" s="102"/>
      <c r="W38" s="2">
        <v>6915.8091838236014</v>
      </c>
      <c r="X38" s="2">
        <v>1152.7659359675367</v>
      </c>
      <c r="Y38" s="2">
        <v>1218.4324359496643</v>
      </c>
      <c r="Z38" s="2">
        <v>1295.3761548501168</v>
      </c>
      <c r="AA38" s="3">
        <f t="shared" si="18"/>
        <v>10582.383710590919</v>
      </c>
      <c r="AB38" s="2">
        <v>7563.2364951149448</v>
      </c>
      <c r="AC38" s="3">
        <f t="shared" si="19"/>
        <v>11229.811021882262</v>
      </c>
      <c r="AD38" s="105">
        <f t="shared" si="15"/>
        <v>0.77397179136374161</v>
      </c>
    </row>
    <row r="39" spans="2:32" ht="15.75" x14ac:dyDescent="0.25">
      <c r="B39" s="100">
        <v>320926</v>
      </c>
      <c r="C39" s="54" t="s">
        <v>123</v>
      </c>
      <c r="D39" s="72">
        <v>2.4057691875156144</v>
      </c>
      <c r="E39" s="72">
        <v>1</v>
      </c>
      <c r="F39" s="72">
        <f t="shared" si="14"/>
        <v>0.71110668987085235</v>
      </c>
      <c r="G39" s="73">
        <f t="shared" si="16"/>
        <v>1358.6076356655726</v>
      </c>
      <c r="H39" s="74">
        <v>1.671530402637551</v>
      </c>
      <c r="I39" s="74">
        <f t="shared" si="11"/>
        <v>0</v>
      </c>
      <c r="J39" s="75">
        <v>0</v>
      </c>
      <c r="K39" s="74">
        <f t="shared" si="11"/>
        <v>0</v>
      </c>
      <c r="L39" s="75">
        <v>0</v>
      </c>
      <c r="M39" s="87"/>
      <c r="N39" s="87"/>
      <c r="O39" s="87"/>
      <c r="P39" s="87"/>
      <c r="Q39" s="87"/>
      <c r="R39" s="87"/>
      <c r="S39" s="87"/>
      <c r="T39" s="102"/>
      <c r="W39" s="2">
        <v>801.60617776000004</v>
      </c>
      <c r="X39" s="2">
        <v>175.12048432952724</v>
      </c>
      <c r="Y39" s="2">
        <v>185.0960994325562</v>
      </c>
      <c r="Z39" s="2">
        <v>196.78487414348908</v>
      </c>
      <c r="AA39" s="3">
        <f t="shared" si="18"/>
        <v>1358.6076356655726</v>
      </c>
      <c r="AB39" s="2">
        <v>1353.5524083677374</v>
      </c>
      <c r="AC39" s="3">
        <f t="shared" si="19"/>
        <v>1910.5538662733099</v>
      </c>
      <c r="AD39" s="105">
        <f t="shared" si="15"/>
        <v>2.4057691875156144</v>
      </c>
    </row>
    <row r="40" spans="2:32" ht="15.75" x14ac:dyDescent="0.25">
      <c r="B40" s="100">
        <v>324903</v>
      </c>
      <c r="C40" s="54" t="s">
        <v>124</v>
      </c>
      <c r="D40" s="72">
        <v>2.0242538319908134</v>
      </c>
      <c r="E40" s="72">
        <v>1</v>
      </c>
      <c r="F40" s="72">
        <f t="shared" si="14"/>
        <v>0.83004791465591321</v>
      </c>
      <c r="G40" s="73">
        <f t="shared" si="16"/>
        <v>2040.8055842735362</v>
      </c>
      <c r="H40" s="74">
        <v>-4.2907079848476193E-2</v>
      </c>
      <c r="I40" s="74">
        <f t="shared" si="11"/>
        <v>0</v>
      </c>
      <c r="J40" s="75">
        <v>0</v>
      </c>
      <c r="K40" s="74">
        <f t="shared" si="11"/>
        <v>0</v>
      </c>
      <c r="L40" s="75">
        <v>0</v>
      </c>
      <c r="M40" s="87"/>
      <c r="N40" s="87"/>
      <c r="O40" s="87"/>
      <c r="P40" s="87"/>
      <c r="Q40" s="87"/>
      <c r="R40" s="87"/>
      <c r="S40" s="87"/>
      <c r="T40" s="102"/>
      <c r="W40" s="2">
        <v>1215.5739429488003</v>
      </c>
      <c r="X40" s="2">
        <v>259.45168125096325</v>
      </c>
      <c r="Y40" s="2">
        <v>274.23116361650489</v>
      </c>
      <c r="Z40" s="2">
        <v>291.54879645726754</v>
      </c>
      <c r="AA40" s="3">
        <f t="shared" si="18"/>
        <v>2040.8055842735362</v>
      </c>
      <c r="AB40" s="2">
        <v>1633.4283326835464</v>
      </c>
      <c r="AC40" s="3">
        <f t="shared" si="19"/>
        <v>2458.659974008282</v>
      </c>
      <c r="AD40" s="105">
        <f t="shared" si="15"/>
        <v>2.0242538319908134</v>
      </c>
    </row>
    <row r="41" spans="2:32" ht="15.75" x14ac:dyDescent="0.25">
      <c r="B41" s="100">
        <v>320023</v>
      </c>
      <c r="C41" s="54" t="s">
        <v>61</v>
      </c>
      <c r="D41" s="72">
        <v>0.84114712990351392</v>
      </c>
      <c r="E41" s="72">
        <v>1</v>
      </c>
      <c r="F41" s="72">
        <f t="shared" si="14"/>
        <v>0.9400510537908342</v>
      </c>
      <c r="G41" s="73">
        <f t="shared" si="16"/>
        <v>31312.728982108561</v>
      </c>
      <c r="H41" s="74">
        <v>3.096501144541099</v>
      </c>
      <c r="I41" s="74">
        <f t="shared" si="11"/>
        <v>5.4402696702493536E-3</v>
      </c>
      <c r="J41" s="75">
        <v>20636.843367485384</v>
      </c>
      <c r="K41" s="74">
        <f t="shared" si="17"/>
        <v>0.10445506995717868</v>
      </c>
      <c r="L41" s="75">
        <v>28351.292717885393</v>
      </c>
      <c r="M41" s="87"/>
      <c r="N41" s="87"/>
      <c r="O41" s="87"/>
      <c r="P41" s="87"/>
      <c r="Q41" s="87"/>
      <c r="R41" s="87"/>
      <c r="S41" s="87"/>
      <c r="T41" s="102"/>
      <c r="W41" s="2">
        <v>20749.113360547202</v>
      </c>
      <c r="X41" s="2">
        <v>3321.186071711139</v>
      </c>
      <c r="Y41" s="2">
        <v>3510.3750981335884</v>
      </c>
      <c r="Z41" s="2">
        <v>3732.0544517166354</v>
      </c>
      <c r="AA41" s="3">
        <f t="shared" si="18"/>
        <v>31312.728982108561</v>
      </c>
      <c r="AB41" s="2">
        <v>22745.98905984118</v>
      </c>
      <c r="AC41" s="3">
        <f t="shared" si="19"/>
        <v>33309.604681402539</v>
      </c>
      <c r="AD41" s="105">
        <f t="shared" si="15"/>
        <v>0.84114712990351392</v>
      </c>
    </row>
    <row r="42" spans="2:32" ht="15.75" x14ac:dyDescent="0.25">
      <c r="B42" s="100">
        <v>320118</v>
      </c>
      <c r="C42" s="54" t="s">
        <v>73</v>
      </c>
      <c r="D42" s="72">
        <v>0.91779314728329531</v>
      </c>
      <c r="E42" s="72">
        <v>1</v>
      </c>
      <c r="F42" s="72">
        <f t="shared" si="14"/>
        <v>0.90189271826259521</v>
      </c>
      <c r="G42" s="73">
        <f t="shared" si="16"/>
        <v>9464.7851632292768</v>
      </c>
      <c r="H42" s="74">
        <v>1.1203710059102345</v>
      </c>
      <c r="I42" s="74">
        <f t="shared" si="11"/>
        <v>0.16069879074307436</v>
      </c>
      <c r="J42" s="75">
        <v>5266.8062347399991</v>
      </c>
      <c r="K42" s="74">
        <f t="shared" si="17"/>
        <v>0.24297559851780437</v>
      </c>
      <c r="L42" s="75">
        <v>7614.6186413599999</v>
      </c>
      <c r="M42" s="87"/>
      <c r="N42" s="87"/>
      <c r="O42" s="87"/>
      <c r="P42" s="87"/>
      <c r="Q42" s="87"/>
      <c r="R42" s="87"/>
      <c r="S42" s="87"/>
      <c r="T42" s="102"/>
      <c r="W42" s="2">
        <v>6113.1756277408012</v>
      </c>
      <c r="X42" s="2">
        <v>1053.7413803999514</v>
      </c>
      <c r="Y42" s="2">
        <v>1113.767016288579</v>
      </c>
      <c r="Z42" s="2">
        <v>1184.1011387999438</v>
      </c>
      <c r="AA42" s="3">
        <f t="shared" si="18"/>
        <v>9464.7851632292768</v>
      </c>
      <c r="AB42" s="2">
        <v>7142.7485755984244</v>
      </c>
      <c r="AC42" s="3">
        <f t="shared" si="19"/>
        <v>10494.358111086898</v>
      </c>
      <c r="AD42" s="105">
        <f t="shared" si="15"/>
        <v>0.91779314728329531</v>
      </c>
    </row>
    <row r="43" spans="2:32" ht="15.75" x14ac:dyDescent="0.25">
      <c r="B43" s="100">
        <v>320028</v>
      </c>
      <c r="C43" s="54" t="s">
        <v>55</v>
      </c>
      <c r="D43" s="72">
        <v>0.82323451308994255</v>
      </c>
      <c r="E43" s="72">
        <v>1</v>
      </c>
      <c r="F43" s="72">
        <f t="shared" si="14"/>
        <v>0.94639045509318587</v>
      </c>
      <c r="G43" s="73">
        <f t="shared" si="16"/>
        <v>16241.249664302071</v>
      </c>
      <c r="H43" s="74">
        <v>1.3410789139754202</v>
      </c>
      <c r="I43" s="74">
        <f t="shared" si="11"/>
        <v>-0.23480479244556041</v>
      </c>
      <c r="J43" s="75">
        <v>13848.547401058393</v>
      </c>
      <c r="K43" s="74">
        <f t="shared" si="17"/>
        <v>-4.4239279787995578E-2</v>
      </c>
      <c r="L43" s="75">
        <v>16993.008104266388</v>
      </c>
      <c r="M43" s="87"/>
      <c r="N43" s="87"/>
      <c r="O43" s="87"/>
      <c r="P43" s="87"/>
      <c r="Q43" s="87"/>
      <c r="R43" s="87"/>
      <c r="S43" s="87"/>
      <c r="T43" s="102"/>
      <c r="W43" s="2">
        <v>10596.842102880371</v>
      </c>
      <c r="X43" s="2">
        <v>1774.5938935710722</v>
      </c>
      <c r="Y43" s="2">
        <v>1875.6823853841665</v>
      </c>
      <c r="Z43" s="2">
        <v>1994.1312824664597</v>
      </c>
      <c r="AA43" s="3">
        <f t="shared" si="18"/>
        <v>16241.249664302071</v>
      </c>
      <c r="AB43" s="2">
        <v>11516.849271734851</v>
      </c>
      <c r="AC43" s="3">
        <f t="shared" si="19"/>
        <v>17161.256833156549</v>
      </c>
      <c r="AD43" s="105">
        <f t="shared" si="15"/>
        <v>0.82323451308994255</v>
      </c>
    </row>
    <row r="44" spans="2:32" ht="15.75" x14ac:dyDescent="0.25">
      <c r="B44" s="100">
        <v>320120</v>
      </c>
      <c r="C44" s="54" t="s">
        <v>125</v>
      </c>
      <c r="D44" s="72">
        <v>0.98781464055627155</v>
      </c>
      <c r="E44" s="72">
        <v>1</v>
      </c>
      <c r="F44" s="72">
        <f t="shared" si="14"/>
        <v>0.15876515801357882</v>
      </c>
      <c r="G44" s="73">
        <f t="shared" si="16"/>
        <v>367.81330424613168</v>
      </c>
      <c r="H44" s="74">
        <v>0.51622454228585513</v>
      </c>
      <c r="I44" s="74">
        <f t="shared" si="11"/>
        <v>0</v>
      </c>
      <c r="J44" s="75">
        <v>0</v>
      </c>
      <c r="K44" s="74">
        <f t="shared" si="17"/>
        <v>1.0856347401552315</v>
      </c>
      <c r="L44" s="75">
        <v>176.35557040000003</v>
      </c>
      <c r="M44" s="87"/>
      <c r="N44" s="87"/>
      <c r="O44" s="87"/>
      <c r="P44" s="87"/>
      <c r="Q44" s="87"/>
      <c r="R44" s="87"/>
      <c r="S44" s="87"/>
      <c r="T44" s="102"/>
      <c r="W44" s="2">
        <v>249.62514548000001</v>
      </c>
      <c r="X44" s="2">
        <v>37.158192876128496</v>
      </c>
      <c r="Y44" s="2">
        <v>39.274883173528899</v>
      </c>
      <c r="Z44" s="2">
        <v>41.755082716474227</v>
      </c>
      <c r="AA44" s="3">
        <f t="shared" si="18"/>
        <v>367.81330424613168</v>
      </c>
      <c r="AB44" s="2">
        <v>2198.5248332284564</v>
      </c>
      <c r="AC44" s="3">
        <f t="shared" si="19"/>
        <v>2316.7129919945878</v>
      </c>
      <c r="AD44" s="105">
        <f t="shared" si="15"/>
        <v>0.98781464055627155</v>
      </c>
    </row>
    <row r="45" spans="2:32" ht="15.75" x14ac:dyDescent="0.25">
      <c r="B45" s="100">
        <v>320100</v>
      </c>
      <c r="C45" s="54" t="s">
        <v>89</v>
      </c>
      <c r="D45" s="72">
        <v>0.74328321712692147</v>
      </c>
      <c r="E45" s="72">
        <v>1</v>
      </c>
      <c r="F45" s="72">
        <f t="shared" si="14"/>
        <v>0.87131609468093041</v>
      </c>
      <c r="G45" s="73">
        <f t="shared" si="16"/>
        <v>3487.3201308518865</v>
      </c>
      <c r="H45" s="74">
        <v>1.3485726436777732</v>
      </c>
      <c r="I45" s="74">
        <f t="shared" si="11"/>
        <v>4.5383948629133819</v>
      </c>
      <c r="J45" s="75">
        <v>455.09410983999993</v>
      </c>
      <c r="K45" s="74">
        <f t="shared" si="17"/>
        <v>2.7973744401835945</v>
      </c>
      <c r="L45" s="75">
        <v>918.350345952</v>
      </c>
      <c r="M45" s="87"/>
      <c r="N45" s="87"/>
      <c r="O45" s="87"/>
      <c r="P45" s="87"/>
      <c r="Q45" s="87"/>
      <c r="R45" s="87"/>
      <c r="S45" s="87"/>
      <c r="T45" s="102"/>
      <c r="W45" s="2">
        <v>2520.490880079994</v>
      </c>
      <c r="X45" s="2">
        <v>303.96977289030895</v>
      </c>
      <c r="Y45" s="2">
        <v>321.28519700484566</v>
      </c>
      <c r="Z45" s="2">
        <v>341.57428087673838</v>
      </c>
      <c r="AA45" s="3">
        <f t="shared" si="18"/>
        <v>3487.3201308518865</v>
      </c>
      <c r="AB45" s="2">
        <v>3035.5301135744271</v>
      </c>
      <c r="AC45" s="3">
        <f t="shared" si="19"/>
        <v>4002.35936434632</v>
      </c>
      <c r="AD45" s="105">
        <f t="shared" si="15"/>
        <v>0.74328321712692147</v>
      </c>
    </row>
    <row r="46" spans="2:32" ht="15.75" x14ac:dyDescent="0.25">
      <c r="B46" s="100">
        <v>320400</v>
      </c>
      <c r="C46" s="54" t="s">
        <v>90</v>
      </c>
      <c r="D46" s="72">
        <v>0.71730266833218848</v>
      </c>
      <c r="E46" s="72">
        <v>1</v>
      </c>
      <c r="F46" s="72">
        <f t="shared" si="14"/>
        <v>0.89656378365837597</v>
      </c>
      <c r="G46" s="73">
        <f t="shared" si="16"/>
        <v>3559.5996989004329</v>
      </c>
      <c r="H46" s="74">
        <v>8.9918319692509074E-2</v>
      </c>
      <c r="I46" s="74">
        <f t="shared" si="11"/>
        <v>3.9746357469467481</v>
      </c>
      <c r="J46" s="75">
        <v>506.34106799999989</v>
      </c>
      <c r="K46" s="74">
        <f t="shared" si="17"/>
        <v>2.2522255267905962</v>
      </c>
      <c r="L46" s="75">
        <v>1094.5119486880001</v>
      </c>
      <c r="M46" s="87"/>
      <c r="N46" s="87"/>
      <c r="O46" s="87"/>
      <c r="P46" s="87"/>
      <c r="Q46" s="87"/>
      <c r="R46" s="87"/>
      <c r="S46" s="87"/>
      <c r="T46" s="102"/>
      <c r="W46" s="2">
        <v>2518.8623770199938</v>
      </c>
      <c r="X46" s="2">
        <v>327.20636774062967</v>
      </c>
      <c r="Y46" s="2">
        <v>345.84544812198919</v>
      </c>
      <c r="Z46" s="2">
        <v>367.68550601782039</v>
      </c>
      <c r="AA46" s="3">
        <f t="shared" si="18"/>
        <v>3559.5996989004329</v>
      </c>
      <c r="AB46" s="2">
        <v>2929.5320150937746</v>
      </c>
      <c r="AC46" s="3">
        <f t="shared" si="19"/>
        <v>3970.2693369742137</v>
      </c>
      <c r="AD46" s="105">
        <f t="shared" si="15"/>
        <v>0.71730266833218848</v>
      </c>
    </row>
    <row r="47" spans="2:32" ht="15.75" x14ac:dyDescent="0.25">
      <c r="B47" s="100">
        <v>320026</v>
      </c>
      <c r="C47" s="54" t="s">
        <v>67</v>
      </c>
      <c r="D47" s="72">
        <v>2.2002883068593788</v>
      </c>
      <c r="E47" s="72">
        <v>1</v>
      </c>
      <c r="F47" s="72">
        <f t="shared" si="14"/>
        <v>0.42252438149470734</v>
      </c>
      <c r="G47" s="73">
        <f t="shared" si="16"/>
        <v>205.87024390480283</v>
      </c>
      <c r="H47" s="74">
        <v>0.40931791549449592</v>
      </c>
      <c r="I47" s="74">
        <f t="shared" si="11"/>
        <v>-0.50869139714079381</v>
      </c>
      <c r="J47" s="75">
        <v>310.10745595200007</v>
      </c>
      <c r="K47" s="74">
        <f t="shared" si="17"/>
        <v>-0.3848565667763405</v>
      </c>
      <c r="L47" s="75">
        <v>334.67031067200003</v>
      </c>
      <c r="M47" s="87"/>
      <c r="N47" s="87"/>
      <c r="O47" s="87"/>
      <c r="P47" s="87"/>
      <c r="Q47" s="87"/>
      <c r="R47" s="87"/>
      <c r="S47" s="87"/>
      <c r="T47" s="102"/>
      <c r="W47" s="2">
        <v>152.35846092</v>
      </c>
      <c r="X47" s="2">
        <v>16.824030207877627</v>
      </c>
      <c r="Y47" s="2">
        <v>17.782399244361734</v>
      </c>
      <c r="Z47" s="2">
        <v>18.905353532563492</v>
      </c>
      <c r="AA47" s="3">
        <f t="shared" si="18"/>
        <v>205.87024390480283</v>
      </c>
      <c r="AB47" s="2">
        <v>433.72694907729385</v>
      </c>
      <c r="AC47" s="3">
        <f t="shared" si="19"/>
        <v>487.23873206209669</v>
      </c>
      <c r="AD47" s="105">
        <f t="shared" si="15"/>
        <v>2.2002883068593788</v>
      </c>
    </row>
    <row r="48" spans="2:32" ht="15.75" x14ac:dyDescent="0.25">
      <c r="B48" s="101">
        <v>320110</v>
      </c>
      <c r="C48" s="54" t="s">
        <v>77</v>
      </c>
      <c r="D48" s="72">
        <v>2.2855949943767544</v>
      </c>
      <c r="E48" s="72">
        <v>1</v>
      </c>
      <c r="F48" s="72">
        <f t="shared" si="14"/>
        <v>0.34363077735172548</v>
      </c>
      <c r="G48" s="73">
        <f t="shared" si="16"/>
        <v>65.852973732668417</v>
      </c>
      <c r="H48" s="74">
        <v>0.48849234396345032</v>
      </c>
      <c r="I48" s="74">
        <f t="shared" si="11"/>
        <v>-0.83875528303346003</v>
      </c>
      <c r="J48" s="75">
        <v>291.62831480400001</v>
      </c>
      <c r="K48" s="74">
        <f t="shared" si="17"/>
        <v>-0.78285085769948271</v>
      </c>
      <c r="L48" s="75">
        <v>303.26149592400003</v>
      </c>
      <c r="M48" s="87"/>
      <c r="N48" s="87"/>
      <c r="O48" s="87"/>
      <c r="P48" s="87"/>
      <c r="Q48" s="87"/>
      <c r="R48" s="87"/>
      <c r="S48" s="87"/>
      <c r="T48" s="102"/>
      <c r="W48" s="2">
        <v>47.023525079999999</v>
      </c>
      <c r="X48" s="2">
        <v>5.9199524900925207</v>
      </c>
      <c r="Y48" s="2">
        <v>6.2571784159771004</v>
      </c>
      <c r="Z48" s="2">
        <v>6.6523177465988033</v>
      </c>
      <c r="AA48" s="3">
        <f t="shared" si="18"/>
        <v>65.852973732668417</v>
      </c>
      <c r="AB48" s="2">
        <v>172.80930454685705</v>
      </c>
      <c r="AC48" s="3">
        <f t="shared" si="19"/>
        <v>191.6387531995255</v>
      </c>
      <c r="AD48" s="105">
        <f t="shared" si="15"/>
        <v>2.2855949943767544</v>
      </c>
    </row>
    <row r="49" spans="2:30" ht="15.75" x14ac:dyDescent="0.25">
      <c r="B49" s="100">
        <v>320108</v>
      </c>
      <c r="C49" s="54" t="s">
        <v>78</v>
      </c>
      <c r="D49" s="72">
        <v>0.94477534823163145</v>
      </c>
      <c r="E49" s="72">
        <v>1</v>
      </c>
      <c r="F49" s="72">
        <f t="shared" si="14"/>
        <v>1.0622548987493141</v>
      </c>
      <c r="G49" s="73">
        <f t="shared" si="16"/>
        <v>500.33695130547005</v>
      </c>
      <c r="H49" s="74">
        <v>0.59533547404935194</v>
      </c>
      <c r="I49" s="74">
        <f t="shared" si="11"/>
        <v>0</v>
      </c>
      <c r="J49" s="75">
        <v>0</v>
      </c>
      <c r="K49" s="74">
        <f t="shared" si="17"/>
        <v>7.5516026088329689</v>
      </c>
      <c r="L49" s="75">
        <v>58.507974960000006</v>
      </c>
      <c r="M49" s="87"/>
      <c r="N49" s="87"/>
      <c r="O49" s="87"/>
      <c r="P49" s="87"/>
      <c r="Q49" s="87"/>
      <c r="R49" s="87"/>
      <c r="S49" s="87"/>
      <c r="T49" s="102"/>
      <c r="W49" s="2">
        <v>356.02799068000002</v>
      </c>
      <c r="X49" s="2">
        <v>45.370536681983367</v>
      </c>
      <c r="Y49" s="2">
        <v>47.955037362701326</v>
      </c>
      <c r="Z49" s="2">
        <v>50.98338658078535</v>
      </c>
      <c r="AA49" s="3">
        <f t="shared" si="18"/>
        <v>500.33695130547005</v>
      </c>
      <c r="AB49" s="2">
        <v>326.70506048618654</v>
      </c>
      <c r="AC49" s="3">
        <f t="shared" si="19"/>
        <v>471.01402111165658</v>
      </c>
      <c r="AD49" s="105">
        <f t="shared" si="15"/>
        <v>0.94477534823163145</v>
      </c>
    </row>
    <row r="50" spans="2:30" ht="15.75" x14ac:dyDescent="0.25">
      <c r="B50" s="100">
        <v>322901</v>
      </c>
      <c r="C50" s="54" t="s">
        <v>126</v>
      </c>
      <c r="D50" s="72">
        <v>1.3011729703073895</v>
      </c>
      <c r="E50" s="72">
        <v>1</v>
      </c>
      <c r="F50" s="72">
        <f t="shared" si="14"/>
        <v>1.3256669025120051</v>
      </c>
      <c r="G50" s="73">
        <f t="shared" si="16"/>
        <v>47.467196812574286</v>
      </c>
      <c r="H50" s="74">
        <v>0.11251268484657051</v>
      </c>
      <c r="I50" s="74">
        <f t="shared" si="11"/>
        <v>0</v>
      </c>
      <c r="J50" s="75">
        <v>0</v>
      </c>
      <c r="K50" s="74">
        <f t="shared" si="11"/>
        <v>0</v>
      </c>
      <c r="L50" s="75">
        <v>0</v>
      </c>
      <c r="M50" s="87"/>
      <c r="N50" s="87"/>
      <c r="O50" s="87"/>
      <c r="P50" s="87"/>
      <c r="Q50" s="87"/>
      <c r="R50" s="87"/>
      <c r="S50" s="87"/>
      <c r="T50" s="102"/>
      <c r="W50" s="2">
        <v>24.982308256000003</v>
      </c>
      <c r="X50" s="2">
        <v>7.0692177161056229</v>
      </c>
      <c r="Y50" s="2">
        <v>7.4719107264943148</v>
      </c>
      <c r="Z50" s="2">
        <v>7.9437601139743474</v>
      </c>
      <c r="AA50" s="3">
        <f t="shared" si="18"/>
        <v>47.467196812574286</v>
      </c>
      <c r="AB50" s="2">
        <v>13.32138881418056</v>
      </c>
      <c r="AC50" s="3">
        <f t="shared" si="19"/>
        <v>35.806277370754849</v>
      </c>
      <c r="AD50" s="105">
        <f t="shared" si="15"/>
        <v>1.3011729703073895</v>
      </c>
    </row>
    <row r="51" spans="2:30" ht="15.75" x14ac:dyDescent="0.25">
      <c r="B51" s="100">
        <v>320030</v>
      </c>
      <c r="C51" s="54" t="s">
        <v>127</v>
      </c>
      <c r="D51" s="72">
        <v>0.85596838305638212</v>
      </c>
      <c r="E51" s="72">
        <v>1</v>
      </c>
      <c r="F51" s="72">
        <f t="shared" si="14"/>
        <v>1.2426320974623521</v>
      </c>
      <c r="G51" s="73">
        <f t="shared" si="16"/>
        <v>18.772161692937825</v>
      </c>
      <c r="H51" s="74">
        <v>0.39015988538105795</v>
      </c>
      <c r="I51" s="74">
        <f t="shared" si="11"/>
        <v>0</v>
      </c>
      <c r="J51" s="75">
        <v>0</v>
      </c>
      <c r="K51" s="74">
        <f t="shared" si="11"/>
        <v>0</v>
      </c>
      <c r="L51" s="75">
        <v>0</v>
      </c>
      <c r="M51" s="87"/>
      <c r="N51" s="87"/>
      <c r="O51" s="87"/>
      <c r="P51" s="87"/>
      <c r="Q51" s="87"/>
      <c r="R51" s="87"/>
      <c r="S51" s="87"/>
      <c r="T51" s="102"/>
      <c r="W51" s="2">
        <v>9.2857212000000011</v>
      </c>
      <c r="X51" s="2">
        <v>2.9825237081662062</v>
      </c>
      <c r="Y51" s="2">
        <v>3.1524210714714545</v>
      </c>
      <c r="Z51" s="2">
        <v>3.351495713300165</v>
      </c>
      <c r="AA51" s="3">
        <f t="shared" si="18"/>
        <v>18.772161692937825</v>
      </c>
      <c r="AB51" s="2">
        <v>5.6203330495076793</v>
      </c>
      <c r="AC51" s="3">
        <f t="shared" si="19"/>
        <v>15.106773542445506</v>
      </c>
      <c r="AD51" s="105">
        <f t="shared" si="15"/>
        <v>0.85596838305638212</v>
      </c>
    </row>
    <row r="52" spans="2:30" ht="15.75" x14ac:dyDescent="0.25">
      <c r="B52" s="100">
        <v>322110</v>
      </c>
      <c r="C52" s="54" t="s">
        <v>84</v>
      </c>
      <c r="D52" s="72">
        <v>0.79178585579092964</v>
      </c>
      <c r="E52" s="72">
        <v>1</v>
      </c>
      <c r="F52" s="72">
        <f t="shared" si="14"/>
        <v>0.78321081112368429</v>
      </c>
      <c r="G52" s="73">
        <f t="shared" si="16"/>
        <v>175.63135230918871</v>
      </c>
      <c r="H52" s="74">
        <v>0.53865002863021272</v>
      </c>
      <c r="I52" s="74">
        <f t="shared" si="11"/>
        <v>15.284498579732269</v>
      </c>
      <c r="J52" s="75">
        <v>7.8528856000000014</v>
      </c>
      <c r="K52" s="74">
        <f t="shared" si="17"/>
        <v>4.154568228027177</v>
      </c>
      <c r="L52" s="75">
        <v>34.072951320000008</v>
      </c>
      <c r="M52" s="87"/>
      <c r="N52" s="87"/>
      <c r="O52" s="87"/>
      <c r="P52" s="87"/>
      <c r="Q52" s="87"/>
      <c r="R52" s="87"/>
      <c r="S52" s="87"/>
      <c r="T52" s="102"/>
      <c r="W52" s="2">
        <v>127.8803044</v>
      </c>
      <c r="X52" s="2">
        <v>15.012863105498756</v>
      </c>
      <c r="Y52" s="2">
        <v>15.868060283077986</v>
      </c>
      <c r="Z52" s="2">
        <v>16.870124520611977</v>
      </c>
      <c r="AA52" s="3">
        <f t="shared" si="18"/>
        <v>175.63135230918871</v>
      </c>
      <c r="AB52" s="2">
        <v>176.49426358901161</v>
      </c>
      <c r="AC52" s="3">
        <f t="shared" si="19"/>
        <v>224.24531149820032</v>
      </c>
      <c r="AD52" s="105">
        <f t="shared" si="15"/>
        <v>0.79178585579092964</v>
      </c>
    </row>
    <row r="53" spans="2:30" ht="15.75" x14ac:dyDescent="0.25">
      <c r="B53" s="100">
        <v>322231</v>
      </c>
      <c r="C53" s="54" t="s">
        <v>86</v>
      </c>
      <c r="D53" s="72">
        <v>0.83137628493944005</v>
      </c>
      <c r="E53" s="72">
        <v>1</v>
      </c>
      <c r="F53" s="72">
        <f t="shared" si="14"/>
        <v>0.75957536071266119</v>
      </c>
      <c r="G53" s="73">
        <f t="shared" si="16"/>
        <v>152.16424574116633</v>
      </c>
      <c r="H53" s="74">
        <v>0.40165261003531039</v>
      </c>
      <c r="I53" s="74">
        <f t="shared" si="11"/>
        <v>11.622416343726416</v>
      </c>
      <c r="J53" s="75">
        <v>9.4584059999999983</v>
      </c>
      <c r="K53" s="74">
        <f t="shared" si="17"/>
        <v>2.8635753500735608</v>
      </c>
      <c r="L53" s="75">
        <v>39.384309080000001</v>
      </c>
      <c r="M53" s="87"/>
      <c r="N53" s="87"/>
      <c r="O53" s="87"/>
      <c r="P53" s="87"/>
      <c r="Q53" s="87"/>
      <c r="R53" s="87"/>
      <c r="S53" s="87"/>
      <c r="T53" s="102"/>
      <c r="W53" s="2">
        <v>119.38793847999997</v>
      </c>
      <c r="X53" s="2">
        <v>10.304825455379538</v>
      </c>
      <c r="Y53" s="2">
        <v>10.891832582731507</v>
      </c>
      <c r="Z53" s="2">
        <v>11.579649223055339</v>
      </c>
      <c r="AA53" s="3">
        <f t="shared" si="18"/>
        <v>152.16424574116633</v>
      </c>
      <c r="AB53" s="2">
        <v>167.55173602659946</v>
      </c>
      <c r="AC53" s="3">
        <f t="shared" si="19"/>
        <v>200.32804328776581</v>
      </c>
      <c r="AD53" s="105">
        <f t="shared" si="15"/>
        <v>0.83137628493944005</v>
      </c>
    </row>
    <row r="54" spans="2:30" ht="15.75" x14ac:dyDescent="0.25">
      <c r="B54" s="100">
        <v>322000</v>
      </c>
      <c r="C54" s="54" t="s">
        <v>82</v>
      </c>
      <c r="D54" s="72">
        <v>1.0269827348190634</v>
      </c>
      <c r="E54" s="72">
        <v>1</v>
      </c>
      <c r="F54" s="72">
        <f t="shared" si="14"/>
        <v>1.1125459057270648</v>
      </c>
      <c r="G54" s="73">
        <f t="shared" si="16"/>
        <v>3513.0224722646403</v>
      </c>
      <c r="H54" s="74">
        <v>-0.87950224956845768</v>
      </c>
      <c r="I54" s="74">
        <f t="shared" si="11"/>
        <v>16.581649183216975</v>
      </c>
      <c r="J54" s="75">
        <v>148.02887871999999</v>
      </c>
      <c r="K54" s="74">
        <f t="shared" si="17"/>
        <v>8.2194352464508071</v>
      </c>
      <c r="L54" s="75">
        <v>381.04530031999991</v>
      </c>
      <c r="M54" s="87"/>
      <c r="N54" s="87"/>
      <c r="O54" s="87"/>
      <c r="P54" s="87"/>
      <c r="Q54" s="87"/>
      <c r="R54" s="87"/>
      <c r="S54" s="87"/>
      <c r="T54" s="102"/>
      <c r="W54" s="2">
        <v>2602.5918146400127</v>
      </c>
      <c r="X54" s="2">
        <v>286.23813357900303</v>
      </c>
      <c r="Y54" s="2">
        <v>302.54348734344592</v>
      </c>
      <c r="Z54" s="2">
        <v>321.64903670217819</v>
      </c>
      <c r="AA54" s="3">
        <f t="shared" si="18"/>
        <v>3513.0224722646403</v>
      </c>
      <c r="AB54" s="2">
        <v>2247.2120555260085</v>
      </c>
      <c r="AC54" s="3">
        <f t="shared" si="19"/>
        <v>3157.6427131506357</v>
      </c>
      <c r="AD54" s="105">
        <f t="shared" si="15"/>
        <v>1.0269827348190634</v>
      </c>
    </row>
    <row r="55" spans="2:30" ht="15.75" x14ac:dyDescent="0.25">
      <c r="B55" s="100">
        <v>322002</v>
      </c>
      <c r="C55" s="54" t="s">
        <v>94</v>
      </c>
      <c r="D55" s="72">
        <v>1.9550939804131129</v>
      </c>
      <c r="E55" s="72">
        <v>1</v>
      </c>
      <c r="F55" s="72">
        <f t="shared" si="14"/>
        <v>1.0768867771323529</v>
      </c>
      <c r="G55" s="73">
        <f t="shared" si="16"/>
        <v>884.35176381888971</v>
      </c>
      <c r="H55" s="74"/>
      <c r="I55" s="74">
        <f t="shared" si="11"/>
        <v>0</v>
      </c>
      <c r="J55" s="75">
        <v>0</v>
      </c>
      <c r="K55" s="74">
        <f t="shared" si="11"/>
        <v>0</v>
      </c>
      <c r="L55" s="50">
        <v>0</v>
      </c>
      <c r="T55" s="103"/>
      <c r="W55" s="2">
        <v>526.41980323999996</v>
      </c>
      <c r="X55" s="2">
        <v>112.53331100655515</v>
      </c>
      <c r="Y55" s="2">
        <v>118.94369184331923</v>
      </c>
      <c r="Z55" s="2">
        <v>126.45495772901539</v>
      </c>
      <c r="AA55" s="3">
        <f t="shared" si="18"/>
        <v>884.35176381888971</v>
      </c>
      <c r="AB55" s="2">
        <v>463.27950064253446</v>
      </c>
      <c r="AC55" s="3">
        <f t="shared" si="19"/>
        <v>821.2114612214242</v>
      </c>
      <c r="AD55" s="105">
        <f t="shared" si="15"/>
        <v>1.9550939804131129</v>
      </c>
    </row>
    <row r="56" spans="2:30" ht="15.75" x14ac:dyDescent="0.25">
      <c r="B56" s="100">
        <v>322100</v>
      </c>
      <c r="C56" s="54" t="s">
        <v>95</v>
      </c>
      <c r="D56" s="72">
        <v>0.63040576877869481</v>
      </c>
      <c r="E56" s="72">
        <v>1</v>
      </c>
      <c r="F56" s="72">
        <f t="shared" si="14"/>
        <v>0.83660948429872795</v>
      </c>
      <c r="G56" s="73">
        <f t="shared" si="16"/>
        <v>994.6756093115489</v>
      </c>
      <c r="H56" s="74"/>
      <c r="I56" s="74">
        <f t="shared" si="11"/>
        <v>0</v>
      </c>
      <c r="J56" s="75">
        <v>0</v>
      </c>
      <c r="K56" s="74">
        <f t="shared" si="11"/>
        <v>0</v>
      </c>
      <c r="L56" s="50">
        <v>0</v>
      </c>
      <c r="T56" s="2"/>
      <c r="W56" s="2">
        <v>503.17930480000001</v>
      </c>
      <c r="X56" s="2">
        <v>154.52575513155426</v>
      </c>
      <c r="Y56" s="2">
        <v>163.32820598474311</v>
      </c>
      <c r="Z56" s="2">
        <v>173.64234339525146</v>
      </c>
      <c r="AA56" s="3">
        <f t="shared" si="18"/>
        <v>994.6756093115489</v>
      </c>
      <c r="AB56" s="2">
        <v>697.44026383887683</v>
      </c>
      <c r="AC56" s="3">
        <f t="shared" si="19"/>
        <v>1188.9365683504257</v>
      </c>
      <c r="AD56" s="105">
        <f t="shared" si="15"/>
        <v>0.63040576877869481</v>
      </c>
    </row>
    <row r="57" spans="2:30" ht="15.75" x14ac:dyDescent="0.25">
      <c r="B57" s="100">
        <v>322001</v>
      </c>
      <c r="C57" s="54" t="s">
        <v>96</v>
      </c>
      <c r="D57" s="72">
        <v>1.2785851525558751</v>
      </c>
      <c r="E57" s="72">
        <v>1</v>
      </c>
      <c r="F57" s="72">
        <f t="shared" si="14"/>
        <v>0.50415347171021696</v>
      </c>
      <c r="G57" s="73">
        <f t="shared" si="16"/>
        <v>580.50308338473133</v>
      </c>
      <c r="H57" s="74"/>
      <c r="I57" s="74">
        <f t="shared" si="11"/>
        <v>0</v>
      </c>
      <c r="J57" s="75">
        <v>0</v>
      </c>
      <c r="K57" s="74">
        <f t="shared" si="11"/>
        <v>0</v>
      </c>
      <c r="L57" s="50">
        <v>0</v>
      </c>
      <c r="T57" s="2"/>
      <c r="W57" s="2">
        <v>355.54718063999997</v>
      </c>
      <c r="X57" s="2">
        <v>70.725823213414017</v>
      </c>
      <c r="Y57" s="2">
        <v>74.75466994098629</v>
      </c>
      <c r="Z57" s="2">
        <v>79.475409590331083</v>
      </c>
      <c r="AA57" s="3">
        <f t="shared" si="18"/>
        <v>580.50308338473133</v>
      </c>
      <c r="AB57" s="2">
        <v>926.48530704306791</v>
      </c>
      <c r="AC57" s="3">
        <f t="shared" si="19"/>
        <v>1151.4412097877994</v>
      </c>
      <c r="AD57" s="105">
        <f t="shared" si="15"/>
        <v>1.2785851525558751</v>
      </c>
    </row>
    <row r="58" spans="2:30" ht="15.75" x14ac:dyDescent="0.25">
      <c r="B58" s="100">
        <v>323004</v>
      </c>
      <c r="C58" s="54" t="s">
        <v>79</v>
      </c>
      <c r="D58" s="72">
        <v>0.69069062089345423</v>
      </c>
      <c r="E58" s="72">
        <v>1</v>
      </c>
      <c r="F58" s="72">
        <f t="shared" si="14"/>
        <v>1.02805581186422</v>
      </c>
      <c r="G58" s="73">
        <f t="shared" si="16"/>
        <v>4224.5395809823431</v>
      </c>
      <c r="H58" s="74"/>
      <c r="I58" s="74">
        <f t="shared" si="11"/>
        <v>7.5727814582623854</v>
      </c>
      <c r="J58" s="75">
        <v>326.42015523200007</v>
      </c>
      <c r="K58" s="74">
        <f t="shared" si="17"/>
        <v>4.3289509663661621</v>
      </c>
      <c r="L58" s="50">
        <v>792.7525713120001</v>
      </c>
      <c r="T58" s="2"/>
      <c r="W58" s="2">
        <v>2798.3286543760196</v>
      </c>
      <c r="X58" s="2">
        <v>448.39873339380802</v>
      </c>
      <c r="Y58" s="2">
        <v>473.94145156380409</v>
      </c>
      <c r="Z58" s="2">
        <v>503.87074164871137</v>
      </c>
      <c r="AA58" s="3">
        <f t="shared" si="18"/>
        <v>4224.5395809823431</v>
      </c>
      <c r="AB58" s="2">
        <v>2683.0402757401657</v>
      </c>
      <c r="AC58" s="3">
        <f t="shared" si="19"/>
        <v>4109.2512023464897</v>
      </c>
      <c r="AD58" s="105">
        <f t="shared" si="15"/>
        <v>0.69069062089345423</v>
      </c>
    </row>
    <row r="59" spans="2:30" ht="15.75" x14ac:dyDescent="0.25">
      <c r="B59" s="100">
        <v>323103</v>
      </c>
      <c r="C59" s="54" t="s">
        <v>80</v>
      </c>
      <c r="D59" s="72">
        <v>0.72235397146377922</v>
      </c>
      <c r="E59" s="72">
        <v>1</v>
      </c>
      <c r="F59" s="72">
        <f t="shared" si="14"/>
        <v>0.76693593162758866</v>
      </c>
      <c r="G59" s="73">
        <f t="shared" si="16"/>
        <v>1011.8188676630251</v>
      </c>
      <c r="H59" s="74"/>
      <c r="I59" s="74">
        <f t="shared" si="11"/>
        <v>2.0015654418841731</v>
      </c>
      <c r="J59" s="75">
        <v>229.06191839200002</v>
      </c>
      <c r="K59" s="74">
        <f t="shared" si="17"/>
        <v>1.2354616877870739</v>
      </c>
      <c r="L59" s="50">
        <v>452.62187815199997</v>
      </c>
      <c r="T59" s="2"/>
      <c r="W59" s="2">
        <v>687.54433829711991</v>
      </c>
      <c r="X59" s="2">
        <v>101.95146140517616</v>
      </c>
      <c r="Y59" s="2">
        <v>107.75905462913954</v>
      </c>
      <c r="Z59" s="2">
        <v>114.56401333158954</v>
      </c>
      <c r="AA59" s="3">
        <f t="shared" si="18"/>
        <v>1011.8188676630251</v>
      </c>
      <c r="AB59" s="2">
        <v>995.02585276086074</v>
      </c>
      <c r="AC59" s="3">
        <f t="shared" si="19"/>
        <v>1319.3003821267662</v>
      </c>
      <c r="AD59" s="105">
        <f t="shared" si="15"/>
        <v>0.72235397146377922</v>
      </c>
    </row>
    <row r="60" spans="2:30" ht="15.75" x14ac:dyDescent="0.25">
      <c r="B60" s="100">
        <v>323900</v>
      </c>
      <c r="C60" s="54" t="s">
        <v>81</v>
      </c>
      <c r="D60" s="72">
        <v>0.74953890342213536</v>
      </c>
      <c r="E60" s="72">
        <v>1</v>
      </c>
      <c r="F60" s="72">
        <f t="shared" si="14"/>
        <v>0.51723708742204144</v>
      </c>
      <c r="G60" s="73">
        <f t="shared" si="16"/>
        <v>546.65922496548865</v>
      </c>
      <c r="H60" s="74"/>
      <c r="I60" s="74">
        <f t="shared" si="11"/>
        <v>0.57266295769781861</v>
      </c>
      <c r="J60" s="75">
        <v>235.69327251199999</v>
      </c>
      <c r="K60" s="74">
        <f t="shared" si="17"/>
        <v>0.21074772250842266</v>
      </c>
      <c r="L60" s="50">
        <v>451.50547451199998</v>
      </c>
      <c r="T60" s="2"/>
      <c r="W60" s="2">
        <v>370.6660790581999</v>
      </c>
      <c r="X60" s="2">
        <v>55.332000504721165</v>
      </c>
      <c r="Y60" s="2">
        <v>58.483948959118131</v>
      </c>
      <c r="Z60" s="2">
        <v>62.177196443449468</v>
      </c>
      <c r="AA60" s="3">
        <f t="shared" si="18"/>
        <v>546.65922496548865</v>
      </c>
      <c r="AB60" s="2">
        <v>880.89012534089261</v>
      </c>
      <c r="AC60" s="3">
        <f t="shared" si="19"/>
        <v>1056.8832712481812</v>
      </c>
      <c r="AD60" s="105">
        <f t="shared" si="15"/>
        <v>0.74953890342213536</v>
      </c>
    </row>
    <row r="61" spans="2:30" ht="15.75" x14ac:dyDescent="0.25">
      <c r="B61" s="100">
        <v>323104</v>
      </c>
      <c r="C61" s="54" t="s">
        <v>97</v>
      </c>
      <c r="D61" s="72"/>
      <c r="E61" s="72"/>
      <c r="F61" s="72">
        <f t="shared" si="14"/>
        <v>3.1230671711184304</v>
      </c>
      <c r="G61" s="73">
        <f t="shared" si="16"/>
        <v>216.06111936000002</v>
      </c>
      <c r="H61" s="74"/>
      <c r="I61" s="74">
        <f t="shared" si="11"/>
        <v>0</v>
      </c>
      <c r="J61" s="75">
        <v>0</v>
      </c>
      <c r="K61" s="74">
        <f t="shared" si="17"/>
        <v>1.2278190541289407</v>
      </c>
      <c r="L61" s="50">
        <v>96.983244199999987</v>
      </c>
      <c r="W61" s="2">
        <v>216.06111936000002</v>
      </c>
      <c r="X61" s="2">
        <v>0</v>
      </c>
      <c r="Y61" s="2">
        <v>0</v>
      </c>
      <c r="Z61" s="2">
        <v>0</v>
      </c>
      <c r="AA61" s="3">
        <f t="shared" si="18"/>
        <v>216.06111936000002</v>
      </c>
      <c r="AB61" s="2">
        <v>69.182347839999991</v>
      </c>
      <c r="AC61" s="3">
        <f t="shared" si="19"/>
        <v>69.182347839999991</v>
      </c>
      <c r="AD61" s="105">
        <f t="shared" si="15"/>
        <v>0</v>
      </c>
    </row>
    <row r="62" spans="2:30" ht="15.75" x14ac:dyDescent="0.25">
      <c r="B62" s="100">
        <v>323901</v>
      </c>
      <c r="C62" s="54" t="s">
        <v>98</v>
      </c>
      <c r="D62" s="72"/>
      <c r="E62" s="72"/>
      <c r="F62" s="72">
        <f t="shared" si="14"/>
        <v>3.173328147035396</v>
      </c>
      <c r="G62" s="73">
        <f t="shared" si="16"/>
        <v>215.41071304000002</v>
      </c>
      <c r="H62" s="74"/>
      <c r="I62" s="74">
        <f t="shared" si="11"/>
        <v>0</v>
      </c>
      <c r="J62" s="75">
        <v>0</v>
      </c>
      <c r="K62" s="74">
        <f t="shared" si="17"/>
        <v>1.5478457861906949</v>
      </c>
      <c r="L62" s="50">
        <v>84.546213199999968</v>
      </c>
      <c r="W62" s="2">
        <v>215.41071304000002</v>
      </c>
      <c r="X62" s="2">
        <v>0</v>
      </c>
      <c r="Y62" s="2">
        <v>0</v>
      </c>
      <c r="Z62" s="2">
        <v>0</v>
      </c>
      <c r="AA62" s="3">
        <f t="shared" si="18"/>
        <v>215.41071304000002</v>
      </c>
      <c r="AB62" s="2">
        <v>67.881638159999994</v>
      </c>
      <c r="AC62" s="3">
        <f t="shared" si="19"/>
        <v>67.881638159999994</v>
      </c>
      <c r="AD62" s="105">
        <f t="shared" si="15"/>
        <v>0</v>
      </c>
    </row>
    <row r="63" spans="2:30" ht="15.75" x14ac:dyDescent="0.25">
      <c r="B63" s="100">
        <v>320022</v>
      </c>
      <c r="C63" s="54" t="s">
        <v>128</v>
      </c>
      <c r="D63" s="72"/>
      <c r="E63" s="72"/>
      <c r="F63" s="72">
        <f t="shared" si="14"/>
        <v>3.0993571026666666</v>
      </c>
      <c r="G63" s="73">
        <f t="shared" si="16"/>
        <v>92.980713080000001</v>
      </c>
      <c r="H63" s="74"/>
      <c r="I63" s="74">
        <f t="shared" si="11"/>
        <v>0</v>
      </c>
      <c r="J63" s="75">
        <v>0</v>
      </c>
      <c r="K63" s="74">
        <f t="shared" si="17"/>
        <v>0.284246568926523</v>
      </c>
      <c r="L63" s="50">
        <v>72.400982280000008</v>
      </c>
      <c r="W63" s="2">
        <v>92.980713080000001</v>
      </c>
      <c r="X63" s="2">
        <v>0</v>
      </c>
      <c r="Y63" s="2">
        <v>0</v>
      </c>
      <c r="Z63" s="2">
        <v>0</v>
      </c>
      <c r="AA63" s="3">
        <f t="shared" si="18"/>
        <v>92.980713080000001</v>
      </c>
      <c r="AB63" s="2">
        <v>30</v>
      </c>
      <c r="AC63" s="3">
        <f t="shared" si="19"/>
        <v>30</v>
      </c>
      <c r="AD63" s="105">
        <f t="shared" si="15"/>
        <v>0</v>
      </c>
    </row>
    <row r="64" spans="2:30" ht="15.75" x14ac:dyDescent="0.25">
      <c r="B64" s="100">
        <v>320117</v>
      </c>
      <c r="C64" s="54" t="s">
        <v>129</v>
      </c>
      <c r="D64" s="72"/>
      <c r="E64" s="72"/>
      <c r="F64" s="72">
        <f t="shared" si="14"/>
        <v>3.0167075240000001</v>
      </c>
      <c r="G64" s="73">
        <f t="shared" si="16"/>
        <v>90.501225720000008</v>
      </c>
      <c r="H64" s="74"/>
      <c r="I64" s="74">
        <f t="shared" si="11"/>
        <v>0</v>
      </c>
      <c r="J64" s="75">
        <v>0</v>
      </c>
      <c r="K64" s="74">
        <f t="shared" si="17"/>
        <v>0.28975262781586397</v>
      </c>
      <c r="L64" s="50">
        <v>70.169444720000001</v>
      </c>
      <c r="W64" s="2">
        <v>90.501225720000008</v>
      </c>
      <c r="AA64" s="3">
        <f t="shared" si="18"/>
        <v>90.501225720000008</v>
      </c>
      <c r="AB64" s="2">
        <v>30</v>
      </c>
      <c r="AC64" s="3">
        <f t="shared" si="19"/>
        <v>30</v>
      </c>
      <c r="AD64" s="105">
        <f t="shared" si="15"/>
        <v>0</v>
      </c>
    </row>
    <row r="65" spans="2:30" ht="15.75" x14ac:dyDescent="0.25">
      <c r="B65" s="100">
        <v>320927</v>
      </c>
      <c r="C65" s="54" t="s">
        <v>130</v>
      </c>
      <c r="D65" s="72"/>
      <c r="E65" s="72"/>
      <c r="F65" s="72">
        <f t="shared" si="14"/>
        <v>0</v>
      </c>
      <c r="G65" s="73">
        <f t="shared" si="16"/>
        <v>0</v>
      </c>
      <c r="H65" s="74"/>
      <c r="I65" s="74">
        <f t="shared" si="11"/>
        <v>0</v>
      </c>
      <c r="J65" s="75">
        <v>0</v>
      </c>
      <c r="K65" s="74">
        <f t="shared" si="11"/>
        <v>0</v>
      </c>
      <c r="L65" s="50">
        <v>0</v>
      </c>
      <c r="W65" s="2">
        <v>0</v>
      </c>
      <c r="AA65" s="3">
        <f t="shared" si="18"/>
        <v>0</v>
      </c>
      <c r="AB65" s="2">
        <v>0</v>
      </c>
      <c r="AC65" s="3">
        <f t="shared" si="19"/>
        <v>0</v>
      </c>
      <c r="AD65" s="105">
        <f t="shared" si="15"/>
        <v>0</v>
      </c>
    </row>
    <row r="66" spans="2:30" ht="15.75" x14ac:dyDescent="0.25">
      <c r="B66" s="100">
        <v>320029</v>
      </c>
      <c r="C66" s="54" t="s">
        <v>131</v>
      </c>
      <c r="D66" s="72"/>
      <c r="E66" s="72"/>
      <c r="F66" s="72">
        <f t="shared" si="14"/>
        <v>0.39043171659837256</v>
      </c>
      <c r="G66" s="73">
        <f t="shared" si="16"/>
        <v>139.6562428</v>
      </c>
      <c r="H66" s="74"/>
      <c r="I66" s="74">
        <f t="shared" si="11"/>
        <v>0</v>
      </c>
      <c r="J66" s="75"/>
      <c r="K66" s="74">
        <f t="shared" si="17"/>
        <v>-0.54166666704955135</v>
      </c>
      <c r="L66" s="50">
        <v>304.70453000000003</v>
      </c>
      <c r="W66" s="2">
        <v>139.6562428</v>
      </c>
      <c r="AA66" s="3">
        <f t="shared" si="18"/>
        <v>139.6562428</v>
      </c>
      <c r="AB66" s="2">
        <v>357.69697200000002</v>
      </c>
      <c r="AC66" s="3">
        <f t="shared" si="19"/>
        <v>357.69697200000002</v>
      </c>
      <c r="AD66" s="105">
        <f t="shared" si="15"/>
        <v>0</v>
      </c>
    </row>
    <row r="67" spans="2:30" ht="15.75" x14ac:dyDescent="0.25">
      <c r="B67" s="100">
        <v>320020</v>
      </c>
      <c r="C67" s="54" t="s">
        <v>132</v>
      </c>
      <c r="D67" s="72"/>
      <c r="E67" s="72"/>
      <c r="F67" s="72">
        <f t="shared" si="14"/>
        <v>1.6769337869029721</v>
      </c>
      <c r="G67" s="73">
        <f t="shared" si="16"/>
        <v>1358.3134905999996</v>
      </c>
      <c r="H67" s="74"/>
      <c r="I67" s="74">
        <f t="shared" si="11"/>
        <v>9.7121772633731283</v>
      </c>
      <c r="J67" s="75">
        <v>126.800878776</v>
      </c>
      <c r="K67" s="74">
        <f t="shared" si="17"/>
        <v>-0.10709832154437005</v>
      </c>
      <c r="L67" s="50">
        <v>1521.2352304560002</v>
      </c>
      <c r="W67" s="2">
        <v>1358.3134905999996</v>
      </c>
      <c r="AA67" s="3">
        <f t="shared" si="18"/>
        <v>1358.3134905999996</v>
      </c>
      <c r="AB67" s="2">
        <v>809.99828449314441</v>
      </c>
      <c r="AC67" s="3">
        <f t="shared" si="19"/>
        <v>809.99828449314441</v>
      </c>
      <c r="AD67" s="105">
        <f t="shared" si="15"/>
        <v>0</v>
      </c>
    </row>
    <row r="68" spans="2:30" ht="15.75" x14ac:dyDescent="0.25">
      <c r="B68" s="100"/>
      <c r="C68" s="54" t="s">
        <v>133</v>
      </c>
      <c r="D68" s="72"/>
      <c r="E68" s="72"/>
      <c r="F68" s="72"/>
      <c r="G68" s="73">
        <f t="shared" si="16"/>
        <v>1317.5520145600001</v>
      </c>
      <c r="H68" s="74"/>
      <c r="I68" s="74"/>
      <c r="J68" s="75">
        <v>4116.8701951920048</v>
      </c>
      <c r="K68" s="74"/>
      <c r="L68" s="50">
        <v>6511.5322160720061</v>
      </c>
      <c r="W68" s="2">
        <v>1317.5520145600001</v>
      </c>
      <c r="AA68" s="3">
        <f t="shared" si="18"/>
        <v>1317.5520145600001</v>
      </c>
      <c r="AC68" s="3">
        <v>2718.5554908579961</v>
      </c>
      <c r="AD68" s="105">
        <f t="shared" si="15"/>
        <v>0</v>
      </c>
    </row>
    <row r="69" spans="2:30" ht="15.75" x14ac:dyDescent="0.25">
      <c r="B69" s="100"/>
      <c r="C69" s="54" t="s">
        <v>134</v>
      </c>
      <c r="D69" s="72"/>
      <c r="E69" s="72"/>
      <c r="F69" s="72"/>
      <c r="G69" s="73">
        <f t="shared" si="16"/>
        <v>-1745.301191</v>
      </c>
      <c r="H69" s="74"/>
      <c r="I69" s="74"/>
      <c r="J69" s="75">
        <v>-940.46223203000011</v>
      </c>
      <c r="K69" s="74"/>
      <c r="L69" s="50">
        <v>-1274.55724151</v>
      </c>
      <c r="W69" s="2">
        <v>-1745.301191</v>
      </c>
      <c r="AA69" s="3">
        <f t="shared" si="18"/>
        <v>-1745.301191</v>
      </c>
      <c r="AC69" s="3">
        <f t="shared" si="19"/>
        <v>0</v>
      </c>
      <c r="AD69" s="105">
        <f t="shared" si="15"/>
        <v>0</v>
      </c>
    </row>
    <row r="70" spans="2:30" ht="15.75" x14ac:dyDescent="0.25">
      <c r="B70" s="100"/>
      <c r="C70" s="54" t="s">
        <v>135</v>
      </c>
      <c r="D70" s="72"/>
      <c r="E70" s="72"/>
      <c r="F70" s="72"/>
      <c r="G70" s="73">
        <f t="shared" si="16"/>
        <v>-304.79708355999998</v>
      </c>
      <c r="H70" s="74"/>
      <c r="I70" s="74"/>
      <c r="J70" s="75">
        <v>-691.47106871999972</v>
      </c>
      <c r="K70" s="74"/>
      <c r="L70" s="50">
        <v>-867.13754711999979</v>
      </c>
      <c r="W70" s="2">
        <v>-304.79708355999998</v>
      </c>
      <c r="AA70" s="3">
        <f t="shared" si="18"/>
        <v>-304.79708355999998</v>
      </c>
      <c r="AC70" s="3">
        <f t="shared" si="19"/>
        <v>0</v>
      </c>
      <c r="AD70" s="105">
        <f t="shared" si="15"/>
        <v>0</v>
      </c>
    </row>
    <row r="71" spans="2:30" x14ac:dyDescent="0.25">
      <c r="AA71" s="3">
        <f t="shared" si="18"/>
        <v>0</v>
      </c>
      <c r="AC71" s="3">
        <f t="shared" si="19"/>
        <v>0</v>
      </c>
      <c r="AD71" s="105">
        <f t="shared" si="15"/>
        <v>0</v>
      </c>
    </row>
  </sheetData>
  <mergeCells count="11">
    <mergeCell ref="D32:K32"/>
    <mergeCell ref="D33:G33"/>
    <mergeCell ref="H33:L33"/>
    <mergeCell ref="M33:P33"/>
    <mergeCell ref="Q33:T33"/>
    <mergeCell ref="D4:G4"/>
    <mergeCell ref="H4:L4"/>
    <mergeCell ref="M4:P4"/>
    <mergeCell ref="D3:K3"/>
    <mergeCell ref="M3:T3"/>
    <mergeCell ref="Q4:T4"/>
  </mergeCells>
  <conditionalFormatting sqref="D9:D27 D36:F68">
    <cfRule type="expression" dxfId="52" priority="109">
      <formula>AND(D9&lt;100%,D9&gt;95%)</formula>
    </cfRule>
    <cfRule type="expression" dxfId="51" priority="110">
      <formula>OR(D9=100%,D9&gt;100%)</formula>
    </cfRule>
    <cfRule type="cellIs" dxfId="50" priority="111" operator="lessThan">
      <formula>0.96</formula>
    </cfRule>
  </conditionalFormatting>
  <conditionalFormatting sqref="E9:E27">
    <cfRule type="expression" dxfId="49" priority="106">
      <formula>AND(E9&lt;100%,E9&gt;95%)</formula>
    </cfRule>
    <cfRule type="expression" dxfId="48" priority="107">
      <formula>OR(E9=100%,E9&gt;100%)</formula>
    </cfRule>
    <cfRule type="cellIs" dxfId="47" priority="108" operator="lessThan">
      <formula>0.96</formula>
    </cfRule>
  </conditionalFormatting>
  <conditionalFormatting sqref="F9:F27">
    <cfRule type="expression" dxfId="46" priority="103">
      <formula>AND(F9&lt;100%,F9&gt;95%)</formula>
    </cfRule>
    <cfRule type="expression" dxfId="45" priority="104">
      <formula>OR(F9=100%,F9&gt;100%)</formula>
    </cfRule>
    <cfRule type="cellIs" dxfId="44" priority="105" operator="lessThan">
      <formula>0.96</formula>
    </cfRule>
  </conditionalFormatting>
  <conditionalFormatting sqref="O6:O8">
    <cfRule type="expression" dxfId="43" priority="82">
      <formula>AND(O6&lt;100%,O6&gt;95%)</formula>
    </cfRule>
    <cfRule type="expression" dxfId="42" priority="83">
      <formula>OR(O6=100%,O6&gt;100%)</formula>
    </cfRule>
    <cfRule type="cellIs" dxfId="41" priority="84" operator="lessThan">
      <formula>0.96</formula>
    </cfRule>
  </conditionalFormatting>
  <conditionalFormatting sqref="D6:D8">
    <cfRule type="expression" dxfId="40" priority="100">
      <formula>AND(D6&lt;100%,D6&gt;95%)</formula>
    </cfRule>
    <cfRule type="expression" dxfId="39" priority="101">
      <formula>OR(D6=100%,D6&gt;100%)</formula>
    </cfRule>
    <cfRule type="cellIs" dxfId="38" priority="102" operator="lessThan">
      <formula>0.96</formula>
    </cfRule>
  </conditionalFormatting>
  <conditionalFormatting sqref="E6:E8">
    <cfRule type="expression" dxfId="37" priority="97">
      <formula>AND(E6&lt;100%,E6&gt;95%)</formula>
    </cfRule>
    <cfRule type="expression" dxfId="36" priority="98">
      <formula>OR(E6=100%,E6&gt;100%)</formula>
    </cfRule>
    <cfRule type="cellIs" dxfId="35" priority="99" operator="lessThan">
      <formula>0.96</formula>
    </cfRule>
  </conditionalFormatting>
  <conditionalFormatting sqref="F6:F8">
    <cfRule type="expression" dxfId="34" priority="94">
      <formula>AND(F6&lt;100%,F6&gt;95%)</formula>
    </cfRule>
    <cfRule type="expression" dxfId="33" priority="95">
      <formula>OR(F6=100%,F6&gt;100%)</formula>
    </cfRule>
    <cfRule type="cellIs" dxfId="32" priority="96" operator="lessThan">
      <formula>0.96</formula>
    </cfRule>
  </conditionalFormatting>
  <conditionalFormatting sqref="M6:M8">
    <cfRule type="expression" dxfId="31" priority="91">
      <formula>AND(M6&lt;100%,M6&gt;95%)</formula>
    </cfRule>
    <cfRule type="expression" dxfId="30" priority="92">
      <formula>OR(M6=100%,M6&gt;100%)</formula>
    </cfRule>
    <cfRule type="cellIs" dxfId="29" priority="93" operator="lessThan">
      <formula>0.96</formula>
    </cfRule>
  </conditionalFormatting>
  <conditionalFormatting sqref="N6:N8">
    <cfRule type="expression" dxfId="28" priority="88">
      <formula>AND(N6&lt;100%,N6&gt;95%)</formula>
    </cfRule>
    <cfRule type="expression" dxfId="27" priority="89">
      <formula>OR(N6=100%,N6&gt;100%)</formula>
    </cfRule>
    <cfRule type="cellIs" dxfId="26" priority="90" operator="lessThan">
      <formula>0.96</formula>
    </cfRule>
  </conditionalFormatting>
  <conditionalFormatting sqref="O35">
    <cfRule type="expression" dxfId="25" priority="47">
      <formula>AND(O35&lt;100%,O35&gt;95%)</formula>
    </cfRule>
    <cfRule type="expression" dxfId="24" priority="48">
      <formula>OR(O35=100%,O35&gt;100%)</formula>
    </cfRule>
    <cfRule type="cellIs" dxfId="23" priority="49" operator="lessThan">
      <formula>0.96</formula>
    </cfRule>
  </conditionalFormatting>
  <conditionalFormatting sqref="D35">
    <cfRule type="expression" dxfId="22" priority="62">
      <formula>AND(D35&lt;100%,D35&gt;95%)</formula>
    </cfRule>
    <cfRule type="expression" dxfId="21" priority="63">
      <formula>OR(D35=100%,D35&gt;100%)</formula>
    </cfRule>
    <cfRule type="cellIs" dxfId="20" priority="64" operator="lessThan">
      <formula>0.96</formula>
    </cfRule>
  </conditionalFormatting>
  <conditionalFormatting sqref="E35">
    <cfRule type="expression" dxfId="19" priority="59">
      <formula>AND(E35&lt;100%,E35&gt;95%)</formula>
    </cfRule>
    <cfRule type="expression" dxfId="18" priority="60">
      <formula>OR(E35=100%,E35&gt;100%)</formula>
    </cfRule>
    <cfRule type="cellIs" dxfId="17" priority="61" operator="lessThan">
      <formula>0.96</formula>
    </cfRule>
  </conditionalFormatting>
  <conditionalFormatting sqref="F35">
    <cfRule type="expression" dxfId="16" priority="56">
      <formula>AND(F35&lt;100%,F35&gt;95%)</formula>
    </cfRule>
    <cfRule type="expression" dxfId="15" priority="57">
      <formula>OR(F35=100%,F35&gt;100%)</formula>
    </cfRule>
    <cfRule type="cellIs" dxfId="14" priority="58" operator="lessThan">
      <formula>0.96</formula>
    </cfRule>
  </conditionalFormatting>
  <conditionalFormatting sqref="M35">
    <cfRule type="expression" dxfId="13" priority="53">
      <formula>AND(M35&lt;100%,M35&gt;95%)</formula>
    </cfRule>
    <cfRule type="expression" dxfId="12" priority="54">
      <formula>OR(M35=100%,M35&gt;100%)</formula>
    </cfRule>
    <cfRule type="cellIs" dxfId="11" priority="55" operator="lessThan">
      <formula>0.96</formula>
    </cfRule>
  </conditionalFormatting>
  <conditionalFormatting sqref="N35">
    <cfRule type="expression" dxfId="10" priority="50">
      <formula>AND(N35&lt;100%,N35&gt;95%)</formula>
    </cfRule>
    <cfRule type="expression" dxfId="9" priority="51">
      <formula>OR(N35=100%,N35&gt;100%)</formula>
    </cfRule>
    <cfRule type="cellIs" dxfId="8" priority="52" operator="lessThan">
      <formula>0.96</formula>
    </cfRule>
  </conditionalFormatting>
  <conditionalFormatting sqref="D69:F69">
    <cfRule type="expression" dxfId="7" priority="36">
      <formula>AND(D69&lt;100%,D69&gt;95%)</formula>
    </cfRule>
    <cfRule type="expression" dxfId="6" priority="37">
      <formula>OR(D69=100%,D69&gt;100%)</formula>
    </cfRule>
    <cfRule type="cellIs" dxfId="5" priority="38" operator="lessThan">
      <formula>0.96</formula>
    </cfRule>
  </conditionalFormatting>
  <conditionalFormatting sqref="D70:F70">
    <cfRule type="expression" dxfId="4" priority="30">
      <formula>AND(D70&lt;100%,D70&gt;95%)</formula>
    </cfRule>
    <cfRule type="expression" dxfId="3" priority="31">
      <formula>OR(D70=100%,D70&gt;100%)</formula>
    </cfRule>
    <cfRule type="cellIs" dxfId="2" priority="32" operator="lessThan">
      <formula>0.96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1" id="{B643A0B9-F10A-4015-9675-48795AD1F679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H6:H27</xm:sqref>
        </x14:conditionalFormatting>
        <x14:conditionalFormatting xmlns:xm="http://schemas.microsoft.com/office/excel/2006/main">
          <x14:cfRule type="iconSet" priority="77" id="{3E96DDDD-6753-4394-9BDB-CFD9673691B0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I6:I27</xm:sqref>
        </x14:conditionalFormatting>
        <x14:conditionalFormatting xmlns:xm="http://schemas.microsoft.com/office/excel/2006/main">
          <x14:cfRule type="iconSet" priority="76" id="{55CD4D1B-9734-4AE5-8D38-B6E3CD96506A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8.0000000000000002E-3</xm:f>
              </x14:cfvo>
              <x14:cfIcon iconSet="3Arrows" iconId="0"/>
              <x14:cfIcon iconSet="NoIcons" iconId="0"/>
              <x14:cfIcon iconSet="3Arrows" iconId="2"/>
            </x14:iconSet>
          </x14:cfRule>
          <xm:sqref>K6:K27</xm:sqref>
        </x14:conditionalFormatting>
        <x14:conditionalFormatting xmlns:xm="http://schemas.microsoft.com/office/excel/2006/main">
          <x14:cfRule type="iconSet" priority="75" id="{A5B4866C-D070-46F4-9D6B-7BD8C67AEFF6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Q6:Q8</xm:sqref>
        </x14:conditionalFormatting>
        <x14:conditionalFormatting xmlns:xm="http://schemas.microsoft.com/office/excel/2006/main">
          <x14:cfRule type="iconSet" priority="74" id="{703DA42C-DD27-4BBF-B601-1D82D5FC54DE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R6:T8</xm:sqref>
        </x14:conditionalFormatting>
        <x14:conditionalFormatting xmlns:xm="http://schemas.microsoft.com/office/excel/2006/main">
          <x14:cfRule type="iconSet" priority="118" id="{743C4954-F028-484B-A96D-18EC5238D033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Q35</xm:sqref>
        </x14:conditionalFormatting>
        <x14:conditionalFormatting xmlns:xm="http://schemas.microsoft.com/office/excel/2006/main">
          <x14:cfRule type="iconSet" priority="119" id="{64E7D375-97E4-468D-BF50-96C56809F3B5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R35:T35</xm:sqref>
        </x14:conditionalFormatting>
        <x14:conditionalFormatting xmlns:xm="http://schemas.microsoft.com/office/excel/2006/main">
          <x14:cfRule type="iconSet" priority="138" id="{CDC4F6EF-CF87-4F92-9A60-3ED53099FA5A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H35:H68</xm:sqref>
        </x14:conditionalFormatting>
        <x14:conditionalFormatting xmlns:xm="http://schemas.microsoft.com/office/excel/2006/main">
          <x14:cfRule type="iconSet" priority="140" id="{266ED68F-214E-4E1C-97A0-33496F3D131B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5.0000000000000001E-3</xm:f>
              </x14:cfvo>
              <x14:cfIcon iconSet="3Arrows" iconId="0"/>
              <x14:cfIcon iconSet="NoIcons" iconId="0"/>
              <x14:cfIcon iconSet="3Arrows" iconId="2"/>
            </x14:iconSet>
          </x14:cfRule>
          <xm:sqref>I35:I38 I41:I43 I45:I48 I52:I54 I58:I60 I67:I68</xm:sqref>
        </x14:conditionalFormatting>
        <x14:conditionalFormatting xmlns:xm="http://schemas.microsoft.com/office/excel/2006/main">
          <x14:cfRule type="iconSet" priority="142" id="{EBACA2D0-4DC5-423A-AD5B-1CF90BC84BC2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8.0000000000000002E-3</xm:f>
              </x14:cfvo>
              <x14:cfIcon iconSet="3Arrows" iconId="0"/>
              <x14:cfIcon iconSet="NoIcons" iconId="0"/>
              <x14:cfIcon iconSet="3Arrows" iconId="2"/>
            </x14:iconSet>
          </x14:cfRule>
          <xm:sqref>K35:K38 K41:K49 K52:K54 K58:K64 K66:K70</xm:sqref>
        </x14:conditionalFormatting>
        <x14:conditionalFormatting xmlns:xm="http://schemas.microsoft.com/office/excel/2006/main">
          <x14:cfRule type="iconSet" priority="39" id="{BEA8A32A-C8EC-4BF0-A90D-36D39FE61E9B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H69</xm:sqref>
        </x14:conditionalFormatting>
        <x14:conditionalFormatting xmlns:xm="http://schemas.microsoft.com/office/excel/2006/main">
          <x14:cfRule type="iconSet" priority="40" id="{4A29E56E-B669-4AF2-835B-23F2FC328A1B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I69</xm:sqref>
        </x14:conditionalFormatting>
        <x14:conditionalFormatting xmlns:xm="http://schemas.microsoft.com/office/excel/2006/main">
          <x14:cfRule type="iconSet" priority="41" id="{EF337FF2-AB34-4AC9-9FE3-F25DF14AC8F0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8.0000000000000002E-3</xm:f>
              </x14:cfvo>
              <x14:cfIcon iconSet="3Arrows" iconId="0"/>
              <x14:cfIcon iconSet="NoIcons" iconId="0"/>
              <x14:cfIcon iconSet="3Arrows" iconId="2"/>
            </x14:iconSet>
          </x14:cfRule>
          <xm:sqref>K69</xm:sqref>
        </x14:conditionalFormatting>
        <x14:conditionalFormatting xmlns:xm="http://schemas.microsoft.com/office/excel/2006/main">
          <x14:cfRule type="iconSet" priority="33" id="{97C0E573-2E0B-4788-BC1B-50C2C922CB3D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H70</xm:sqref>
        </x14:conditionalFormatting>
        <x14:conditionalFormatting xmlns:xm="http://schemas.microsoft.com/office/excel/2006/main">
          <x14:cfRule type="iconSet" priority="34" id="{AB8E5650-971C-4270-906D-C6BC560D0A86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0.01</xm:f>
              </x14:cfvo>
              <x14:cfIcon iconSet="3Arrows" iconId="0"/>
              <x14:cfIcon iconSet="NoIcons" iconId="0"/>
              <x14:cfIcon iconSet="3Arrows" iconId="2"/>
            </x14:iconSet>
          </x14:cfRule>
          <xm:sqref>I70</xm:sqref>
        </x14:conditionalFormatting>
        <x14:conditionalFormatting xmlns:xm="http://schemas.microsoft.com/office/excel/2006/main">
          <x14:cfRule type="iconSet" priority="35" id="{225883C1-8B26-4D3E-B22C-8628E79CEB9E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8.0000000000000002E-3</xm:f>
              </x14:cfvo>
              <x14:cfIcon iconSet="3Arrows" iconId="0"/>
              <x14:cfIcon iconSet="NoIcons" iconId="0"/>
              <x14:cfIcon iconSet="3Arrows" iconId="2"/>
            </x14:iconSet>
          </x14:cfRule>
          <xm:sqref>K70</xm:sqref>
        </x14:conditionalFormatting>
        <x14:conditionalFormatting xmlns:xm="http://schemas.microsoft.com/office/excel/2006/main">
          <x14:cfRule type="iconSet" priority="29" id="{F51DD8D1-DCB3-4E3A-B0E1-6C2A145C0AF6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14:cfRule type="iconSet" priority="27" id="{1F1E3528-C19C-4986-A144-A05FB60243D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m:sqref>I39</xm:sqref>
        </x14:conditionalFormatting>
        <x14:conditionalFormatting xmlns:xm="http://schemas.microsoft.com/office/excel/2006/main">
          <x14:cfRule type="iconSet" priority="25" id="{3634D5E6-78E0-4AE4-A555-82416DFE68E5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26" id="{E3198A62-5946-4108-907E-C71D10428B0D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I40</xm:sqref>
        </x14:conditionalFormatting>
        <x14:conditionalFormatting xmlns:xm="http://schemas.microsoft.com/office/excel/2006/main">
          <x14:cfRule type="iconSet" priority="23" id="{630D40BA-54B3-44F3-BCAC-E54E2C1CEC5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24" id="{4E53F7EC-F94A-4ADB-96B6-14E7C0D057C2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K39</xm:sqref>
        </x14:conditionalFormatting>
        <x14:conditionalFormatting xmlns:xm="http://schemas.microsoft.com/office/excel/2006/main">
          <x14:cfRule type="iconSet" priority="21" id="{98AD9DD1-AF10-46D1-803C-7854B230936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22" id="{3662A972-F1F0-4C7F-ACCD-45A45CF0DDD1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K40</xm:sqref>
        </x14:conditionalFormatting>
        <x14:conditionalFormatting xmlns:xm="http://schemas.microsoft.com/office/excel/2006/main">
          <x14:cfRule type="iconSet" priority="19" id="{51CCEB35-65E9-4E4C-BD8A-3014E76DB4A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20" id="{AA7CEB51-5CFC-43FA-8FBA-E4309576F601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I44</xm:sqref>
        </x14:conditionalFormatting>
        <x14:conditionalFormatting xmlns:xm="http://schemas.microsoft.com/office/excel/2006/main">
          <x14:cfRule type="iconSet" priority="17" id="{1BFB048B-3229-4437-A4FA-9EAEEFB828B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18" id="{3B5D1522-CA35-471F-BFAD-DB99C1FE8995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I49</xm:sqref>
        </x14:conditionalFormatting>
        <x14:conditionalFormatting xmlns:xm="http://schemas.microsoft.com/office/excel/2006/main">
          <x14:cfRule type="iconSet" priority="15" id="{EE938477-C007-44C0-BFEA-DC40A517FD7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16" id="{2008054F-C16B-42A1-8440-AAB25F7A0C4F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I50</xm:sqref>
        </x14:conditionalFormatting>
        <x14:conditionalFormatting xmlns:xm="http://schemas.microsoft.com/office/excel/2006/main">
          <x14:cfRule type="iconSet" priority="13" id="{4DD1D9C0-7416-49CB-B30E-11683C6810D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14" id="{401C6F0D-88F4-418A-844F-830F3259B0D2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I51</xm:sqref>
        </x14:conditionalFormatting>
        <x14:conditionalFormatting xmlns:xm="http://schemas.microsoft.com/office/excel/2006/main">
          <x14:cfRule type="iconSet" priority="11" id="{CC865CCC-EC17-4074-879B-AF5F6998392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12" id="{8D71039E-C48E-41DA-BF21-C170581F3741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K50</xm:sqref>
        </x14:conditionalFormatting>
        <x14:conditionalFormatting xmlns:xm="http://schemas.microsoft.com/office/excel/2006/main">
          <x14:cfRule type="iconSet" priority="9" id="{88289624-BFE5-46CC-B326-419A1025F7A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10" id="{ADB29C49-D372-48E5-B667-C83E458B0E40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K51</xm:sqref>
        </x14:conditionalFormatting>
        <x14:conditionalFormatting xmlns:xm="http://schemas.microsoft.com/office/excel/2006/main">
          <x14:cfRule type="iconSet" priority="7" id="{FE9563C8-E7C0-4F55-8675-F84EF961BF8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8" id="{352F0134-0792-49A2-90C1-5D3EFB7A034C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I55:I57</xm:sqref>
        </x14:conditionalFormatting>
        <x14:conditionalFormatting xmlns:xm="http://schemas.microsoft.com/office/excel/2006/main">
          <x14:cfRule type="iconSet" priority="5" id="{D1907DF3-4273-45BF-840B-0CE24891AF1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6" id="{9818F425-F7AC-4BD3-9598-D6E07D56134C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K55:K57</xm:sqref>
        </x14:conditionalFormatting>
        <x14:conditionalFormatting xmlns:xm="http://schemas.microsoft.com/office/excel/2006/main">
          <x14:cfRule type="iconSet" priority="3" id="{DCDDDF6F-48FC-43EC-A878-69D910FA52A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4" id="{AEBDC89D-6BCD-4BB6-88D4-C713CDF7CB0B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I61:I66</xm:sqref>
        </x14:conditionalFormatting>
        <x14:conditionalFormatting xmlns:xm="http://schemas.microsoft.com/office/excel/2006/main">
          <x14:cfRule type="iconSet" priority="1" id="{EC0C12B6-94BE-43AA-A990-41C1C4D6263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iangles" iconId="1"/>
            </x14:iconSet>
          </x14:cfRule>
          <x14:cfRule type="iconSet" priority="2" id="{F1BECB0B-B675-4E82-9C5E-18D24AF116DC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  <x14:cfIcon iconSet="NoIcons" iconId="0"/>
              <x14:cfIcon iconSet="3Triangles" iconId="1"/>
              <x14:cfIcon iconSet="NoIcons" iconId="0"/>
            </x14:iconSet>
          </x14:cfRule>
          <xm:sqref>K65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FFEB-AEE6-4D54-82D7-517B2A985B13}">
  <dimension ref="A1:EO61"/>
  <sheetViews>
    <sheetView showGridLines="0" zoomScale="55" zoomScaleNormal="55" workbookViewId="0">
      <pane xSplit="4" ySplit="6" topLeftCell="BV43" activePane="bottomRight" state="frozen"/>
      <selection pane="topRight" activeCell="D1" sqref="D1"/>
      <selection pane="bottomLeft" activeCell="A7" sqref="A7"/>
      <selection pane="bottomRight" activeCell="DW18" sqref="DW18"/>
    </sheetView>
  </sheetViews>
  <sheetFormatPr defaultRowHeight="15" outlineLevelCol="1" x14ac:dyDescent="0.25"/>
  <cols>
    <col min="1" max="1" width="19.28515625" style="14" customWidth="1"/>
    <col min="2" max="2" width="38.5703125" bestFit="1" customWidth="1"/>
    <col min="3" max="3" width="21.85546875" customWidth="1"/>
    <col min="4" max="4" width="15.28515625" style="13" customWidth="1"/>
    <col min="5" max="5" width="12" style="13" hidden="1" customWidth="1" outlineLevel="1"/>
    <col min="6" max="6" width="12.28515625" style="13" hidden="1" customWidth="1" outlineLevel="1"/>
    <col min="7" max="7" width="12.5703125" style="2" hidden="1" customWidth="1" outlineLevel="1"/>
    <col min="8" max="8" width="17.85546875" style="2" hidden="1" customWidth="1" outlineLevel="1"/>
    <col min="9" max="9" width="12.5703125" style="2" hidden="1" customWidth="1" outlineLevel="1"/>
    <col min="10" max="10" width="20.42578125" style="13" hidden="1" customWidth="1" outlineLevel="1"/>
    <col min="11" max="11" width="12" style="13" hidden="1" customWidth="1" outlineLevel="1"/>
    <col min="12" max="12" width="12.28515625" style="13" hidden="1" customWidth="1" outlineLevel="1"/>
    <col min="13" max="13" width="12.5703125" style="2" hidden="1" customWidth="1" outlineLevel="1"/>
    <col min="14" max="14" width="17.85546875" style="2" hidden="1" customWidth="1" outlineLevel="1"/>
    <col min="15" max="15" width="12.5703125" style="2" hidden="1" customWidth="1" outlineLevel="1"/>
    <col min="16" max="16" width="15.28515625" style="13" hidden="1" customWidth="1" outlineLevel="1"/>
    <col min="17" max="17" width="12" style="13" hidden="1" customWidth="1" outlineLevel="1"/>
    <col min="18" max="18" width="12.85546875" style="13" hidden="1" customWidth="1" outlineLevel="1"/>
    <col min="19" max="19" width="12.5703125" style="2" hidden="1" customWidth="1" outlineLevel="1"/>
    <col min="20" max="20" width="17.85546875" style="2" hidden="1" customWidth="1" outlineLevel="1"/>
    <col min="21" max="21" width="12.5703125" style="2" hidden="1" customWidth="1" outlineLevel="1"/>
    <col min="22" max="22" width="15.28515625" style="13" hidden="1" customWidth="1" outlineLevel="1"/>
    <col min="23" max="23" width="12" style="13" hidden="1" customWidth="1" outlineLevel="1"/>
    <col min="24" max="24" width="11.5703125" style="13" hidden="1" customWidth="1" outlineLevel="1"/>
    <col min="25" max="25" width="12.5703125" style="2" hidden="1" customWidth="1" outlineLevel="1"/>
    <col min="26" max="26" width="17.85546875" style="2" hidden="1" customWidth="1" outlineLevel="1"/>
    <col min="27" max="27" width="12.5703125" style="2" hidden="1" customWidth="1" outlineLevel="1"/>
    <col min="28" max="28" width="15.28515625" style="13" hidden="1" customWidth="1" outlineLevel="1"/>
    <col min="29" max="29" width="12" style="13" hidden="1" customWidth="1" outlineLevel="1"/>
    <col min="30" max="30" width="12.140625" style="13" hidden="1" customWidth="1" outlineLevel="1"/>
    <col min="31" max="31" width="12.5703125" style="2" hidden="1" customWidth="1" outlineLevel="1"/>
    <col min="32" max="32" width="16" style="2" hidden="1" customWidth="1" outlineLevel="1"/>
    <col min="33" max="33" width="12.5703125" style="2" hidden="1" customWidth="1" outlineLevel="1"/>
    <col min="34" max="34" width="15.28515625" style="13" hidden="1" customWidth="1" outlineLevel="1"/>
    <col min="35" max="35" width="12" style="13" hidden="1" customWidth="1" outlineLevel="1"/>
    <col min="36" max="36" width="12.140625" style="13" hidden="1" customWidth="1" outlineLevel="1"/>
    <col min="37" max="37" width="12.5703125" style="2" hidden="1" customWidth="1" outlineLevel="1"/>
    <col min="38" max="38" width="17.85546875" style="2" hidden="1" customWidth="1" outlineLevel="1"/>
    <col min="39" max="39" width="12.5703125" style="2" hidden="1" customWidth="1" outlineLevel="1"/>
    <col min="40" max="40" width="15.28515625" style="13" hidden="1" customWidth="1" outlineLevel="1"/>
    <col min="41" max="41" width="12" style="13" hidden="1" customWidth="1" outlineLevel="1"/>
    <col min="42" max="42" width="12.140625" style="13" hidden="1" customWidth="1" outlineLevel="1"/>
    <col min="43" max="43" width="12.5703125" style="2" hidden="1" customWidth="1" outlineLevel="1"/>
    <col min="44" max="44" width="17.85546875" style="2" hidden="1" customWidth="1" outlineLevel="1"/>
    <col min="45" max="45" width="12.5703125" style="2" hidden="1" customWidth="1" outlineLevel="1"/>
    <col min="46" max="46" width="15.28515625" style="13" hidden="1" customWidth="1" outlineLevel="1"/>
    <col min="47" max="47" width="12" style="13" hidden="1" customWidth="1" outlineLevel="1"/>
    <col min="48" max="48" width="12.28515625" style="13" hidden="1" customWidth="1" outlineLevel="1"/>
    <col min="49" max="49" width="12.5703125" style="2" hidden="1" customWidth="1" outlineLevel="1"/>
    <col min="50" max="50" width="17.85546875" style="2" hidden="1" customWidth="1" outlineLevel="1"/>
    <col min="51" max="51" width="12.5703125" style="2" hidden="1" customWidth="1" outlineLevel="1"/>
    <col min="52" max="52" width="15.28515625" style="13" hidden="1" customWidth="1" outlineLevel="1"/>
    <col min="53" max="53" width="12" style="13" hidden="1" customWidth="1" outlineLevel="1"/>
    <col min="54" max="54" width="11.5703125" style="13" hidden="1" customWidth="1" outlineLevel="1"/>
    <col min="55" max="55" width="12.5703125" style="2" hidden="1" customWidth="1" outlineLevel="1"/>
    <col min="56" max="56" width="17.85546875" style="2" hidden="1" customWidth="1" outlineLevel="1"/>
    <col min="57" max="57" width="12.5703125" style="2" hidden="1" customWidth="1" outlineLevel="1"/>
    <col min="58" max="58" width="15.28515625" style="13" hidden="1" customWidth="1" outlineLevel="1"/>
    <col min="59" max="59" width="12.85546875" style="13" hidden="1" customWidth="1" outlineLevel="1"/>
    <col min="60" max="60" width="12.28515625" style="13" hidden="1" customWidth="1" outlineLevel="1"/>
    <col min="61" max="61" width="12.5703125" style="2" hidden="1" customWidth="1" outlineLevel="1"/>
    <col min="62" max="62" width="17.85546875" style="2" hidden="1" customWidth="1" outlineLevel="1"/>
    <col min="63" max="63" width="12.5703125" style="2" hidden="1" customWidth="1" outlineLevel="1"/>
    <col min="64" max="64" width="15.28515625" style="13" hidden="1" customWidth="1" outlineLevel="1"/>
    <col min="65" max="66" width="12.85546875" style="13" hidden="1" customWidth="1" outlineLevel="1"/>
    <col min="67" max="69" width="12.5703125" style="2" hidden="1" customWidth="1" outlineLevel="1"/>
    <col min="70" max="70" width="15.28515625" style="13" hidden="1" customWidth="1" outlineLevel="1"/>
    <col min="71" max="71" width="12.85546875" style="13" hidden="1" customWidth="1" outlineLevel="1"/>
    <col min="72" max="72" width="12.140625" style="13" hidden="1" customWidth="1" outlineLevel="1"/>
    <col min="73" max="73" width="12.5703125" style="2" hidden="1" customWidth="1" outlineLevel="1"/>
    <col min="74" max="74" width="17.85546875" style="2" bestFit="1" customWidth="1" collapsed="1"/>
    <col min="75" max="75" width="12.42578125" style="2" customWidth="1"/>
    <col min="76" max="76" width="20.42578125" style="13" bestFit="1" customWidth="1"/>
    <col min="77" max="77" width="12" style="13" hidden="1" customWidth="1" outlineLevel="1"/>
    <col min="78" max="78" width="12.28515625" style="13" hidden="1" customWidth="1" outlineLevel="1"/>
    <col min="79" max="79" width="12.5703125" style="2" hidden="1" customWidth="1" outlineLevel="1"/>
    <col min="80" max="80" width="17.85546875" style="2" hidden="1" customWidth="1" outlineLevel="1"/>
    <col min="81" max="81" width="12.5703125" style="2" hidden="1" customWidth="1" outlineLevel="1"/>
    <col min="82" max="82" width="15.28515625" style="13" hidden="1" customWidth="1" outlineLevel="1"/>
    <col min="83" max="83" width="12" style="13" hidden="1" customWidth="1" outlineLevel="1"/>
    <col min="84" max="84" width="13.42578125" style="13" hidden="1" customWidth="1" outlineLevel="1"/>
    <col min="85" max="85" width="12.5703125" style="2" hidden="1" customWidth="1" outlineLevel="1"/>
    <col min="86" max="86" width="17.85546875" style="2" hidden="1" customWidth="1" outlineLevel="1"/>
    <col min="87" max="87" width="12.5703125" style="2" hidden="1" customWidth="1" outlineLevel="1"/>
    <col min="88" max="88" width="15.28515625" style="13" hidden="1" customWidth="1" outlineLevel="1"/>
    <col min="89" max="89" width="12" style="13" hidden="1" customWidth="1" outlineLevel="1"/>
    <col min="90" max="90" width="12.140625" style="13" hidden="1" customWidth="1" outlineLevel="1"/>
    <col min="91" max="93" width="12.5703125" style="2" hidden="1" customWidth="1" outlineLevel="1"/>
    <col min="94" max="94" width="15.28515625" style="13" hidden="1" customWidth="1" outlineLevel="1"/>
    <col min="95" max="95" width="12" style="13" hidden="1" customWidth="1" outlineLevel="1"/>
    <col min="96" max="96" width="14.28515625" style="13" hidden="1" customWidth="1" outlineLevel="1"/>
    <col min="97" max="97" width="12.5703125" style="2" hidden="1" customWidth="1" outlineLevel="1"/>
    <col min="98" max="98" width="17.85546875" style="2" hidden="1" customWidth="1" outlineLevel="1"/>
    <col min="99" max="99" width="12.5703125" style="2" hidden="1" customWidth="1" outlineLevel="1"/>
    <col min="100" max="100" width="20.42578125" style="13" hidden="1" customWidth="1" outlineLevel="1"/>
    <col min="101" max="101" width="12" style="13" hidden="1" customWidth="1" outlineLevel="1"/>
    <col min="102" max="102" width="15.7109375" style="13" hidden="1" customWidth="1" outlineLevel="1"/>
    <col min="103" max="105" width="12.5703125" style="2" hidden="1" customWidth="1" outlineLevel="1"/>
    <col min="106" max="106" width="15.28515625" style="13" hidden="1" customWidth="1" outlineLevel="1"/>
    <col min="107" max="108" width="12" style="13" hidden="1" customWidth="1" outlineLevel="1"/>
    <col min="109" max="109" width="12.5703125" style="2" hidden="1" customWidth="1" outlineLevel="1"/>
    <col min="110" max="110" width="17.85546875" style="2" hidden="1" customWidth="1" outlineLevel="1"/>
    <col min="111" max="111" width="12.5703125" style="2" hidden="1" customWidth="1" outlineLevel="1"/>
    <col min="112" max="112" width="15.28515625" style="13" hidden="1" customWidth="1" outlineLevel="1"/>
    <col min="113" max="113" width="13.28515625" style="13" hidden="1" customWidth="1" outlineLevel="1"/>
    <col min="114" max="114" width="14.42578125" style="13" hidden="1" customWidth="1" outlineLevel="1"/>
    <col min="115" max="115" width="12.5703125" style="2" hidden="1" customWidth="1" outlineLevel="1"/>
    <col min="116" max="116" width="17.85546875" style="2" hidden="1" customWidth="1" outlineLevel="1"/>
    <col min="117" max="117" width="12.5703125" style="2" hidden="1" customWidth="1" outlineLevel="1"/>
    <col min="118" max="118" width="20.42578125" style="13" hidden="1" customWidth="1" outlineLevel="1"/>
    <col min="119" max="119" width="12" style="13" hidden="1" customWidth="1" outlineLevel="1"/>
    <col min="120" max="120" width="12.28515625" style="13" hidden="1" customWidth="1" outlineLevel="1"/>
    <col min="121" max="121" width="12.5703125" style="2" hidden="1" customWidth="1" outlineLevel="1"/>
    <col min="122" max="123" width="17.85546875" style="2" hidden="1" customWidth="1" outlineLevel="1"/>
    <col min="124" max="124" width="20.42578125" style="13" bestFit="1" customWidth="1" collapsed="1"/>
    <col min="125" max="125" width="12.85546875" style="13" customWidth="1"/>
    <col min="126" max="126" width="11.85546875" style="13" customWidth="1"/>
    <col min="127" max="127" width="12.5703125" style="2" customWidth="1"/>
    <col min="128" max="129" width="17.85546875" style="2" customWidth="1"/>
    <col min="130" max="130" width="15.28515625" style="13" hidden="1" customWidth="1" outlineLevel="1"/>
    <col min="131" max="131" width="12" style="13" hidden="1" customWidth="1" outlineLevel="1"/>
    <col min="132" max="132" width="10.28515625" style="13" hidden="1" customWidth="1" outlineLevel="1"/>
    <col min="133" max="134" width="12.5703125" style="2" hidden="1" customWidth="1" outlineLevel="1"/>
    <col min="135" max="135" width="15.28515625" style="13" hidden="1" customWidth="1" outlineLevel="1"/>
    <col min="136" max="136" width="12" style="13" hidden="1" customWidth="1" outlineLevel="1"/>
    <col min="137" max="137" width="10.28515625" style="13" hidden="1" customWidth="1" outlineLevel="1"/>
    <col min="138" max="139" width="12.5703125" style="2" hidden="1" customWidth="1" outlineLevel="1"/>
    <col min="140" max="140" width="15.28515625" style="13" hidden="1" customWidth="1" outlineLevel="1"/>
    <col min="141" max="141" width="12" style="13" hidden="1" customWidth="1" outlineLevel="1"/>
    <col min="142" max="142" width="10.28515625" style="13" hidden="1" customWidth="1" outlineLevel="1"/>
    <col min="143" max="143" width="12.5703125" style="2" hidden="1" customWidth="1" outlineLevel="1"/>
    <col min="144" max="144" width="17.85546875" style="2" hidden="1" customWidth="1" outlineLevel="1"/>
    <col min="145" max="145" width="11.28515625" customWidth="1" collapsed="1"/>
  </cols>
  <sheetData>
    <row r="1" spans="1:144" ht="28.5" x14ac:dyDescent="0.45">
      <c r="A1" s="12" t="s">
        <v>32</v>
      </c>
    </row>
    <row r="2" spans="1:144" x14ac:dyDescent="0.25">
      <c r="D2" s="15" t="s">
        <v>42</v>
      </c>
      <c r="I2" s="16">
        <v>19</v>
      </c>
      <c r="O2" s="16">
        <v>24</v>
      </c>
      <c r="U2" s="16">
        <v>27</v>
      </c>
      <c r="AA2" s="16">
        <v>24</v>
      </c>
      <c r="AG2" s="16">
        <v>25</v>
      </c>
      <c r="AM2" s="16">
        <v>26</v>
      </c>
      <c r="AS2" s="16">
        <v>26</v>
      </c>
      <c r="AY2" s="16">
        <v>27</v>
      </c>
      <c r="BE2" s="16">
        <v>24</v>
      </c>
      <c r="BK2" s="16">
        <v>26</v>
      </c>
      <c r="BQ2" s="16">
        <v>26</v>
      </c>
      <c r="BW2" s="16">
        <v>26</v>
      </c>
      <c r="CC2" s="16">
        <v>26</v>
      </c>
      <c r="CI2" s="16">
        <v>19</v>
      </c>
      <c r="CO2" s="16">
        <v>26</v>
      </c>
      <c r="CU2" s="16">
        <v>24</v>
      </c>
      <c r="DA2" s="16">
        <v>26</v>
      </c>
      <c r="DG2" s="16">
        <v>25</v>
      </c>
      <c r="DM2" s="16">
        <v>27</v>
      </c>
      <c r="DS2" s="16">
        <v>27</v>
      </c>
      <c r="DY2" s="16">
        <v>23</v>
      </c>
    </row>
    <row r="3" spans="1:144" s="18" customFormat="1" ht="42" customHeight="1" x14ac:dyDescent="0.25">
      <c r="A3" s="17"/>
      <c r="D3" s="121" t="s">
        <v>43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3"/>
      <c r="BX3" s="124" t="s">
        <v>44</v>
      </c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5"/>
      <c r="EC3" s="125"/>
      <c r="ED3" s="125"/>
      <c r="EE3" s="125"/>
      <c r="EF3" s="125"/>
      <c r="EG3" s="125"/>
      <c r="EH3" s="125"/>
      <c r="EI3" s="125"/>
      <c r="EJ3" s="125"/>
      <c r="EK3" s="125"/>
      <c r="EL3" s="125"/>
      <c r="EM3" s="125"/>
      <c r="EN3" s="125"/>
    </row>
    <row r="4" spans="1:144" s="20" customFormat="1" ht="18.75" x14ac:dyDescent="0.3">
      <c r="A4" s="19"/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2</v>
      </c>
      <c r="K4" s="21">
        <v>2</v>
      </c>
      <c r="L4" s="21">
        <v>2</v>
      </c>
      <c r="M4" s="21">
        <v>2</v>
      </c>
      <c r="N4" s="21">
        <v>2</v>
      </c>
      <c r="O4" s="21">
        <v>2</v>
      </c>
      <c r="P4" s="21">
        <v>3</v>
      </c>
      <c r="Q4" s="21">
        <v>3</v>
      </c>
      <c r="R4" s="21">
        <v>3</v>
      </c>
      <c r="S4" s="21">
        <v>3</v>
      </c>
      <c r="T4" s="21">
        <v>3</v>
      </c>
      <c r="U4" s="21">
        <v>3</v>
      </c>
      <c r="V4" s="21">
        <v>4</v>
      </c>
      <c r="W4" s="21">
        <v>4</v>
      </c>
      <c r="X4" s="21">
        <v>4</v>
      </c>
      <c r="Y4" s="21">
        <v>4</v>
      </c>
      <c r="Z4" s="21">
        <v>4</v>
      </c>
      <c r="AA4" s="21">
        <v>4</v>
      </c>
      <c r="AB4" s="21">
        <v>5</v>
      </c>
      <c r="AC4" s="21">
        <v>5</v>
      </c>
      <c r="AD4" s="21">
        <v>5</v>
      </c>
      <c r="AE4" s="21">
        <v>5</v>
      </c>
      <c r="AF4" s="21">
        <v>5</v>
      </c>
      <c r="AG4" s="21">
        <v>5</v>
      </c>
      <c r="AH4" s="21">
        <v>6</v>
      </c>
      <c r="AI4" s="21">
        <v>6</v>
      </c>
      <c r="AJ4" s="21">
        <v>6</v>
      </c>
      <c r="AK4" s="21">
        <v>6</v>
      </c>
      <c r="AL4" s="21">
        <v>6</v>
      </c>
      <c r="AM4" s="21">
        <v>6</v>
      </c>
      <c r="AN4" s="21">
        <v>7</v>
      </c>
      <c r="AO4" s="21">
        <v>7</v>
      </c>
      <c r="AP4" s="21">
        <v>7</v>
      </c>
      <c r="AQ4" s="21">
        <v>7</v>
      </c>
      <c r="AR4" s="21">
        <v>7</v>
      </c>
      <c r="AS4" s="21">
        <v>7</v>
      </c>
      <c r="AT4" s="21">
        <v>8</v>
      </c>
      <c r="AU4" s="21">
        <v>8</v>
      </c>
      <c r="AV4" s="21">
        <v>8</v>
      </c>
      <c r="AW4" s="21">
        <v>8</v>
      </c>
      <c r="AX4" s="21">
        <v>8</v>
      </c>
      <c r="AY4" s="21">
        <v>8</v>
      </c>
      <c r="AZ4" s="21">
        <v>9</v>
      </c>
      <c r="BA4" s="21">
        <v>9</v>
      </c>
      <c r="BB4" s="21">
        <v>9</v>
      </c>
      <c r="BC4" s="21">
        <v>9</v>
      </c>
      <c r="BD4" s="21">
        <v>9</v>
      </c>
      <c r="BE4" s="21">
        <v>9</v>
      </c>
      <c r="BF4" s="21">
        <v>10</v>
      </c>
      <c r="BG4" s="21">
        <v>10</v>
      </c>
      <c r="BH4" s="21">
        <v>10</v>
      </c>
      <c r="BI4" s="21">
        <v>10</v>
      </c>
      <c r="BJ4" s="21">
        <v>10</v>
      </c>
      <c r="BK4" s="21">
        <v>10</v>
      </c>
      <c r="BL4" s="21">
        <v>11</v>
      </c>
      <c r="BM4" s="21">
        <v>11</v>
      </c>
      <c r="BN4" s="21">
        <v>11</v>
      </c>
      <c r="BO4" s="21">
        <v>11</v>
      </c>
      <c r="BP4" s="21">
        <v>11</v>
      </c>
      <c r="BQ4" s="21">
        <v>11</v>
      </c>
      <c r="BR4" s="21">
        <v>12</v>
      </c>
      <c r="BS4" s="21">
        <v>12</v>
      </c>
      <c r="BT4" s="21">
        <v>12</v>
      </c>
      <c r="BU4" s="21">
        <v>12</v>
      </c>
      <c r="BV4" s="22">
        <v>12</v>
      </c>
      <c r="BW4" s="22">
        <v>12</v>
      </c>
      <c r="BX4" s="23">
        <v>1</v>
      </c>
      <c r="BY4" s="23">
        <v>1</v>
      </c>
      <c r="BZ4" s="23">
        <v>1</v>
      </c>
      <c r="CA4" s="23">
        <v>1</v>
      </c>
      <c r="CB4" s="23">
        <v>1</v>
      </c>
      <c r="CC4" s="23">
        <v>1</v>
      </c>
      <c r="CD4" s="23">
        <v>2</v>
      </c>
      <c r="CE4" s="23">
        <v>2</v>
      </c>
      <c r="CF4" s="23">
        <v>2</v>
      </c>
      <c r="CG4" s="23">
        <v>2</v>
      </c>
      <c r="CH4" s="23">
        <v>2</v>
      </c>
      <c r="CI4" s="23">
        <v>2</v>
      </c>
      <c r="CJ4" s="23">
        <v>3</v>
      </c>
      <c r="CK4" s="23">
        <v>3</v>
      </c>
      <c r="CL4" s="23">
        <v>3</v>
      </c>
      <c r="CM4" s="23">
        <v>3</v>
      </c>
      <c r="CN4" s="23">
        <v>3</v>
      </c>
      <c r="CO4" s="23">
        <v>3</v>
      </c>
      <c r="CP4" s="23">
        <v>4</v>
      </c>
      <c r="CQ4" s="23">
        <v>4</v>
      </c>
      <c r="CR4" s="23">
        <v>4</v>
      </c>
      <c r="CS4" s="23">
        <v>4</v>
      </c>
      <c r="CT4" s="23">
        <v>4</v>
      </c>
      <c r="CU4" s="23">
        <v>4</v>
      </c>
      <c r="CV4" s="23">
        <v>5</v>
      </c>
      <c r="CW4" s="23">
        <v>5</v>
      </c>
      <c r="CX4" s="23">
        <v>5</v>
      </c>
      <c r="CY4" s="23">
        <v>5</v>
      </c>
      <c r="CZ4" s="23">
        <v>5</v>
      </c>
      <c r="DA4" s="23">
        <v>5</v>
      </c>
      <c r="DB4" s="23">
        <v>6</v>
      </c>
      <c r="DC4" s="23">
        <v>6</v>
      </c>
      <c r="DD4" s="23">
        <v>6</v>
      </c>
      <c r="DE4" s="23">
        <v>6</v>
      </c>
      <c r="DF4" s="23">
        <v>6</v>
      </c>
      <c r="DG4" s="23">
        <v>6</v>
      </c>
      <c r="DH4" s="23">
        <v>7</v>
      </c>
      <c r="DI4" s="23">
        <v>7</v>
      </c>
      <c r="DJ4" s="23">
        <v>7</v>
      </c>
      <c r="DK4" s="23">
        <v>7</v>
      </c>
      <c r="DL4" s="23">
        <v>7</v>
      </c>
      <c r="DM4" s="23">
        <v>7</v>
      </c>
      <c r="DN4" s="23">
        <v>8</v>
      </c>
      <c r="DO4" s="23">
        <v>8</v>
      </c>
      <c r="DP4" s="23">
        <v>8</v>
      </c>
      <c r="DQ4" s="23">
        <v>8</v>
      </c>
      <c r="DR4" s="23">
        <v>8</v>
      </c>
      <c r="DS4" s="23">
        <v>8</v>
      </c>
      <c r="DT4" s="23">
        <v>9</v>
      </c>
      <c r="DU4" s="23">
        <v>9</v>
      </c>
      <c r="DV4" s="23">
        <v>9</v>
      </c>
      <c r="DW4" s="23">
        <v>9</v>
      </c>
      <c r="DX4" s="23">
        <v>9</v>
      </c>
      <c r="DY4" s="23">
        <v>9</v>
      </c>
      <c r="DZ4" s="23">
        <v>10</v>
      </c>
      <c r="EA4" s="23">
        <v>10</v>
      </c>
      <c r="EB4" s="23">
        <v>10</v>
      </c>
      <c r="EC4" s="23">
        <v>10</v>
      </c>
      <c r="ED4" s="23">
        <v>10</v>
      </c>
      <c r="EE4" s="23">
        <v>11</v>
      </c>
      <c r="EF4" s="23">
        <v>11</v>
      </c>
      <c r="EG4" s="23">
        <v>11</v>
      </c>
      <c r="EH4" s="23">
        <v>11</v>
      </c>
      <c r="EI4" s="23">
        <v>11</v>
      </c>
      <c r="EJ4" s="23">
        <v>12</v>
      </c>
      <c r="EK4" s="23">
        <v>12</v>
      </c>
      <c r="EL4" s="23">
        <v>12</v>
      </c>
      <c r="EM4" s="23">
        <v>12</v>
      </c>
      <c r="EN4" s="22">
        <v>12</v>
      </c>
    </row>
    <row r="5" spans="1:144" s="9" customFormat="1" ht="23.25" customHeight="1" x14ac:dyDescent="0.25">
      <c r="A5" s="24" t="s">
        <v>45</v>
      </c>
      <c r="B5" s="24" t="s">
        <v>46</v>
      </c>
      <c r="C5" s="24" t="s">
        <v>47</v>
      </c>
      <c r="D5" s="25" t="s">
        <v>48</v>
      </c>
      <c r="E5" s="25" t="s">
        <v>49</v>
      </c>
      <c r="F5" s="25" t="s">
        <v>50</v>
      </c>
      <c r="G5" s="26" t="s">
        <v>51</v>
      </c>
      <c r="H5" s="26" t="s">
        <v>52</v>
      </c>
      <c r="I5" s="26" t="s">
        <v>53</v>
      </c>
      <c r="J5" s="25" t="s">
        <v>48</v>
      </c>
      <c r="K5" s="25" t="s">
        <v>49</v>
      </c>
      <c r="L5" s="25" t="s">
        <v>50</v>
      </c>
      <c r="M5" s="26" t="s">
        <v>51</v>
      </c>
      <c r="N5" s="26" t="s">
        <v>52</v>
      </c>
      <c r="O5" s="26" t="s">
        <v>53</v>
      </c>
      <c r="P5" s="25" t="s">
        <v>48</v>
      </c>
      <c r="Q5" s="25" t="s">
        <v>49</v>
      </c>
      <c r="R5" s="25" t="s">
        <v>50</v>
      </c>
      <c r="S5" s="26" t="s">
        <v>51</v>
      </c>
      <c r="T5" s="26" t="s">
        <v>52</v>
      </c>
      <c r="U5" s="26" t="s">
        <v>53</v>
      </c>
      <c r="V5" s="25" t="s">
        <v>48</v>
      </c>
      <c r="W5" s="25" t="s">
        <v>49</v>
      </c>
      <c r="X5" s="25" t="s">
        <v>50</v>
      </c>
      <c r="Y5" s="26" t="s">
        <v>51</v>
      </c>
      <c r="Z5" s="26" t="s">
        <v>52</v>
      </c>
      <c r="AA5" s="26" t="s">
        <v>53</v>
      </c>
      <c r="AB5" s="25" t="s">
        <v>48</v>
      </c>
      <c r="AC5" s="25" t="s">
        <v>49</v>
      </c>
      <c r="AD5" s="25" t="s">
        <v>50</v>
      </c>
      <c r="AE5" s="26" t="s">
        <v>51</v>
      </c>
      <c r="AF5" s="26" t="s">
        <v>52</v>
      </c>
      <c r="AG5" s="26" t="s">
        <v>53</v>
      </c>
      <c r="AH5" s="25" t="s">
        <v>48</v>
      </c>
      <c r="AI5" s="25" t="s">
        <v>49</v>
      </c>
      <c r="AJ5" s="25" t="s">
        <v>50</v>
      </c>
      <c r="AK5" s="26" t="s">
        <v>51</v>
      </c>
      <c r="AL5" s="26" t="s">
        <v>52</v>
      </c>
      <c r="AM5" s="26" t="s">
        <v>53</v>
      </c>
      <c r="AN5" s="25" t="s">
        <v>48</v>
      </c>
      <c r="AO5" s="25" t="s">
        <v>49</v>
      </c>
      <c r="AP5" s="25" t="s">
        <v>50</v>
      </c>
      <c r="AQ5" s="26" t="s">
        <v>51</v>
      </c>
      <c r="AR5" s="26" t="s">
        <v>52</v>
      </c>
      <c r="AS5" s="26" t="s">
        <v>53</v>
      </c>
      <c r="AT5" s="25" t="s">
        <v>48</v>
      </c>
      <c r="AU5" s="25" t="s">
        <v>49</v>
      </c>
      <c r="AV5" s="25" t="s">
        <v>50</v>
      </c>
      <c r="AW5" s="26" t="s">
        <v>51</v>
      </c>
      <c r="AX5" s="26" t="s">
        <v>52</v>
      </c>
      <c r="AY5" s="26" t="s">
        <v>53</v>
      </c>
      <c r="AZ5" s="25" t="s">
        <v>48</v>
      </c>
      <c r="BA5" s="25" t="s">
        <v>49</v>
      </c>
      <c r="BB5" s="25" t="s">
        <v>50</v>
      </c>
      <c r="BC5" s="26" t="s">
        <v>51</v>
      </c>
      <c r="BD5" s="26" t="s">
        <v>52</v>
      </c>
      <c r="BE5" s="26" t="s">
        <v>53</v>
      </c>
      <c r="BF5" s="25" t="s">
        <v>48</v>
      </c>
      <c r="BG5" s="25" t="s">
        <v>49</v>
      </c>
      <c r="BH5" s="25" t="s">
        <v>50</v>
      </c>
      <c r="BI5" s="26" t="s">
        <v>51</v>
      </c>
      <c r="BJ5" s="26" t="s">
        <v>52</v>
      </c>
      <c r="BK5" s="26" t="s">
        <v>53</v>
      </c>
      <c r="BL5" s="25" t="s">
        <v>48</v>
      </c>
      <c r="BM5" s="25" t="s">
        <v>49</v>
      </c>
      <c r="BN5" s="25" t="s">
        <v>50</v>
      </c>
      <c r="BO5" s="26" t="s">
        <v>51</v>
      </c>
      <c r="BP5" s="26" t="s">
        <v>52</v>
      </c>
      <c r="BQ5" s="26" t="s">
        <v>53</v>
      </c>
      <c r="BR5" s="25" t="s">
        <v>48</v>
      </c>
      <c r="BS5" s="25" t="s">
        <v>49</v>
      </c>
      <c r="BT5" s="25" t="s">
        <v>50</v>
      </c>
      <c r="BU5" s="26" t="s">
        <v>51</v>
      </c>
      <c r="BV5" s="26" t="s">
        <v>52</v>
      </c>
      <c r="BW5" s="26" t="s">
        <v>53</v>
      </c>
      <c r="BX5" s="25" t="s">
        <v>48</v>
      </c>
      <c r="BY5" s="25" t="s">
        <v>49</v>
      </c>
      <c r="BZ5" s="25" t="s">
        <v>50</v>
      </c>
      <c r="CA5" s="26" t="s">
        <v>51</v>
      </c>
      <c r="CB5" s="26" t="s">
        <v>52</v>
      </c>
      <c r="CC5" s="26" t="s">
        <v>53</v>
      </c>
      <c r="CD5" s="25" t="s">
        <v>48</v>
      </c>
      <c r="CE5" s="25" t="s">
        <v>49</v>
      </c>
      <c r="CF5" s="25" t="s">
        <v>50</v>
      </c>
      <c r="CG5" s="26" t="s">
        <v>51</v>
      </c>
      <c r="CH5" s="26" t="s">
        <v>52</v>
      </c>
      <c r="CI5" s="26" t="s">
        <v>53</v>
      </c>
      <c r="CJ5" s="25" t="s">
        <v>48</v>
      </c>
      <c r="CK5" s="25" t="s">
        <v>49</v>
      </c>
      <c r="CL5" s="25" t="s">
        <v>50</v>
      </c>
      <c r="CM5" s="26" t="s">
        <v>51</v>
      </c>
      <c r="CN5" s="26" t="s">
        <v>52</v>
      </c>
      <c r="CO5" s="26" t="s">
        <v>53</v>
      </c>
      <c r="CP5" s="27" t="s">
        <v>48</v>
      </c>
      <c r="CQ5" s="25" t="s">
        <v>49</v>
      </c>
      <c r="CR5" s="25" t="s">
        <v>50</v>
      </c>
      <c r="CS5" s="26" t="s">
        <v>51</v>
      </c>
      <c r="CT5" s="26" t="s">
        <v>52</v>
      </c>
      <c r="CU5" s="26" t="s">
        <v>53</v>
      </c>
      <c r="CV5" s="25" t="s">
        <v>48</v>
      </c>
      <c r="CW5" s="25" t="s">
        <v>49</v>
      </c>
      <c r="CX5" s="25" t="s">
        <v>50</v>
      </c>
      <c r="CY5" s="26" t="s">
        <v>51</v>
      </c>
      <c r="CZ5" s="26" t="s">
        <v>52</v>
      </c>
      <c r="DA5" s="26" t="s">
        <v>53</v>
      </c>
      <c r="DB5" s="25" t="s">
        <v>48</v>
      </c>
      <c r="DC5" s="25" t="s">
        <v>49</v>
      </c>
      <c r="DD5" s="25" t="s">
        <v>50</v>
      </c>
      <c r="DE5" s="26" t="s">
        <v>51</v>
      </c>
      <c r="DF5" s="26" t="s">
        <v>52</v>
      </c>
      <c r="DG5" s="26" t="s">
        <v>53</v>
      </c>
      <c r="DH5" s="27" t="s">
        <v>48</v>
      </c>
      <c r="DI5" s="25" t="s">
        <v>49</v>
      </c>
      <c r="DJ5" s="25" t="s">
        <v>50</v>
      </c>
      <c r="DK5" s="26" t="s">
        <v>51</v>
      </c>
      <c r="DL5" s="26" t="s">
        <v>52</v>
      </c>
      <c r="DM5" s="26" t="s">
        <v>53</v>
      </c>
      <c r="DN5" s="25" t="s">
        <v>48</v>
      </c>
      <c r="DO5" s="25" t="s">
        <v>49</v>
      </c>
      <c r="DP5" s="25" t="s">
        <v>50</v>
      </c>
      <c r="DQ5" s="26" t="s">
        <v>51</v>
      </c>
      <c r="DR5" s="26" t="s">
        <v>52</v>
      </c>
      <c r="DS5" s="26" t="s">
        <v>53</v>
      </c>
      <c r="DT5" s="25" t="s">
        <v>48</v>
      </c>
      <c r="DU5" s="25" t="s">
        <v>49</v>
      </c>
      <c r="DV5" s="25" t="s">
        <v>50</v>
      </c>
      <c r="DW5" s="26" t="s">
        <v>51</v>
      </c>
      <c r="DX5" s="26" t="s">
        <v>52</v>
      </c>
      <c r="DY5" s="26" t="s">
        <v>53</v>
      </c>
      <c r="DZ5" s="25" t="s">
        <v>48</v>
      </c>
      <c r="EA5" s="25" t="s">
        <v>49</v>
      </c>
      <c r="EB5" s="25" t="s">
        <v>50</v>
      </c>
      <c r="EC5" s="26" t="s">
        <v>51</v>
      </c>
      <c r="ED5" s="26" t="s">
        <v>52</v>
      </c>
      <c r="EE5" s="25" t="s">
        <v>48</v>
      </c>
      <c r="EF5" s="25" t="s">
        <v>49</v>
      </c>
      <c r="EG5" s="25" t="s">
        <v>50</v>
      </c>
      <c r="EH5" s="26" t="s">
        <v>51</v>
      </c>
      <c r="EI5" s="26" t="s">
        <v>52</v>
      </c>
      <c r="EJ5" s="25" t="s">
        <v>48</v>
      </c>
      <c r="EK5" s="25" t="s">
        <v>49</v>
      </c>
      <c r="EL5" s="25" t="s">
        <v>50</v>
      </c>
      <c r="EM5" s="26" t="s">
        <v>51</v>
      </c>
      <c r="EN5" s="26" t="s">
        <v>52</v>
      </c>
    </row>
    <row r="6" spans="1:144" x14ac:dyDescent="0.25">
      <c r="A6" s="28"/>
      <c r="B6" s="29" t="s">
        <v>54</v>
      </c>
      <c r="C6" s="30">
        <f t="shared" ref="C6:H6" si="0">+SUM(C9,C12,C16,C19,C20,C23:C25,C28,C29:C35,C38,C41:C59)</f>
        <v>-4433.2076666666671</v>
      </c>
      <c r="D6" s="30">
        <f t="shared" si="0"/>
        <v>45228.154295272579</v>
      </c>
      <c r="E6" s="30">
        <f t="shared" si="0"/>
        <v>14660</v>
      </c>
      <c r="F6" s="30">
        <f t="shared" si="0"/>
        <v>10308.994333333334</v>
      </c>
      <c r="G6" s="30">
        <f t="shared" si="0"/>
        <v>45145.95229527256</v>
      </c>
      <c r="H6" s="30">
        <f t="shared" si="0"/>
        <v>0</v>
      </c>
      <c r="I6" s="31">
        <f>IFERROR(G6/(F6/$I$2),0)</f>
        <v>83.206282385531608</v>
      </c>
      <c r="J6" s="30">
        <f>+SUM(J9,J12,J16,J19,J20,J23:J25,J28,J29:J35,J38,J41:J59)</f>
        <v>45145.95229527256</v>
      </c>
      <c r="K6" s="30">
        <f>+SUM(K9,K12,K16,K19,K20,K23:K25,K28,K29:K35,K38,K41:K59)</f>
        <v>4595</v>
      </c>
      <c r="L6" s="30">
        <f>+SUM(L9,L12,L16,L19,L20,L23:L25,L28,L29:L35,L38,L41:L59)</f>
        <v>14498.66666666667</v>
      </c>
      <c r="M6" s="30">
        <f>+SUM(M9,M12,M16,M19,M20,M23:M25,M28,M29:M35,M38,M41:M59)</f>
        <v>35242.285628605896</v>
      </c>
      <c r="N6" s="30">
        <f>+SUM(N9,N12,N16,N19,N20,N23:N25,N28,N29:N35,N38,N41:N59)</f>
        <v>0</v>
      </c>
      <c r="O6" s="31">
        <f>IFERROR(M6/(L6/$O$2),0)</f>
        <v>58.337423332251795</v>
      </c>
      <c r="P6" s="30">
        <f>+SUM(P9,P12,P16,P19,P20,P23:P25,P28,P29:P35,P38,P41:P59)</f>
        <v>35242.285628605896</v>
      </c>
      <c r="Q6" s="30">
        <f>+SUM(Q9,Q12,Q16,Q19,Q20,Q23:Q25,Q28,Q29:Q35,Q38,Q41:Q59)</f>
        <v>16310</v>
      </c>
      <c r="R6" s="30">
        <f>+SUM(R9,R12,R16,R19,R20,R23:R25,R28,R29:R35,R38,R41:R59)</f>
        <v>15958.150000000001</v>
      </c>
      <c r="S6" s="30">
        <f>+SUM(S9,S12,S16,S19,S20,S23:S25,S28,S29:S35,S38,S41:S59)</f>
        <v>35594.135628605887</v>
      </c>
      <c r="T6" s="30">
        <f>+SUM(T9,T12,T16,T19,T20,T23:T25,T28,T29:T35,T38,T41:T59)</f>
        <v>0</v>
      </c>
      <c r="U6" s="31">
        <f>IFERROR(S6/(R6/$O$2),0)</f>
        <v>53.531221042949284</v>
      </c>
      <c r="V6" s="30">
        <f>+SUM(V9,V12,V16,V19,V20,V23:V25,V28,V29:V35,V38,V41:V59)</f>
        <v>35594.135628605887</v>
      </c>
      <c r="W6" s="30">
        <f>+SUM(W9,W12,W16,W19,W20,W23:W25,W28,W29:W35,W38,W41:W59)</f>
        <v>10900</v>
      </c>
      <c r="X6" s="30">
        <f>+SUM(X9,X12,X16,X19,X20,X23:X25,X28,X29:X35,X38,X41:X59)</f>
        <v>14153.099999999999</v>
      </c>
      <c r="Y6" s="30">
        <f>+SUM(Y9,Y12,Y16,Y19,Y20,Y23:Y25,Y28,Y29:Y35,Y38,Y41:Y59)</f>
        <v>32341.035628605889</v>
      </c>
      <c r="Z6" s="30">
        <f>+SUM(Z9,Z12,Z16,Z19,Z20,Z23:Z25,Z28,Z29:Z35,Z38,Z41:Z59)</f>
        <v>0</v>
      </c>
      <c r="AA6" s="31">
        <f>+IFERROR(Y6/(X6/$AA$2),0)</f>
        <v>54.842038499448272</v>
      </c>
      <c r="AB6" s="30">
        <f>+SUM(AB9,AB12,AB16,AB19,AB20,AB23:AB25,AB28,AB29:AB35,AB38,AB41:AB59)</f>
        <v>32341.035628605889</v>
      </c>
      <c r="AC6" s="30">
        <f>+SUM(AC9,AC12,AC16,AC19,AC20,AC23:AC25,AC28,AC29:AC35,AC38,AC41:AC59)</f>
        <v>8600</v>
      </c>
      <c r="AD6" s="30">
        <f>+SUM(AD9,AD12,AD16,AD19,AD20,AD23:AD25,AD28,AD29:AD35,AD38,AD41:AD59)</f>
        <v>14479.050000000003</v>
      </c>
      <c r="AE6" s="30">
        <f>+SUM(AE9,AE12,AE16,AE19,AE20,AE23:AE25,AE28,AE29:AE35,AE38,AE41:AE59)</f>
        <v>26461.985628605886</v>
      </c>
      <c r="AF6" s="30">
        <f>+SUM(AF9,AF12,AF16,AF19,AF20,AF23:AF25,AF28,AF29:AF35,AF38,AF41:AF59)</f>
        <v>0</v>
      </c>
      <c r="AG6" s="31">
        <f>+IFERROR(AE6/(AD6/$AG$2),0)</f>
        <v>45.690127509411667</v>
      </c>
      <c r="AH6" s="30">
        <f>+SUM(AH9,AH12,AH16,AH19,AH20,AH23:AH25,AH28,AH29:AH35,AH38,AH41:AH59)</f>
        <v>26461.985628605886</v>
      </c>
      <c r="AI6" s="30">
        <f>+SUM(AI9,AI12,AI16,AI19,AI20,AI23:AI25,AI28,AI29:AI35,AI38,AI41:AI59)</f>
        <v>18600</v>
      </c>
      <c r="AJ6" s="30">
        <f>+SUM(AJ9,AJ12,AJ16,AJ19,AJ20,AJ23:AJ25,AJ28,AJ29:AJ35,AJ38,AJ41:AJ59)</f>
        <v>18056.250000000004</v>
      </c>
      <c r="AK6" s="30">
        <f>+SUM(AK9,AK12,AK16,AK19,AK20,AK23:AK25,AK28,AK29:AK35,AK38,AK41:AK59)</f>
        <v>27005.735628605886</v>
      </c>
      <c r="AL6" s="30">
        <f>+SUM(AL9,AL12,AL16,AL19,AL20,AL23:AL25,AL28,AL29:AL35,AL38,AL41:AL59)</f>
        <v>0</v>
      </c>
      <c r="AM6" s="31">
        <f>+IFERROR(AK6/(AJ6/$AM$2),0)</f>
        <v>38.886763660436294</v>
      </c>
      <c r="AN6" s="30">
        <f>+SUM(AN9,AN12,AN16,AN19,AN20,AN23:AN25,AN28,AN29:AN35,AN38,AN41:AN59)</f>
        <v>27005.735628605886</v>
      </c>
      <c r="AO6" s="30">
        <f>+SUM(AO9,AO12,AO16,AO19,AO20,AO23:AO25,AO28,AO29:AO35,AO38,AO41:AO59)</f>
        <v>24351</v>
      </c>
      <c r="AP6" s="30">
        <f>+SUM(AP9,AP12,AP16,AP19,AP20,AP23:AP25,AP28,AP29:AP35,AP38,AP41:AP59)</f>
        <v>19004.816666666669</v>
      </c>
      <c r="AQ6" s="30">
        <f>+SUM(AQ9,AQ12,AQ16,AQ19,AQ20,AQ23:AQ25,AQ28,AQ29:AQ35,AQ38,AQ41:AQ59)</f>
        <v>32351.918961939224</v>
      </c>
      <c r="AR6" s="30">
        <f>+SUM(AR9,AR12,AR16,AR19,AR20,AR23:AR25,AR28,AR29:AR35,AR38,AR41:AR59)</f>
        <v>0</v>
      </c>
      <c r="AS6" s="31">
        <f>+IFERROR(AQ6/(AP6/$AS$2),0)</f>
        <v>44.259826746224142</v>
      </c>
      <c r="AT6" s="30">
        <f>+SUM(AT9,AT12,AT16,AT19,AT20,AT23:AT25,AT28,AT29:AT35,AT38,AT41:AT59)</f>
        <v>32351.918961939224</v>
      </c>
      <c r="AU6" s="30">
        <f>+SUM(AU9,AU12,AU16,AU19,AU20,AU23:AU25,AU28,AU29:AU35,AU38,AU41:AU59)</f>
        <v>15626</v>
      </c>
      <c r="AV6" s="30">
        <f>+SUM(AV9,AV12,AV16,AV19,AV20,AV23:AV25,AV28,AV29:AV35,AV38,AV41:AV59)</f>
        <v>20370.933333333331</v>
      </c>
      <c r="AW6" s="30">
        <f>+SUM(AW9,AW12,AW16,AW19,AW20,AW23:AW25,AW28,AW29:AW35,AW38,AW41:AW59)</f>
        <v>27606.985628605882</v>
      </c>
      <c r="AX6" s="30">
        <f>+SUM(AX9,AX12,AX16,AX19,AX20,AX23:AX25,AX28,AX29:AX35,AX38,AX41:AX59)</f>
        <v>0</v>
      </c>
      <c r="AY6" s="31">
        <f>+IFERROR(AW6/(AV6/$AY$2),0)</f>
        <v>36.59079335126318</v>
      </c>
      <c r="AZ6" s="30">
        <f>+SUM(AZ9,AZ12,AZ16,AZ19,AZ20,AZ23:AZ25,AZ28,AZ29:AZ35,AZ38,AZ41:AZ59)</f>
        <v>27606.985628605882</v>
      </c>
      <c r="BA6" s="30">
        <f>+SUM(BA9,BA12,BA16,BA19,BA20,BA23:BA25,BA28,BA29:BA35,BA38,BA41:BA59)</f>
        <v>18870</v>
      </c>
      <c r="BB6" s="30">
        <f>+SUM(BB9,BB12,BB16,BB19,BB20,BB23:BB25,BB28,BB29:BB35,BB38,BB41:BB59)</f>
        <v>18197.216666666671</v>
      </c>
      <c r="BC6" s="30">
        <f>+SUM(BC9,BC12,BC16,BC19,BC20,BC23:BC25,BC28,BC29:BC35,BC38,BC41:BC59)</f>
        <v>28279.768961939211</v>
      </c>
      <c r="BD6" s="30">
        <f>+SUM(BD9,BD12,BD16,BD19,BD20,BD23:BD25,BD28,BD29:BD35,BD38,BD41:BD59)</f>
        <v>0</v>
      </c>
      <c r="BE6" s="31">
        <f>+IFERROR(BC6/(BB6/$BE$2),0)</f>
        <v>37.297706980089863</v>
      </c>
      <c r="BF6" s="30">
        <f>+SUM(BF9,BF12,BF16,BF19,BF20,BF23:BF25,BF28,BF29:BF35,BF38,BF41:BF59)</f>
        <v>28279.768961939211</v>
      </c>
      <c r="BG6" s="30">
        <f>+SUM(BG9,BG12,BG16,BG19,BG20,BG23:BG25,BG28,BG29:BG35,BG38,BG41:BG59)</f>
        <v>28329</v>
      </c>
      <c r="BH6" s="30">
        <f>+SUM(BH9,BH12,BH16,BH19,BH20,BH23:BH25,BH28,BH29:BH35,BH38,BH41:BH59)</f>
        <v>18930.486666666664</v>
      </c>
      <c r="BI6" s="30">
        <f>+SUM(BI9,BI12,BI16,BI19,BI20,BI23:BI25,BI28,BI29:BI35,BI38,BI41:BI59)</f>
        <v>37678.282295272555</v>
      </c>
      <c r="BJ6" s="30">
        <f>+SUM(BJ9,BJ12,BJ16,BJ19,BJ20,BJ23:BJ25,BJ28,BJ29:BJ35,BJ38,BJ41:BJ59)</f>
        <v>0</v>
      </c>
      <c r="BK6" s="31">
        <f>+IFERROR(BI6/(BH6/$BK$2),0)</f>
        <v>51.749083736027558</v>
      </c>
      <c r="BL6" s="30">
        <f>+SUM(BL9,BL12,BL16,BL19,BL20,BL23:BL25,BL28,BL29:BL35,BL38,BL41:BL59)</f>
        <v>37678.282295272555</v>
      </c>
      <c r="BM6" s="30">
        <f>+SUM(BM9,BM12,BM16,BM19,BM20,BM23:BM25,BM28,BM29:BM35,BM38,BM41:BM59)</f>
        <v>23630</v>
      </c>
      <c r="BN6" s="30">
        <f>+SUM(BN9,BN12,BN16,BN19,BN20,BN23:BN25,BN28,BN29:BN35,BN38,BN41:BN59)</f>
        <v>28243.64166666667</v>
      </c>
      <c r="BO6" s="30">
        <f>+SUM(BO9,BO12,BO16,BO19,BO20,BO23:BO25,BO28,BO29:BO35,BO38,BO41:BO59)</f>
        <v>33064.640628605892</v>
      </c>
      <c r="BP6" s="30">
        <f>+SUM(BP9,BP12,BP16,BP19,BP20,BP23:BP25,BP28,BP29:BP35,BP38,BP41:BP59)</f>
        <v>0</v>
      </c>
      <c r="BQ6" s="31">
        <f>+IFERROR(BO6/(BN6/$BQ$2),0)</f>
        <v>30.438024476084255</v>
      </c>
      <c r="BR6" s="30">
        <f>+SUM(BR9,BR12,BR16,BR19,BR20,BR23:BR25,BR28,BR29:BR35,BR38,BR41:BR59)</f>
        <v>33064.640628605892</v>
      </c>
      <c r="BS6" s="30">
        <f>+SUM(BS9,BS12,BS16,BS19,BS20,BS23:BS25,BS28,BS29:BS35,BS38,BS41:BS59)</f>
        <v>17842</v>
      </c>
      <c r="BT6" s="30">
        <f>+SUM(BT9,BT12,BT16,BT19,BT20,BT23:BT25,BT28,BT29:BT35,BT38,BT41:BT59)</f>
        <v>18655.636842105261</v>
      </c>
      <c r="BU6" s="30">
        <f>+SUM(BU9,BU12,BU16,BU19,BU20,BU23:BU25,BU28,BU29:BU35,BU38,BU41:BU59)</f>
        <v>32251.003786500631</v>
      </c>
      <c r="BV6" s="30">
        <f>+SUM(BV9,BV12,BV16,BV19,BV20,BV23:BV25,BV28,BV29:BV35,BV38,BV41:BV59)</f>
        <v>0</v>
      </c>
      <c r="BW6" s="31">
        <f>+IFERROR(BU6/(BT6/$BW$2),0)</f>
        <v>44.94759978155696</v>
      </c>
      <c r="BX6" s="30">
        <f>+SUM(BX9,BX12,BX16,BX19,BX20,BX23:BX25,BX28,BX29:BX35,BX38,BX41:BX59)</f>
        <v>32251.003786500631</v>
      </c>
      <c r="BY6" s="30">
        <f>+SUM(BY9,BY12,BY16,BY19,BY20,BY23:BY25,BY28,BY29:BY35,BY38,BY41:BY59)</f>
        <v>23510</v>
      </c>
      <c r="BZ6" s="30">
        <f>+SUM(BZ9,BZ12,BZ16,BZ19,BZ20,BZ23:BZ25,BZ28,BZ29:BZ35,BZ38,BZ41:BZ59)</f>
        <v>24420.349122807027</v>
      </c>
      <c r="CA6" s="30">
        <f>+SUM(CA9,CA12,CA16,CA19,CA20,CA23:CA25,CA28,CA29:CA35,CA38,CA41:CA59)</f>
        <v>31340.654663693607</v>
      </c>
      <c r="CB6" s="30">
        <f>+SUM(CB9,CB12,CB16,CB19,CB20,CB23:CB25,CB28,CB29:CB35,CB38,CB41:CB59)</f>
        <v>0</v>
      </c>
      <c r="CC6" s="31">
        <f>+IFERROR(CA6/(BZ6/$CC$2),0)</f>
        <v>33.367951340835255</v>
      </c>
      <c r="CD6" s="30">
        <f>+SUM(CD9,CD12,CD16,CD19,CD20,CD23:CD25,CD28,CD29:CD35,CD38,CD41:CD59)</f>
        <v>31340.654663693607</v>
      </c>
      <c r="CE6" s="30">
        <f>+SUM(CE9,CE12,CE16,CE19,CE20,CE23:CE25,CE28,CE29:CE35,CE38,CE41:CE59)</f>
        <v>10820</v>
      </c>
      <c r="CF6" s="30">
        <f>+SUM(CF9,CF12,CF16,CF19,CF20,CF23:CF25,CF28,CF29:CF35,CF38,CF41:CF59)</f>
        <v>15683.89298245614</v>
      </c>
      <c r="CG6" s="30">
        <f>+SUM(CG9,CG12,CG16,CG19,CG20,CG23:CG25,CG28,CG29:CG35,CG38,CG41:CG59)</f>
        <v>26476.761681237462</v>
      </c>
      <c r="CH6" s="30">
        <f>+SUM(CH9,CH12,CH16,CH19,CH20,CH23:CH25,CH28,CH29:CH35,CH38,CH41:CH59)</f>
        <v>-6.2166666666666659</v>
      </c>
      <c r="CI6" s="31">
        <f>+IFERROR(CG6/(CF6/$CI$2),0)</f>
        <v>32.074847265677498</v>
      </c>
      <c r="CJ6" s="30">
        <f>+SUM(CJ9,CJ12,CJ16,CJ19,CJ20,CJ23:CJ25,CJ28,CJ29:CJ35,CJ38,CJ41:CJ59)</f>
        <v>26470.545014570795</v>
      </c>
      <c r="CK6" s="30">
        <f>+SUM(CK9,CK12,CK16,CK19,CK20,CK23:CK25,CK28,CK29:CK35,CK38,CK41:CK59)</f>
        <v>31578</v>
      </c>
      <c r="CL6" s="30">
        <f>+SUM(CL9,CL12,CL16,CL19,CL20,CL23:CL25,CL28,CL29:CL35,CL38,CL41:CL59)</f>
        <v>28373.871052631581</v>
      </c>
      <c r="CM6" s="30">
        <f>+SUM(CM9,CM12,CM16,CM19,CM20,CM23:CM25,CM28,CM29:CM35,CM38,CM41:CM59)</f>
        <v>29674.673961939217</v>
      </c>
      <c r="CN6" s="30">
        <f>+SUM(CN9,CN12,CN16,CN19,CN20,CN23:CN25,CN28,CN29:CN35,CN38,CN41:CN59)</f>
        <v>-20</v>
      </c>
      <c r="CO6" s="31">
        <f>+IFERROR(CM6/(CL6/$CO$2),0)</f>
        <v>27.191972557401954</v>
      </c>
      <c r="CP6" s="30">
        <f>+SUM(CP9,CP12,CP16,CP19,CP20,CP23:CP25,CP28,CP29:CP35,CP38,CP41:CP59)</f>
        <v>29654.673961939217</v>
      </c>
      <c r="CQ6" s="30">
        <f>+SUM(CQ9,CQ12,CQ16,CQ19,CQ20,CQ23:CQ25,CQ28,CQ29:CQ35,CQ38,CQ41:CQ59)</f>
        <v>19819</v>
      </c>
      <c r="CR6" s="30">
        <f>+SUM(CR9,CR12,CR16,CR19,CR20,CR23:CR25,CR28,CR29:CR35,CR38,CR41:CR59)</f>
        <v>22960.446483880714</v>
      </c>
      <c r="CS6" s="30">
        <f>+SUM(CS9,CS12,CS16,CS19,CS20,CS23:CS25,CS28,CS29:CS35,CS38,CS41:CS59)</f>
        <v>26513.227478058514</v>
      </c>
      <c r="CT6" s="30">
        <f>+SUM(CT9,CT12,CT16,CT19,CT20,CT23:CT25,CT28,CT29:CT35,CT38,CT41:CT59)</f>
        <v>-124</v>
      </c>
      <c r="CU6" s="31">
        <f>+IFERROR(CS6/(CR6/$CU$2),0)</f>
        <v>27.713636140313227</v>
      </c>
      <c r="CV6" s="30">
        <f>+SUM(CV9,CV12,CV16,CV19,CV20,CV23:CV25,CV28,CV29:CV35,CV38,CV41:CV59)</f>
        <v>26389.227478058514</v>
      </c>
      <c r="CW6" s="30">
        <f>+SUM(CW9,CW12,CW16,CW19,CW20,CW23:CW25,CW28,CW29:CW35,CW38,CW41:CW59)</f>
        <v>14681</v>
      </c>
      <c r="CX6" s="30">
        <f>+SUM(CX9,CX12,CX16,CX19,CX20,CX23:CX25,CX28,CX29:CX35,CX38,CX41:CX59)</f>
        <v>21888.408333333329</v>
      </c>
      <c r="CY6" s="30">
        <f>+SUM(CY9,CY12,CY16,CY19,CY20,CY23:CY25,CY28,CY29:CY35,CY38,CY41:CY59)</f>
        <v>19181.819144725181</v>
      </c>
      <c r="CZ6" s="30">
        <f>+SUM(CZ9,CZ12,CZ16,CZ19,CZ20,CZ23:CZ25,CZ28,CZ29:CZ35,CZ38,CZ41:CZ59)</f>
        <v>0</v>
      </c>
      <c r="DA6" s="31">
        <f>+IFERROR(CY6/(CX6/$DA$2),0)</f>
        <v>22.784996065856234</v>
      </c>
      <c r="DB6" s="30">
        <f>+SUM(DB9,DB12,DB16,DB19,DB20,DB23:DB25,DB28,DB29:DB35,DB38,DB41:DB59)</f>
        <v>19181.819144725181</v>
      </c>
      <c r="DC6" s="30">
        <f>+SUM(DC9,DC12,DC16,DC19,DC20,DC23:DC25,DC28,DC29:DC35,DC38,DC41:DC59)</f>
        <v>31053</v>
      </c>
      <c r="DD6" s="30">
        <f>+SUM(DD9,DD12,DD16,DD19,DD20,DD23:DD25,DD28,DD29:DD35,DD38,DD41:DD59)</f>
        <v>26961.366666666669</v>
      </c>
      <c r="DE6" s="30">
        <f>+SUM(DE9,DE12,DE16,DE19,DE20,DE23:DE25,DE28,DE29:DE35,DE38,DE41:DE59)</f>
        <v>23273.452478058512</v>
      </c>
      <c r="DF6" s="30">
        <f>+SUM(DF9,DF12,DF16,DF19,DF20,DF23:DF25,DF28,DF29:DF35,DF38,DF41:DF59)</f>
        <v>0</v>
      </c>
      <c r="DG6" s="31">
        <f>+IFERROR(DE6/(DD6/$DG$2),0)</f>
        <v>21.580371616354615</v>
      </c>
      <c r="DH6" s="30">
        <f>+SUM(DH9,DH12,DH16,DH19,DH20,DH23:DH25,DH28,DH29:DH35,DH38,DH41:DH59)</f>
        <v>23273.452478058512</v>
      </c>
      <c r="DI6" s="30">
        <f>+SUM(DI9,DI12,DI16,DI19,DI20,DI23:DI25,DI28,DI29:DI35,DI38,DI41:DI59)</f>
        <v>29750</v>
      </c>
      <c r="DJ6" s="30">
        <f>+SUM(DJ9,DJ12,DJ16,DJ19,DJ20,DJ23:DJ25,DJ28,DJ29:DJ35,DJ38,DJ41:DJ59)</f>
        <v>29769.95</v>
      </c>
      <c r="DK6" s="30">
        <f>+SUM(DK9,DK12,DK16,DK19,DK20,DK23:DK25,DK28,DK29:DK35,DK38,DK41:DK59)</f>
        <v>23253.502478058512</v>
      </c>
      <c r="DL6" s="30">
        <f>+SUM(DL9,DL12,DL16,DL19,DL20,DL23:DL25,DL28,DL29:DL35,DL38,DL41:DL59)</f>
        <v>-1237.5733333333333</v>
      </c>
      <c r="DM6" s="31">
        <f>+IFERROR(DK6/(DJ6/$DM$2),0)</f>
        <v>21.089876432697395</v>
      </c>
      <c r="DN6" s="30">
        <f>+SUM(DN9,DN12,DN16,DN19,DN20,DN23:DN25,DN28,DN29:DN35,DN38,DN41:DN59)</f>
        <v>22015.929144725182</v>
      </c>
      <c r="DO6" s="30">
        <f>+SUM(DO9,DO12,DO16,DO19,DO20,DO23:DO25,DO28,DO29:DO35,DO38,DO41:DO59)</f>
        <v>21895</v>
      </c>
      <c r="DP6" s="30">
        <f>+SUM(DP9,DP12,DP16,DP19,DP20,DP23:DP25,DP28,DP29:DP35,DP38,DP41:DP59)</f>
        <v>22157.958333333332</v>
      </c>
      <c r="DQ6" s="30">
        <f>+SUM(DQ9,DQ12,DQ16,DQ19,DQ20,DQ23:DQ25,DQ28,DQ29:DQ35,DQ38,DQ41:DQ59)</f>
        <v>21752.97081139185</v>
      </c>
      <c r="DR6" s="30">
        <f>+SUM(DR9,DR12,DR16,DR19,DR20,DR23:DR25,DR28,DR29:DR35,DR38,DR41:DR59)</f>
        <v>0</v>
      </c>
      <c r="DS6" s="31">
        <f>+IFERROR(DQ6/(DP6/$DS$2),0)</f>
        <v>26.506513058291546</v>
      </c>
      <c r="DT6" s="30">
        <f>+SUM(DT9,DT12,DT16,DT19,DT20,DT23:DT25,DT28,DT29:DT35,DT38,DT41:DT59)</f>
        <v>21752.97081139185</v>
      </c>
      <c r="DU6" s="30">
        <f>+SUM(DU9,DU12,DU16,DU19,DU20,DU23:DU25,DU28,DU29:DU35,DU38,DU41:DU59)</f>
        <v>24330</v>
      </c>
      <c r="DV6" s="30">
        <f>+SUM(DV9,DV12,DV16,DV19,DV20,DV23:DV25,DV28,DV29:DV35,DV38,DV41:DV59)</f>
        <v>23472.60833333333</v>
      </c>
      <c r="DW6" s="30">
        <f t="shared" ref="DW6:DW59" si="1">+DT6+DU6-DV6</f>
        <v>22610.362478058516</v>
      </c>
      <c r="DX6" s="30">
        <f t="shared" ref="DX6:EN6" si="2">SUM(DX7:DX59)</f>
        <v>0</v>
      </c>
      <c r="DY6" s="31">
        <f>+IFERROR(DW6/(DV6/$DY$2),0)</f>
        <v>22.15511500086857</v>
      </c>
      <c r="DZ6" s="30">
        <f t="shared" si="2"/>
        <v>21166.862478058516</v>
      </c>
      <c r="EA6" s="30">
        <f t="shared" si="2"/>
        <v>0</v>
      </c>
      <c r="EB6" s="30">
        <f t="shared" si="2"/>
        <v>0</v>
      </c>
      <c r="EC6" s="30">
        <f t="shared" si="2"/>
        <v>21166.862478058516</v>
      </c>
      <c r="ED6" s="30">
        <f t="shared" si="2"/>
        <v>0</v>
      </c>
      <c r="EE6" s="30">
        <f t="shared" si="2"/>
        <v>21166.862478058516</v>
      </c>
      <c r="EF6" s="30">
        <f t="shared" si="2"/>
        <v>0</v>
      </c>
      <c r="EG6" s="30">
        <f t="shared" si="2"/>
        <v>0</v>
      </c>
      <c r="EH6" s="30">
        <f t="shared" si="2"/>
        <v>21166.862478058516</v>
      </c>
      <c r="EI6" s="30">
        <f t="shared" si="2"/>
        <v>0</v>
      </c>
      <c r="EJ6" s="30">
        <f t="shared" si="2"/>
        <v>21166.862478058516</v>
      </c>
      <c r="EK6" s="30">
        <f t="shared" si="2"/>
        <v>0</v>
      </c>
      <c r="EL6" s="30">
        <f t="shared" si="2"/>
        <v>0</v>
      </c>
      <c r="EM6" s="30">
        <f t="shared" si="2"/>
        <v>21166.862478058516</v>
      </c>
      <c r="EN6" s="30">
        <f t="shared" si="2"/>
        <v>0</v>
      </c>
    </row>
    <row r="7" spans="1:144" x14ac:dyDescent="0.25">
      <c r="A7" s="32">
        <v>320028</v>
      </c>
      <c r="B7" s="32" t="s">
        <v>55</v>
      </c>
      <c r="C7" s="33">
        <v>0</v>
      </c>
      <c r="D7" s="34"/>
      <c r="E7" s="34">
        <v>0</v>
      </c>
      <c r="F7" s="34">
        <v>0</v>
      </c>
      <c r="G7" s="35">
        <f>+C7+D7+E7-F7</f>
        <v>0</v>
      </c>
      <c r="H7" s="35"/>
      <c r="I7" s="35">
        <f t="shared" ref="I7:I59" si="3">IFERROR(G7/(F7/$I$2),0)</f>
        <v>0</v>
      </c>
      <c r="J7" s="34">
        <f t="shared" ref="J7:J59" si="4">+G7+H7</f>
        <v>0</v>
      </c>
      <c r="K7" s="34">
        <v>0</v>
      </c>
      <c r="L7" s="34">
        <v>0</v>
      </c>
      <c r="M7" s="35">
        <f t="shared" ref="M7:M22" si="5">+J7+K7-L7</f>
        <v>0</v>
      </c>
      <c r="N7" s="35"/>
      <c r="O7" s="35">
        <f t="shared" ref="O7:O59" si="6">IFERROR(M7/(L7/$O$2),0)</f>
        <v>0</v>
      </c>
      <c r="P7" s="34">
        <f t="shared" ref="P7:P59" si="7">+M7+N7</f>
        <v>0</v>
      </c>
      <c r="Q7" s="34">
        <v>0</v>
      </c>
      <c r="R7" s="34">
        <v>0</v>
      </c>
      <c r="S7" s="35">
        <f t="shared" ref="S7:S59" si="8">+P7+Q7-R7</f>
        <v>0</v>
      </c>
      <c r="T7" s="35"/>
      <c r="U7" s="35">
        <f t="shared" ref="U7:U59" si="9">IFERROR(S7/(R7/$O$2),0)</f>
        <v>0</v>
      </c>
      <c r="V7" s="34">
        <f t="shared" ref="V7:V59" si="10">+S7+T7</f>
        <v>0</v>
      </c>
      <c r="W7" s="34">
        <v>0</v>
      </c>
      <c r="X7" s="34">
        <v>0</v>
      </c>
      <c r="Y7" s="35">
        <f t="shared" ref="Y7:Y22" si="11">+V7+W7-X7</f>
        <v>0</v>
      </c>
      <c r="Z7" s="35"/>
      <c r="AA7" s="35">
        <f t="shared" ref="AA7:AA59" si="12">+IFERROR(Y7/(X7/$AA$2),0)</f>
        <v>0</v>
      </c>
      <c r="AB7" s="34">
        <f t="shared" ref="AB7:AB59" si="13">+Y7+Z7</f>
        <v>0</v>
      </c>
      <c r="AC7" s="34">
        <v>0</v>
      </c>
      <c r="AD7" s="34">
        <v>0</v>
      </c>
      <c r="AE7" s="35">
        <f t="shared" ref="AE7:AE22" si="14">+AB7+AC7-AD7</f>
        <v>0</v>
      </c>
      <c r="AF7" s="35"/>
      <c r="AG7" s="35">
        <f t="shared" ref="AG7:AG59" si="15">+IFERROR(AE7/(AD7/$AG$2),0)</f>
        <v>0</v>
      </c>
      <c r="AH7" s="34">
        <f t="shared" ref="AH7:AH59" si="16">+AE7+AF7</f>
        <v>0</v>
      </c>
      <c r="AI7" s="34">
        <v>0</v>
      </c>
      <c r="AJ7" s="34">
        <v>0</v>
      </c>
      <c r="AK7" s="35">
        <f t="shared" ref="AK7:AK22" si="17">+AH7+AI7-AJ7</f>
        <v>0</v>
      </c>
      <c r="AL7" s="35"/>
      <c r="AM7" s="35">
        <f t="shared" ref="AM7:AM59" si="18">+IFERROR(AK7/(AJ7/$AM$2),0)</f>
        <v>0</v>
      </c>
      <c r="AN7" s="34">
        <f t="shared" ref="AN7:AN59" si="19">+AK7+AL7</f>
        <v>0</v>
      </c>
      <c r="AO7" s="34">
        <v>0</v>
      </c>
      <c r="AP7" s="34">
        <v>0</v>
      </c>
      <c r="AQ7" s="35">
        <f t="shared" ref="AQ7:AQ22" si="20">+AN7+AO7-AP7</f>
        <v>0</v>
      </c>
      <c r="AR7" s="35"/>
      <c r="AS7" s="35">
        <f t="shared" ref="AS7:AS59" si="21">+IFERROR(AQ7/(AP7/$AS$2),0)</f>
        <v>0</v>
      </c>
      <c r="AT7" s="34">
        <f t="shared" ref="AT7:AT59" si="22">+AQ7+AR7</f>
        <v>0</v>
      </c>
      <c r="AU7" s="34">
        <v>3350</v>
      </c>
      <c r="AV7" s="34">
        <v>0</v>
      </c>
      <c r="AW7" s="35">
        <f t="shared" ref="AW7:AW22" si="23">+AT7+AU7-AV7</f>
        <v>3350</v>
      </c>
      <c r="AX7" s="35"/>
      <c r="AY7" s="35">
        <f t="shared" ref="AY7:AY59" si="24">+IFERROR(AW7/(AV7/$AY$2),0)</f>
        <v>0</v>
      </c>
      <c r="AZ7" s="34">
        <f t="shared" ref="AZ7:AZ59" si="25">+AW7+AX7</f>
        <v>3350</v>
      </c>
      <c r="BA7" s="34">
        <v>300</v>
      </c>
      <c r="BB7" s="34">
        <v>1324</v>
      </c>
      <c r="BC7" s="35">
        <f t="shared" ref="BC7:BC22" si="26">+AZ7+BA7-BB7</f>
        <v>2326</v>
      </c>
      <c r="BD7" s="35"/>
      <c r="BE7" s="35">
        <f t="shared" ref="BE7:BE59" si="27">+IFERROR(BC7/(BB7/$BE$2),0)</f>
        <v>42.163141993957709</v>
      </c>
      <c r="BF7" s="34">
        <f t="shared" ref="BF7:BF59" si="28">+BC7+BD7</f>
        <v>2326</v>
      </c>
      <c r="BG7" s="34">
        <v>4600</v>
      </c>
      <c r="BH7" s="34">
        <v>2579.8333333333335</v>
      </c>
      <c r="BI7" s="35">
        <f t="shared" ref="BI7:BI22" si="29">+BF7+BG7-BH7</f>
        <v>4346.1666666666661</v>
      </c>
      <c r="BJ7" s="35"/>
      <c r="BK7" s="35">
        <f t="shared" ref="BK7:BK59" si="30">+IFERROR(BI7/(BH7/$BK$2),0)</f>
        <v>43.80140835971315</v>
      </c>
      <c r="BL7" s="34">
        <f t="shared" ref="BL7:BL59" si="31">+BI7+BJ7</f>
        <v>4346.1666666666661</v>
      </c>
      <c r="BM7" s="34">
        <v>2500</v>
      </c>
      <c r="BN7" s="34">
        <v>2685.333333333333</v>
      </c>
      <c r="BO7" s="35">
        <f t="shared" ref="BO7:BO22" si="32">+BL7+BM7-BN7</f>
        <v>4160.833333333333</v>
      </c>
      <c r="BP7" s="35"/>
      <c r="BQ7" s="35">
        <f t="shared" ref="BQ7:BQ59" si="33">+IFERROR(BO7/(BN7/$BQ$2),0)</f>
        <v>40.286122144985107</v>
      </c>
      <c r="BR7" s="34">
        <f t="shared" ref="BR7:BR59" si="34">+BO7+BP7</f>
        <v>4160.833333333333</v>
      </c>
      <c r="BS7" s="34">
        <v>2500</v>
      </c>
      <c r="BT7" s="34">
        <v>3096.6666666666665</v>
      </c>
      <c r="BU7" s="35">
        <f t="shared" ref="BU7:BU22" si="35">+BR7+BS7-BT7</f>
        <v>3564.1666666666665</v>
      </c>
      <c r="BV7" s="35"/>
      <c r="BW7" s="35">
        <f t="shared" ref="BW7:BW59" si="36">+IFERROR(BU7/(BT7/$BW$2),0)</f>
        <v>29.925188374596338</v>
      </c>
      <c r="BX7" s="34">
        <f t="shared" ref="BX7:BX59" si="37">+BU7+BV7</f>
        <v>3564.1666666666665</v>
      </c>
      <c r="BY7" s="34">
        <v>6300</v>
      </c>
      <c r="BZ7" s="34">
        <v>4470.5</v>
      </c>
      <c r="CA7" s="35">
        <f t="shared" ref="CA7:CA22" si="38">+BX7+BY7-BZ7</f>
        <v>5393.6666666666661</v>
      </c>
      <c r="CB7" s="35"/>
      <c r="CC7" s="35">
        <f t="shared" ref="CC7:CC59" si="39">+IFERROR(CA7/(BZ7/$CC$2),0)</f>
        <v>31.369048950527532</v>
      </c>
      <c r="CD7" s="34">
        <f t="shared" ref="CD7:CD59" si="40">+CA7+CB7</f>
        <v>5393.6666666666661</v>
      </c>
      <c r="CE7" s="34">
        <v>500</v>
      </c>
      <c r="CF7" s="34">
        <v>3570.5</v>
      </c>
      <c r="CG7" s="35">
        <f t="shared" ref="CG7:CG22" si="41">+CD7+CE7-CF7</f>
        <v>2323.1666666666661</v>
      </c>
      <c r="CH7" s="35"/>
      <c r="CI7" s="35">
        <f t="shared" ref="CI7:CI59" si="42">+IFERROR(CG7/(CF7/$CI$2),0)</f>
        <v>12.362460906502353</v>
      </c>
      <c r="CJ7" s="34">
        <f t="shared" ref="CJ7:CJ59" si="43">+CG7+CH7</f>
        <v>2323.1666666666661</v>
      </c>
      <c r="CK7" s="34">
        <v>5000</v>
      </c>
      <c r="CL7" s="34">
        <v>3604.6666666666665</v>
      </c>
      <c r="CM7" s="35">
        <f t="shared" ref="CM7:CM22" si="44">+CJ7+CK7-CL7</f>
        <v>3718.4999999999995</v>
      </c>
      <c r="CN7" s="35"/>
      <c r="CO7" s="35">
        <f t="shared" ref="CO7:CO59" si="45">+IFERROR(CM7/(CL7/$CO$2),0)</f>
        <v>26.821065285740705</v>
      </c>
      <c r="CP7" s="34">
        <f t="shared" ref="CP7:CP59" si="46">+CM7+CN7</f>
        <v>3718.4999999999995</v>
      </c>
      <c r="CQ7" s="34">
        <v>2830</v>
      </c>
      <c r="CR7" s="34">
        <v>4107.6666666666661</v>
      </c>
      <c r="CS7" s="35">
        <f t="shared" ref="CS7:CS22" si="47">+CP7+CQ7-CR7</f>
        <v>2440.8333333333339</v>
      </c>
      <c r="CT7" s="35"/>
      <c r="CU7" s="35">
        <f t="shared" ref="CU7:CU59" si="48">+IFERROR(CS7/(CR7/$CU$2),0)</f>
        <v>14.261137709973227</v>
      </c>
      <c r="CV7" s="34">
        <f t="shared" ref="CV7:CV59" si="49">+CS7+CT7</f>
        <v>2440.8333333333339</v>
      </c>
      <c r="CW7" s="34">
        <v>2500</v>
      </c>
      <c r="CX7" s="34">
        <v>4424.3333333333339</v>
      </c>
      <c r="CY7" s="35">
        <f t="shared" ref="CY7:CY22" si="50">+CV7+CW7-CX7</f>
        <v>516.5</v>
      </c>
      <c r="CZ7" s="35"/>
      <c r="DA7" s="35">
        <f t="shared" ref="DA7:DA59" si="51">+IFERROR(CY7/(CX7/$DA$2),0)</f>
        <v>3.0352595494613119</v>
      </c>
      <c r="DB7" s="34">
        <f t="shared" ref="DB7:DB59" si="52">+CY7+CZ7</f>
        <v>516.5</v>
      </c>
      <c r="DC7" s="34">
        <v>4920</v>
      </c>
      <c r="DD7" s="34">
        <v>4371</v>
      </c>
      <c r="DE7" s="35">
        <f t="shared" ref="DE7:DE22" si="53">+DB7+DC7-DD7</f>
        <v>1065.5</v>
      </c>
      <c r="DF7" s="35"/>
      <c r="DG7" s="35">
        <f t="shared" ref="DG7:DG59" si="54">+IFERROR(DE7/(DD7/$DG$2),0)</f>
        <v>6.0941432166552278</v>
      </c>
      <c r="DH7" s="34">
        <f t="shared" ref="DH7:DH59" si="55">+DE7+DF7</f>
        <v>1065.5</v>
      </c>
      <c r="DI7" s="34">
        <v>6700</v>
      </c>
      <c r="DJ7" s="34">
        <v>4614.8333333333339</v>
      </c>
      <c r="DK7" s="35">
        <f t="shared" ref="DK7:DK22" si="56">+DH7+DI7-DJ7</f>
        <v>3150.6666666666661</v>
      </c>
      <c r="DL7" s="35">
        <v>-3</v>
      </c>
      <c r="DM7" s="35">
        <f t="shared" ref="DM7:DM59" si="57">+IFERROR(DK7/(DJ7/$DM$2),0)</f>
        <v>18.433601791325071</v>
      </c>
      <c r="DN7" s="34">
        <f t="shared" ref="DN7:DN59" si="58">+DK7+DL7</f>
        <v>3147.6666666666661</v>
      </c>
      <c r="DO7" s="34">
        <v>2000</v>
      </c>
      <c r="DP7" s="34">
        <v>3270.5</v>
      </c>
      <c r="DQ7" s="35">
        <f t="shared" ref="DQ7:DQ22" si="59">+DN7+DO7-DP7</f>
        <v>1877.1666666666661</v>
      </c>
      <c r="DR7" s="35"/>
      <c r="DS7" s="35">
        <f t="shared" ref="DS7:DS59" si="60">+IFERROR(DQ7/(DP7/$DS$2),0)</f>
        <v>15.497171686286496</v>
      </c>
      <c r="DT7" s="34">
        <f t="shared" ref="DT7:DT22" si="61">+DQ7+DR7</f>
        <v>1877.1666666666661</v>
      </c>
      <c r="DU7" s="34">
        <v>5300</v>
      </c>
      <c r="DV7" s="34">
        <v>5117.1666666666661</v>
      </c>
      <c r="DW7" s="35">
        <f t="shared" si="1"/>
        <v>2060</v>
      </c>
      <c r="DX7" s="35"/>
      <c r="DY7" s="35">
        <f t="shared" ref="DY7:DY59" si="62">+IFERROR(DW7/(DV7/$DY$2),0)</f>
        <v>9.2590300622089057</v>
      </c>
      <c r="DZ7" s="34">
        <f t="shared" ref="DZ7:DZ22" si="63">+DW7+DX7</f>
        <v>2060</v>
      </c>
      <c r="EA7" s="34">
        <v>0</v>
      </c>
      <c r="EB7" s="34"/>
      <c r="EC7" s="35">
        <f t="shared" ref="EC7:EC22" si="64">+DZ7+EA7-EB7</f>
        <v>2060</v>
      </c>
      <c r="ED7" s="35"/>
      <c r="EE7" s="34">
        <f t="shared" ref="EE7:EE22" si="65">+EC7+ED7</f>
        <v>2060</v>
      </c>
      <c r="EF7" s="34">
        <v>0</v>
      </c>
      <c r="EG7" s="34"/>
      <c r="EH7" s="35">
        <f t="shared" ref="EH7:EH22" si="66">+EE7+EF7-EG7</f>
        <v>2060</v>
      </c>
      <c r="EI7" s="35"/>
      <c r="EJ7" s="34">
        <f t="shared" ref="EJ7:EJ22" si="67">+EH7+EI7</f>
        <v>2060</v>
      </c>
      <c r="EK7" s="34">
        <v>0</v>
      </c>
      <c r="EL7" s="34"/>
      <c r="EM7" s="35">
        <f t="shared" ref="EM7:EM22" si="68">+EJ7+EK7-EL7</f>
        <v>2060</v>
      </c>
      <c r="EN7" s="35"/>
    </row>
    <row r="8" spans="1:144" x14ac:dyDescent="0.25">
      <c r="A8" s="32">
        <v>320013</v>
      </c>
      <c r="B8" s="36" t="s">
        <v>56</v>
      </c>
      <c r="C8" s="37">
        <v>-440</v>
      </c>
      <c r="D8" s="34">
        <v>10376.306000000002</v>
      </c>
      <c r="E8" s="34">
        <v>3390</v>
      </c>
      <c r="F8" s="34">
        <v>2802.1666666666665</v>
      </c>
      <c r="G8" s="35">
        <f t="shared" ref="G8:G59" si="69">+C8+D8+E8-F8</f>
        <v>10524.139333333336</v>
      </c>
      <c r="H8" s="35"/>
      <c r="I8" s="35">
        <f t="shared" si="3"/>
        <v>71.358584666627038</v>
      </c>
      <c r="J8" s="34">
        <f t="shared" si="4"/>
        <v>10524.139333333336</v>
      </c>
      <c r="K8" s="34">
        <v>0</v>
      </c>
      <c r="L8" s="34">
        <v>5046.3333333333339</v>
      </c>
      <c r="M8" s="35">
        <f t="shared" si="5"/>
        <v>5477.8060000000023</v>
      </c>
      <c r="N8" s="35"/>
      <c r="O8" s="35">
        <f t="shared" si="6"/>
        <v>26.052053107867106</v>
      </c>
      <c r="P8" s="34">
        <f t="shared" si="7"/>
        <v>5477.8060000000023</v>
      </c>
      <c r="Q8" s="34">
        <v>7000</v>
      </c>
      <c r="R8" s="34">
        <v>4060.5</v>
      </c>
      <c r="S8" s="35">
        <f t="shared" si="8"/>
        <v>8417.3060000000023</v>
      </c>
      <c r="T8" s="35"/>
      <c r="U8" s="35">
        <f t="shared" si="9"/>
        <v>49.751346878463259</v>
      </c>
      <c r="V8" s="34">
        <f t="shared" si="10"/>
        <v>8417.3060000000023</v>
      </c>
      <c r="W8" s="34">
        <v>1250</v>
      </c>
      <c r="X8" s="34">
        <v>3425.8333333333335</v>
      </c>
      <c r="Y8" s="35">
        <f t="shared" si="11"/>
        <v>6241.4726666666684</v>
      </c>
      <c r="Z8" s="35"/>
      <c r="AA8" s="35">
        <f t="shared" si="12"/>
        <v>43.725228119678917</v>
      </c>
      <c r="AB8" s="34">
        <f t="shared" si="13"/>
        <v>6241.4726666666684</v>
      </c>
      <c r="AC8" s="34">
        <v>4500</v>
      </c>
      <c r="AD8" s="34">
        <v>3782.3333333333335</v>
      </c>
      <c r="AE8" s="35">
        <f t="shared" si="14"/>
        <v>6959.1393333333344</v>
      </c>
      <c r="AF8" s="35"/>
      <c r="AG8" s="35">
        <f t="shared" si="15"/>
        <v>45.997660174495465</v>
      </c>
      <c r="AH8" s="34">
        <f t="shared" si="16"/>
        <v>6959.1393333333344</v>
      </c>
      <c r="AI8" s="34">
        <v>5500</v>
      </c>
      <c r="AJ8" s="34">
        <v>4549.8333333333339</v>
      </c>
      <c r="AK8" s="35">
        <f t="shared" si="17"/>
        <v>7909.3060000000005</v>
      </c>
      <c r="AL8" s="35"/>
      <c r="AM8" s="35">
        <f t="shared" si="18"/>
        <v>45.197689878750133</v>
      </c>
      <c r="AN8" s="34">
        <f t="shared" si="19"/>
        <v>7909.3060000000005</v>
      </c>
      <c r="AO8" s="34">
        <v>4000</v>
      </c>
      <c r="AP8" s="34">
        <v>4478.166666666667</v>
      </c>
      <c r="AQ8" s="35">
        <f t="shared" si="20"/>
        <v>7431.1393333333335</v>
      </c>
      <c r="AR8" s="35"/>
      <c r="AS8" s="35">
        <f t="shared" si="21"/>
        <v>43.14480390040567</v>
      </c>
      <c r="AT8" s="34">
        <f t="shared" si="22"/>
        <v>7431.1393333333335</v>
      </c>
      <c r="AU8" s="34">
        <v>1500</v>
      </c>
      <c r="AV8" s="34">
        <v>4436.5</v>
      </c>
      <c r="AW8" s="35">
        <f t="shared" si="23"/>
        <v>4494.6393333333326</v>
      </c>
      <c r="AX8" s="35"/>
      <c r="AY8" s="35">
        <f t="shared" si="24"/>
        <v>27.353828919193052</v>
      </c>
      <c r="AZ8" s="34">
        <f t="shared" si="25"/>
        <v>4494.6393333333326</v>
      </c>
      <c r="BA8" s="34">
        <v>200</v>
      </c>
      <c r="BB8" s="34">
        <v>2594.9999999999986</v>
      </c>
      <c r="BC8" s="35">
        <f t="shared" si="26"/>
        <v>2099.639333333334</v>
      </c>
      <c r="BD8" s="35"/>
      <c r="BE8" s="35">
        <f t="shared" si="27"/>
        <v>19.418629672447029</v>
      </c>
      <c r="BF8" s="34">
        <f t="shared" si="28"/>
        <v>2099.639333333334</v>
      </c>
      <c r="BG8" s="34">
        <v>0</v>
      </c>
      <c r="BH8" s="34">
        <v>1068.3333333333335</v>
      </c>
      <c r="BI8" s="35">
        <f t="shared" si="29"/>
        <v>1031.3060000000005</v>
      </c>
      <c r="BJ8" s="35"/>
      <c r="BK8" s="35">
        <f t="shared" si="30"/>
        <v>25.098866770670835</v>
      </c>
      <c r="BL8" s="34">
        <f t="shared" si="31"/>
        <v>1031.3060000000005</v>
      </c>
      <c r="BM8" s="34">
        <v>0</v>
      </c>
      <c r="BN8" s="34">
        <v>419.5</v>
      </c>
      <c r="BO8" s="35">
        <f t="shared" si="32"/>
        <v>611.80600000000049</v>
      </c>
      <c r="BP8" s="35"/>
      <c r="BQ8" s="35">
        <f t="shared" si="33"/>
        <v>37.918846245530425</v>
      </c>
      <c r="BR8" s="34">
        <f t="shared" si="34"/>
        <v>611.80600000000049</v>
      </c>
      <c r="BS8" s="34">
        <v>0</v>
      </c>
      <c r="BT8" s="34">
        <v>-1</v>
      </c>
      <c r="BU8" s="35">
        <f t="shared" si="35"/>
        <v>612.80600000000049</v>
      </c>
      <c r="BV8" s="35"/>
      <c r="BW8" s="35">
        <f t="shared" si="36"/>
        <v>-15932.956000000013</v>
      </c>
      <c r="BX8" s="34">
        <f t="shared" si="37"/>
        <v>612.80600000000049</v>
      </c>
      <c r="BY8" s="34">
        <v>0</v>
      </c>
      <c r="BZ8" s="34">
        <v>0</v>
      </c>
      <c r="CA8" s="35">
        <f t="shared" si="38"/>
        <v>612.80600000000049</v>
      </c>
      <c r="CB8" s="35"/>
      <c r="CC8" s="35">
        <f t="shared" si="39"/>
        <v>0</v>
      </c>
      <c r="CD8" s="34">
        <f t="shared" si="40"/>
        <v>612.80600000000049</v>
      </c>
      <c r="CE8" s="34">
        <v>0</v>
      </c>
      <c r="CF8" s="34">
        <v>0</v>
      </c>
      <c r="CG8" s="35">
        <f t="shared" si="41"/>
        <v>612.80600000000049</v>
      </c>
      <c r="CH8" s="35"/>
      <c r="CI8" s="35">
        <f t="shared" si="42"/>
        <v>0</v>
      </c>
      <c r="CJ8" s="34">
        <f t="shared" si="43"/>
        <v>612.80600000000049</v>
      </c>
      <c r="CK8" s="34">
        <v>0</v>
      </c>
      <c r="CL8" s="34">
        <v>0</v>
      </c>
      <c r="CM8" s="35">
        <f t="shared" si="44"/>
        <v>612.80600000000049</v>
      </c>
      <c r="CN8" s="35"/>
      <c r="CO8" s="35">
        <f t="shared" si="45"/>
        <v>0</v>
      </c>
      <c r="CP8" s="34">
        <f t="shared" si="46"/>
        <v>612.80600000000049</v>
      </c>
      <c r="CQ8" s="34">
        <v>0</v>
      </c>
      <c r="CR8" s="34">
        <v>-10.080712238712977</v>
      </c>
      <c r="CS8" s="35">
        <f t="shared" si="47"/>
        <v>622.88671223871347</v>
      </c>
      <c r="CT8" s="35"/>
      <c r="CU8" s="35">
        <f t="shared" si="48"/>
        <v>-1482.9588167708403</v>
      </c>
      <c r="CV8" s="34">
        <f t="shared" si="49"/>
        <v>622.88671223871347</v>
      </c>
      <c r="CW8" s="34">
        <v>0</v>
      </c>
      <c r="CX8" s="34">
        <v>0</v>
      </c>
      <c r="CY8" s="35">
        <f t="shared" si="50"/>
        <v>622.88671223871347</v>
      </c>
      <c r="CZ8" s="35"/>
      <c r="DA8" s="35">
        <f t="shared" si="51"/>
        <v>0</v>
      </c>
      <c r="DB8" s="34">
        <f t="shared" si="52"/>
        <v>622.88671223871347</v>
      </c>
      <c r="DC8" s="34">
        <v>0</v>
      </c>
      <c r="DD8" s="34">
        <v>0</v>
      </c>
      <c r="DE8" s="35">
        <f t="shared" si="53"/>
        <v>622.88671223871347</v>
      </c>
      <c r="DF8" s="35"/>
      <c r="DG8" s="35">
        <f t="shared" si="54"/>
        <v>0</v>
      </c>
      <c r="DH8" s="34">
        <f t="shared" si="55"/>
        <v>622.88671223871347</v>
      </c>
      <c r="DI8" s="34">
        <v>0</v>
      </c>
      <c r="DJ8" s="34">
        <v>0</v>
      </c>
      <c r="DK8" s="35">
        <f t="shared" si="56"/>
        <v>622.88671223871347</v>
      </c>
      <c r="DL8" s="35">
        <v>0</v>
      </c>
      <c r="DM8" s="35">
        <f t="shared" si="57"/>
        <v>0</v>
      </c>
      <c r="DN8" s="34">
        <f t="shared" si="58"/>
        <v>622.88671223871347</v>
      </c>
      <c r="DO8" s="34">
        <v>0</v>
      </c>
      <c r="DP8" s="34">
        <v>0</v>
      </c>
      <c r="DQ8" s="35">
        <f t="shared" si="59"/>
        <v>622.88671223871347</v>
      </c>
      <c r="DR8" s="35"/>
      <c r="DS8" s="35">
        <f t="shared" si="60"/>
        <v>0</v>
      </c>
      <c r="DT8" s="34">
        <f t="shared" si="61"/>
        <v>622.88671223871347</v>
      </c>
      <c r="DU8" s="34">
        <v>0</v>
      </c>
      <c r="DV8" s="34">
        <v>0</v>
      </c>
      <c r="DW8" s="35">
        <f t="shared" si="1"/>
        <v>622.88671223871347</v>
      </c>
      <c r="DX8" s="35"/>
      <c r="DY8" s="35">
        <f t="shared" si="62"/>
        <v>0</v>
      </c>
      <c r="DZ8" s="34">
        <f t="shared" si="63"/>
        <v>622.88671223871347</v>
      </c>
      <c r="EA8" s="34">
        <v>0</v>
      </c>
      <c r="EB8" s="34"/>
      <c r="EC8" s="35">
        <f t="shared" si="64"/>
        <v>622.88671223871347</v>
      </c>
      <c r="ED8" s="35"/>
      <c r="EE8" s="34">
        <f t="shared" si="65"/>
        <v>622.88671223871347</v>
      </c>
      <c r="EF8" s="34">
        <v>0</v>
      </c>
      <c r="EG8" s="34"/>
      <c r="EH8" s="35">
        <f t="shared" si="66"/>
        <v>622.88671223871347</v>
      </c>
      <c r="EI8" s="35"/>
      <c r="EJ8" s="34">
        <f t="shared" si="67"/>
        <v>622.88671223871347</v>
      </c>
      <c r="EK8" s="34">
        <v>0</v>
      </c>
      <c r="EL8" s="34"/>
      <c r="EM8" s="35">
        <f t="shared" si="68"/>
        <v>622.88671223871347</v>
      </c>
      <c r="EN8" s="35"/>
    </row>
    <row r="9" spans="1:144" s="43" customFormat="1" x14ac:dyDescent="0.25">
      <c r="A9" s="38"/>
      <c r="B9" s="39" t="s">
        <v>57</v>
      </c>
      <c r="C9" s="40">
        <f>+SUM(C7:C8)</f>
        <v>-440</v>
      </c>
      <c r="D9" s="40">
        <f t="shared" ref="D9:BO9" si="70">+SUM(D7:D8)</f>
        <v>10376.306000000002</v>
      </c>
      <c r="E9" s="40">
        <f t="shared" si="70"/>
        <v>3390</v>
      </c>
      <c r="F9" s="40">
        <f t="shared" si="70"/>
        <v>2802.1666666666665</v>
      </c>
      <c r="G9" s="40">
        <f t="shared" si="70"/>
        <v>10524.139333333336</v>
      </c>
      <c r="H9" s="40">
        <f t="shared" si="70"/>
        <v>0</v>
      </c>
      <c r="I9" s="40">
        <f t="shared" si="3"/>
        <v>71.358584666627038</v>
      </c>
      <c r="J9" s="40">
        <f t="shared" si="70"/>
        <v>10524.139333333336</v>
      </c>
      <c r="K9" s="40">
        <f t="shared" si="70"/>
        <v>0</v>
      </c>
      <c r="L9" s="40">
        <f t="shared" si="70"/>
        <v>5046.3333333333339</v>
      </c>
      <c r="M9" s="40">
        <f t="shared" si="70"/>
        <v>5477.8060000000023</v>
      </c>
      <c r="N9" s="40">
        <f t="shared" si="70"/>
        <v>0</v>
      </c>
      <c r="O9" s="40">
        <f t="shared" si="6"/>
        <v>26.052053107867106</v>
      </c>
      <c r="P9" s="40">
        <f t="shared" si="70"/>
        <v>5477.8060000000023</v>
      </c>
      <c r="Q9" s="40">
        <f t="shared" si="70"/>
        <v>7000</v>
      </c>
      <c r="R9" s="40">
        <f t="shared" si="70"/>
        <v>4060.5</v>
      </c>
      <c r="S9" s="40">
        <f t="shared" si="70"/>
        <v>8417.3060000000023</v>
      </c>
      <c r="T9" s="40">
        <f t="shared" si="70"/>
        <v>0</v>
      </c>
      <c r="U9" s="40">
        <f t="shared" si="9"/>
        <v>49.751346878463259</v>
      </c>
      <c r="V9" s="40">
        <f t="shared" si="70"/>
        <v>8417.3060000000023</v>
      </c>
      <c r="W9" s="40">
        <f t="shared" si="70"/>
        <v>1250</v>
      </c>
      <c r="X9" s="40">
        <f t="shared" si="70"/>
        <v>3425.8333333333335</v>
      </c>
      <c r="Y9" s="40">
        <f t="shared" si="70"/>
        <v>6241.4726666666684</v>
      </c>
      <c r="Z9" s="40">
        <f t="shared" si="70"/>
        <v>0</v>
      </c>
      <c r="AA9" s="40">
        <f t="shared" si="12"/>
        <v>43.725228119678917</v>
      </c>
      <c r="AB9" s="40">
        <f t="shared" si="70"/>
        <v>6241.4726666666684</v>
      </c>
      <c r="AC9" s="40">
        <f t="shared" si="70"/>
        <v>4500</v>
      </c>
      <c r="AD9" s="40">
        <f t="shared" si="70"/>
        <v>3782.3333333333335</v>
      </c>
      <c r="AE9" s="40">
        <f t="shared" si="70"/>
        <v>6959.1393333333344</v>
      </c>
      <c r="AF9" s="40">
        <f t="shared" si="70"/>
        <v>0</v>
      </c>
      <c r="AG9" s="40">
        <f t="shared" si="15"/>
        <v>45.997660174495465</v>
      </c>
      <c r="AH9" s="40">
        <f t="shared" si="70"/>
        <v>6959.1393333333344</v>
      </c>
      <c r="AI9" s="40">
        <f t="shared" si="70"/>
        <v>5500</v>
      </c>
      <c r="AJ9" s="40">
        <f t="shared" si="70"/>
        <v>4549.8333333333339</v>
      </c>
      <c r="AK9" s="40">
        <f t="shared" si="70"/>
        <v>7909.3060000000005</v>
      </c>
      <c r="AL9" s="40">
        <f t="shared" si="70"/>
        <v>0</v>
      </c>
      <c r="AM9" s="40">
        <f t="shared" si="18"/>
        <v>45.197689878750133</v>
      </c>
      <c r="AN9" s="40">
        <f t="shared" si="70"/>
        <v>7909.3060000000005</v>
      </c>
      <c r="AO9" s="40">
        <f t="shared" si="70"/>
        <v>4000</v>
      </c>
      <c r="AP9" s="40">
        <f t="shared" si="70"/>
        <v>4478.166666666667</v>
      </c>
      <c r="AQ9" s="40">
        <f t="shared" si="70"/>
        <v>7431.1393333333335</v>
      </c>
      <c r="AR9" s="40">
        <f t="shared" si="70"/>
        <v>0</v>
      </c>
      <c r="AS9" s="40">
        <f t="shared" si="21"/>
        <v>43.14480390040567</v>
      </c>
      <c r="AT9" s="40">
        <f t="shared" si="70"/>
        <v>7431.1393333333335</v>
      </c>
      <c r="AU9" s="40">
        <f t="shared" si="70"/>
        <v>4850</v>
      </c>
      <c r="AV9" s="40">
        <f t="shared" si="70"/>
        <v>4436.5</v>
      </c>
      <c r="AW9" s="40">
        <f t="shared" si="70"/>
        <v>7844.6393333333326</v>
      </c>
      <c r="AX9" s="40">
        <f t="shared" si="70"/>
        <v>0</v>
      </c>
      <c r="AY9" s="40">
        <f t="shared" si="24"/>
        <v>47.741521920432774</v>
      </c>
      <c r="AZ9" s="40">
        <f t="shared" si="70"/>
        <v>7844.6393333333326</v>
      </c>
      <c r="BA9" s="40">
        <f t="shared" si="70"/>
        <v>500</v>
      </c>
      <c r="BB9" s="40">
        <f t="shared" si="70"/>
        <v>3918.9999999999986</v>
      </c>
      <c r="BC9" s="40">
        <f t="shared" si="70"/>
        <v>4425.6393333333344</v>
      </c>
      <c r="BD9" s="40">
        <f t="shared" si="70"/>
        <v>0</v>
      </c>
      <c r="BE9" s="40">
        <f t="shared" si="27"/>
        <v>27.102664965552453</v>
      </c>
      <c r="BF9" s="40">
        <f t="shared" si="70"/>
        <v>4425.6393333333344</v>
      </c>
      <c r="BG9" s="40">
        <f t="shared" si="70"/>
        <v>4600</v>
      </c>
      <c r="BH9" s="40">
        <f t="shared" si="70"/>
        <v>3648.166666666667</v>
      </c>
      <c r="BI9" s="40">
        <f t="shared" si="70"/>
        <v>5377.4726666666666</v>
      </c>
      <c r="BJ9" s="40">
        <f t="shared" si="70"/>
        <v>0</v>
      </c>
      <c r="BK9" s="40">
        <f t="shared" si="30"/>
        <v>38.324534515053223</v>
      </c>
      <c r="BL9" s="40">
        <f t="shared" si="70"/>
        <v>5377.4726666666666</v>
      </c>
      <c r="BM9" s="40">
        <f t="shared" si="70"/>
        <v>2500</v>
      </c>
      <c r="BN9" s="40">
        <f t="shared" si="70"/>
        <v>3104.833333333333</v>
      </c>
      <c r="BO9" s="40">
        <f t="shared" si="70"/>
        <v>4772.6393333333335</v>
      </c>
      <c r="BP9" s="40">
        <f t="shared" ref="BP9:DV9" si="71">+SUM(BP7:BP8)</f>
        <v>0</v>
      </c>
      <c r="BQ9" s="40">
        <f t="shared" si="33"/>
        <v>39.966274947662249</v>
      </c>
      <c r="BR9" s="40">
        <f t="shared" si="71"/>
        <v>4772.6393333333335</v>
      </c>
      <c r="BS9" s="40">
        <f t="shared" si="71"/>
        <v>2500</v>
      </c>
      <c r="BT9" s="40">
        <f t="shared" si="71"/>
        <v>3095.6666666666665</v>
      </c>
      <c r="BU9" s="40">
        <f t="shared" si="71"/>
        <v>4176.9726666666666</v>
      </c>
      <c r="BV9" s="40">
        <f t="shared" si="71"/>
        <v>0</v>
      </c>
      <c r="BW9" s="40">
        <f t="shared" si="36"/>
        <v>35.081712932055567</v>
      </c>
      <c r="BX9" s="40">
        <f t="shared" si="71"/>
        <v>4176.9726666666666</v>
      </c>
      <c r="BY9" s="40">
        <f t="shared" si="71"/>
        <v>6300</v>
      </c>
      <c r="BZ9" s="40">
        <f t="shared" si="71"/>
        <v>4470.5</v>
      </c>
      <c r="CA9" s="40">
        <f t="shared" si="71"/>
        <v>6006.4726666666666</v>
      </c>
      <c r="CB9" s="40">
        <f t="shared" si="71"/>
        <v>0</v>
      </c>
      <c r="CC9" s="40">
        <f t="shared" si="39"/>
        <v>34.933069977258327</v>
      </c>
      <c r="CD9" s="40">
        <f t="shared" si="71"/>
        <v>6006.4726666666666</v>
      </c>
      <c r="CE9" s="40">
        <f t="shared" si="71"/>
        <v>500</v>
      </c>
      <c r="CF9" s="40">
        <f t="shared" si="71"/>
        <v>3570.5</v>
      </c>
      <c r="CG9" s="40">
        <f t="shared" si="71"/>
        <v>2935.9726666666666</v>
      </c>
      <c r="CH9" s="40">
        <f t="shared" si="71"/>
        <v>0</v>
      </c>
      <c r="CI9" s="40">
        <f t="shared" si="42"/>
        <v>15.623436680203518</v>
      </c>
      <c r="CJ9" s="40">
        <f t="shared" si="71"/>
        <v>2935.9726666666666</v>
      </c>
      <c r="CK9" s="40">
        <f t="shared" si="71"/>
        <v>5000</v>
      </c>
      <c r="CL9" s="40">
        <f t="shared" si="71"/>
        <v>3604.6666666666665</v>
      </c>
      <c r="CM9" s="40">
        <f t="shared" si="71"/>
        <v>4331.3060000000005</v>
      </c>
      <c r="CN9" s="40">
        <f t="shared" si="71"/>
        <v>0</v>
      </c>
      <c r="CO9" s="40">
        <f t="shared" si="45"/>
        <v>31.241156648788611</v>
      </c>
      <c r="CP9" s="40">
        <f t="shared" si="71"/>
        <v>4331.3060000000005</v>
      </c>
      <c r="CQ9" s="40">
        <f t="shared" si="71"/>
        <v>2830</v>
      </c>
      <c r="CR9" s="40">
        <f t="shared" si="71"/>
        <v>4097.5859544279529</v>
      </c>
      <c r="CS9" s="40">
        <f t="shared" si="71"/>
        <v>3063.7200455720476</v>
      </c>
      <c r="CT9" s="40">
        <f t="shared" si="71"/>
        <v>0</v>
      </c>
      <c r="CU9" s="40">
        <f t="shared" si="48"/>
        <v>17.944536590933883</v>
      </c>
      <c r="CV9" s="40">
        <f t="shared" si="71"/>
        <v>3063.7200455720476</v>
      </c>
      <c r="CW9" s="40">
        <f t="shared" si="71"/>
        <v>2500</v>
      </c>
      <c r="CX9" s="40">
        <f t="shared" si="71"/>
        <v>4424.3333333333339</v>
      </c>
      <c r="CY9" s="40">
        <f t="shared" si="71"/>
        <v>1139.3867122387135</v>
      </c>
      <c r="CZ9" s="40">
        <f t="shared" si="71"/>
        <v>0</v>
      </c>
      <c r="DA9" s="40">
        <f t="shared" si="51"/>
        <v>6.6957103559571793</v>
      </c>
      <c r="DB9" s="40">
        <f t="shared" si="71"/>
        <v>1139.3867122387135</v>
      </c>
      <c r="DC9" s="40">
        <f t="shared" si="71"/>
        <v>4920</v>
      </c>
      <c r="DD9" s="40">
        <f t="shared" si="71"/>
        <v>4371</v>
      </c>
      <c r="DE9" s="40">
        <f t="shared" si="71"/>
        <v>1688.3867122387135</v>
      </c>
      <c r="DF9" s="40">
        <f t="shared" si="71"/>
        <v>0</v>
      </c>
      <c r="DG9" s="40">
        <f t="shared" si="54"/>
        <v>9.6567531013424475</v>
      </c>
      <c r="DH9" s="40">
        <f t="shared" si="71"/>
        <v>1688.3867122387135</v>
      </c>
      <c r="DI9" s="40">
        <f t="shared" si="71"/>
        <v>6700</v>
      </c>
      <c r="DJ9" s="40">
        <f t="shared" si="71"/>
        <v>4614.8333333333339</v>
      </c>
      <c r="DK9" s="40">
        <f t="shared" si="71"/>
        <v>3773.5533789053798</v>
      </c>
      <c r="DL9" s="40">
        <f t="shared" si="71"/>
        <v>-3</v>
      </c>
      <c r="DM9" s="40">
        <f t="shared" si="57"/>
        <v>22.07792435200518</v>
      </c>
      <c r="DN9" s="40">
        <f t="shared" si="71"/>
        <v>3770.5533789053798</v>
      </c>
      <c r="DO9" s="40">
        <f t="shared" si="71"/>
        <v>2000</v>
      </c>
      <c r="DP9" s="40">
        <f t="shared" si="71"/>
        <v>3270.5</v>
      </c>
      <c r="DQ9" s="40">
        <f t="shared" si="71"/>
        <v>2500.0533789053798</v>
      </c>
      <c r="DR9" s="40">
        <f t="shared" si="71"/>
        <v>0</v>
      </c>
      <c r="DS9" s="40">
        <f t="shared" si="60"/>
        <v>20.639486693302324</v>
      </c>
      <c r="DT9" s="40">
        <f t="shared" si="71"/>
        <v>2500.0533789053798</v>
      </c>
      <c r="DU9" s="40">
        <f t="shared" si="71"/>
        <v>5300</v>
      </c>
      <c r="DV9" s="40">
        <f t="shared" si="71"/>
        <v>5117.1666666666661</v>
      </c>
      <c r="DW9" s="40">
        <f t="shared" si="1"/>
        <v>2682.8867122387137</v>
      </c>
      <c r="DX9" s="42"/>
      <c r="DY9" s="40">
        <f t="shared" si="62"/>
        <v>12.058703263164594</v>
      </c>
      <c r="DZ9" s="41"/>
      <c r="EA9" s="41"/>
      <c r="EB9" s="41"/>
      <c r="EC9" s="42"/>
      <c r="ED9" s="42"/>
      <c r="EE9" s="41"/>
      <c r="EF9" s="41"/>
      <c r="EG9" s="41"/>
      <c r="EH9" s="42"/>
      <c r="EI9" s="42"/>
      <c r="EJ9" s="41"/>
      <c r="EK9" s="41"/>
      <c r="EL9" s="41"/>
      <c r="EM9" s="42"/>
      <c r="EN9" s="42"/>
    </row>
    <row r="10" spans="1:144" x14ac:dyDescent="0.25">
      <c r="A10" s="32">
        <v>324003</v>
      </c>
      <c r="B10" s="36" t="s">
        <v>58</v>
      </c>
      <c r="C10" s="37">
        <v>0</v>
      </c>
      <c r="D10" s="34"/>
      <c r="E10" s="34">
        <v>0</v>
      </c>
      <c r="F10" s="34">
        <v>0</v>
      </c>
      <c r="G10" s="35">
        <f t="shared" si="69"/>
        <v>0</v>
      </c>
      <c r="H10" s="35"/>
      <c r="I10" s="35">
        <f t="shared" si="3"/>
        <v>0</v>
      </c>
      <c r="J10" s="34">
        <f t="shared" si="4"/>
        <v>0</v>
      </c>
      <c r="K10" s="34">
        <v>0</v>
      </c>
      <c r="L10" s="34">
        <v>0</v>
      </c>
      <c r="M10" s="35">
        <f t="shared" si="5"/>
        <v>0</v>
      </c>
      <c r="N10" s="35"/>
      <c r="O10" s="35">
        <f t="shared" si="6"/>
        <v>0</v>
      </c>
      <c r="P10" s="34">
        <f t="shared" si="7"/>
        <v>0</v>
      </c>
      <c r="Q10" s="34">
        <v>0</v>
      </c>
      <c r="R10" s="34">
        <v>0</v>
      </c>
      <c r="S10" s="35">
        <f t="shared" si="8"/>
        <v>0</v>
      </c>
      <c r="T10" s="35"/>
      <c r="U10" s="35">
        <f t="shared" si="9"/>
        <v>0</v>
      </c>
      <c r="V10" s="34">
        <f t="shared" si="10"/>
        <v>0</v>
      </c>
      <c r="W10" s="34">
        <v>0</v>
      </c>
      <c r="X10" s="34">
        <v>0</v>
      </c>
      <c r="Y10" s="35">
        <f t="shared" si="11"/>
        <v>0</v>
      </c>
      <c r="Z10" s="35"/>
      <c r="AA10" s="35">
        <f t="shared" si="12"/>
        <v>0</v>
      </c>
      <c r="AB10" s="34">
        <f t="shared" si="13"/>
        <v>0</v>
      </c>
      <c r="AC10" s="34">
        <v>0</v>
      </c>
      <c r="AD10" s="34">
        <v>0</v>
      </c>
      <c r="AE10" s="35">
        <f t="shared" si="14"/>
        <v>0</v>
      </c>
      <c r="AF10" s="35"/>
      <c r="AG10" s="35">
        <f t="shared" si="15"/>
        <v>0</v>
      </c>
      <c r="AH10" s="34">
        <f t="shared" si="16"/>
        <v>0</v>
      </c>
      <c r="AI10" s="34">
        <v>2500</v>
      </c>
      <c r="AJ10" s="34">
        <v>720.9</v>
      </c>
      <c r="AK10" s="35">
        <f t="shared" si="17"/>
        <v>1779.1</v>
      </c>
      <c r="AL10" s="35"/>
      <c r="AM10" s="35">
        <f t="shared" si="18"/>
        <v>64.165071438479686</v>
      </c>
      <c r="AN10" s="34">
        <f t="shared" si="19"/>
        <v>1779.1</v>
      </c>
      <c r="AO10" s="34">
        <v>1200</v>
      </c>
      <c r="AP10" s="34">
        <v>1518</v>
      </c>
      <c r="AQ10" s="35">
        <f t="shared" si="20"/>
        <v>1461.1</v>
      </c>
      <c r="AR10" s="35"/>
      <c r="AS10" s="35">
        <f t="shared" si="21"/>
        <v>25.02542819499341</v>
      </c>
      <c r="AT10" s="34">
        <f t="shared" si="22"/>
        <v>1461.1</v>
      </c>
      <c r="AU10" s="34">
        <v>1100</v>
      </c>
      <c r="AV10" s="34">
        <v>1494.6000000000001</v>
      </c>
      <c r="AW10" s="35">
        <f t="shared" si="23"/>
        <v>1066.4999999999998</v>
      </c>
      <c r="AX10" s="35"/>
      <c r="AY10" s="35">
        <f t="shared" si="24"/>
        <v>19.266358892011233</v>
      </c>
      <c r="AZ10" s="34">
        <f t="shared" si="25"/>
        <v>1066.4999999999998</v>
      </c>
      <c r="BA10" s="34">
        <v>2400</v>
      </c>
      <c r="BB10" s="34">
        <v>1367.3000000000006</v>
      </c>
      <c r="BC10" s="35">
        <f t="shared" si="26"/>
        <v>2099.1999999999994</v>
      </c>
      <c r="BD10" s="35"/>
      <c r="BE10" s="35">
        <f t="shared" si="27"/>
        <v>36.846924595918935</v>
      </c>
      <c r="BF10" s="34">
        <f t="shared" si="28"/>
        <v>2099.1999999999994</v>
      </c>
      <c r="BG10" s="34">
        <v>1450</v>
      </c>
      <c r="BH10" s="34">
        <v>1740.1499999999987</v>
      </c>
      <c r="BI10" s="35">
        <f t="shared" si="29"/>
        <v>1809.0500000000006</v>
      </c>
      <c r="BJ10" s="35"/>
      <c r="BK10" s="35">
        <f t="shared" si="30"/>
        <v>27.029451484067494</v>
      </c>
      <c r="BL10" s="34">
        <f t="shared" si="31"/>
        <v>1809.0500000000006</v>
      </c>
      <c r="BM10" s="34">
        <v>1200</v>
      </c>
      <c r="BN10" s="34">
        <v>1334.3</v>
      </c>
      <c r="BO10" s="35">
        <f t="shared" si="32"/>
        <v>1674.7500000000007</v>
      </c>
      <c r="BP10" s="35"/>
      <c r="BQ10" s="35">
        <f t="shared" si="33"/>
        <v>32.63396537510306</v>
      </c>
      <c r="BR10" s="34">
        <f t="shared" si="34"/>
        <v>1674.7500000000007</v>
      </c>
      <c r="BS10" s="34">
        <v>1200</v>
      </c>
      <c r="BT10" s="34">
        <v>1586.3333333333333</v>
      </c>
      <c r="BU10" s="35">
        <f t="shared" si="35"/>
        <v>1288.4166666666677</v>
      </c>
      <c r="BV10" s="35"/>
      <c r="BW10" s="35">
        <f t="shared" si="36"/>
        <v>21.117146459340216</v>
      </c>
      <c r="BX10" s="34">
        <f t="shared" si="37"/>
        <v>1288.4166666666677</v>
      </c>
      <c r="BY10" s="34">
        <v>2000</v>
      </c>
      <c r="BZ10" s="34">
        <v>1467.3</v>
      </c>
      <c r="CA10" s="35">
        <f t="shared" si="38"/>
        <v>1821.1166666666679</v>
      </c>
      <c r="CB10" s="35"/>
      <c r="CC10" s="35">
        <f t="shared" si="39"/>
        <v>32.269497262545741</v>
      </c>
      <c r="CD10" s="34">
        <f t="shared" si="40"/>
        <v>1821.1166666666679</v>
      </c>
      <c r="CE10" s="34">
        <v>1500</v>
      </c>
      <c r="CF10" s="34">
        <v>1347.5500000000002</v>
      </c>
      <c r="CG10" s="35">
        <f t="shared" si="41"/>
        <v>1973.5666666666675</v>
      </c>
      <c r="CH10" s="35">
        <v>-6.1</v>
      </c>
      <c r="CI10" s="35">
        <f t="shared" si="42"/>
        <v>27.826623625592131</v>
      </c>
      <c r="CJ10" s="34">
        <f t="shared" si="43"/>
        <v>1967.4666666666676</v>
      </c>
      <c r="CK10" s="34">
        <v>2800</v>
      </c>
      <c r="CL10" s="34">
        <v>1831.65</v>
      </c>
      <c r="CM10" s="35">
        <f t="shared" si="44"/>
        <v>2935.8166666666671</v>
      </c>
      <c r="CN10" s="35"/>
      <c r="CO10" s="35">
        <f t="shared" si="45"/>
        <v>41.673482015304963</v>
      </c>
      <c r="CP10" s="34">
        <f t="shared" si="46"/>
        <v>2935.8166666666671</v>
      </c>
      <c r="CQ10" s="34">
        <v>1000</v>
      </c>
      <c r="CR10" s="34">
        <v>1912.862000587412</v>
      </c>
      <c r="CS10" s="35">
        <f t="shared" si="47"/>
        <v>2022.954666079255</v>
      </c>
      <c r="CT10" s="35"/>
      <c r="CU10" s="35">
        <f t="shared" si="48"/>
        <v>25.381293564822158</v>
      </c>
      <c r="CV10" s="34">
        <f t="shared" si="49"/>
        <v>2022.954666079255</v>
      </c>
      <c r="CW10" s="34">
        <v>1000</v>
      </c>
      <c r="CX10" s="34">
        <v>1514.8500000000001</v>
      </c>
      <c r="CY10" s="35">
        <f t="shared" si="50"/>
        <v>1508.1046660792547</v>
      </c>
      <c r="CZ10" s="35"/>
      <c r="DA10" s="35">
        <f t="shared" si="51"/>
        <v>25.884227031099197</v>
      </c>
      <c r="DB10" s="34">
        <f t="shared" si="52"/>
        <v>1508.1046660792547</v>
      </c>
      <c r="DC10" s="34">
        <v>2100</v>
      </c>
      <c r="DD10" s="34">
        <v>1685.3499999999997</v>
      </c>
      <c r="DE10" s="35">
        <f t="shared" si="53"/>
        <v>1922.7546660792548</v>
      </c>
      <c r="DF10" s="35"/>
      <c r="DG10" s="35">
        <f t="shared" si="54"/>
        <v>28.521592934394267</v>
      </c>
      <c r="DH10" s="34">
        <f t="shared" si="55"/>
        <v>1922.7546660792548</v>
      </c>
      <c r="DI10" s="34">
        <v>1000</v>
      </c>
      <c r="DJ10" s="34">
        <v>2029.6833333333332</v>
      </c>
      <c r="DK10" s="35">
        <f t="shared" si="56"/>
        <v>893.07133274592184</v>
      </c>
      <c r="DL10" s="35">
        <v>-0.15</v>
      </c>
      <c r="DM10" s="35">
        <f t="shared" si="57"/>
        <v>11.880141886241642</v>
      </c>
      <c r="DN10" s="34">
        <f t="shared" si="58"/>
        <v>892.92133274592186</v>
      </c>
      <c r="DO10" s="34">
        <v>1600</v>
      </c>
      <c r="DP10" s="34">
        <v>1171.1999999999998</v>
      </c>
      <c r="DQ10" s="35">
        <f t="shared" si="59"/>
        <v>1321.7213327459222</v>
      </c>
      <c r="DR10" s="35"/>
      <c r="DS10" s="35">
        <f t="shared" si="60"/>
        <v>30.47001023235989</v>
      </c>
      <c r="DT10" s="34">
        <f t="shared" si="61"/>
        <v>1321.7213327459222</v>
      </c>
      <c r="DU10" s="34">
        <v>1700</v>
      </c>
      <c r="DV10" s="34">
        <v>1494.1999999999998</v>
      </c>
      <c r="DW10" s="35">
        <f t="shared" si="1"/>
        <v>1527.5213327459223</v>
      </c>
      <c r="DX10" s="35"/>
      <c r="DY10" s="35">
        <f t="shared" si="62"/>
        <v>23.512910355478663</v>
      </c>
      <c r="DZ10" s="34">
        <f t="shared" si="63"/>
        <v>1527.5213327459223</v>
      </c>
      <c r="EA10" s="34">
        <v>0</v>
      </c>
      <c r="EB10" s="34"/>
      <c r="EC10" s="35">
        <f t="shared" si="64"/>
        <v>1527.5213327459223</v>
      </c>
      <c r="ED10" s="35"/>
      <c r="EE10" s="34">
        <f t="shared" si="65"/>
        <v>1527.5213327459223</v>
      </c>
      <c r="EF10" s="34">
        <v>0</v>
      </c>
      <c r="EG10" s="34"/>
      <c r="EH10" s="35">
        <f t="shared" si="66"/>
        <v>1527.5213327459223</v>
      </c>
      <c r="EI10" s="35"/>
      <c r="EJ10" s="34">
        <f t="shared" si="67"/>
        <v>1527.5213327459223</v>
      </c>
      <c r="EK10" s="34">
        <v>0</v>
      </c>
      <c r="EL10" s="34"/>
      <c r="EM10" s="35">
        <f t="shared" si="68"/>
        <v>1527.5213327459223</v>
      </c>
      <c r="EN10" s="35"/>
    </row>
    <row r="11" spans="1:144" x14ac:dyDescent="0.25">
      <c r="A11" s="32">
        <v>320007</v>
      </c>
      <c r="B11" s="36" t="s">
        <v>59</v>
      </c>
      <c r="C11" s="37">
        <v>-113.58333333333333</v>
      </c>
      <c r="D11" s="34">
        <v>249.17674028158984</v>
      </c>
      <c r="E11" s="34">
        <v>940</v>
      </c>
      <c r="F11" s="34">
        <v>228.59999999999994</v>
      </c>
      <c r="G11" s="35">
        <f t="shared" si="69"/>
        <v>846.99340694825651</v>
      </c>
      <c r="H11" s="35"/>
      <c r="I11" s="35">
        <f t="shared" si="3"/>
        <v>70.397527261666127</v>
      </c>
      <c r="J11" s="34">
        <f t="shared" si="4"/>
        <v>846.99340694825651</v>
      </c>
      <c r="K11" s="34">
        <v>545</v>
      </c>
      <c r="L11" s="34">
        <v>408.0499999999999</v>
      </c>
      <c r="M11" s="35">
        <f t="shared" si="5"/>
        <v>983.94340694825655</v>
      </c>
      <c r="N11" s="35"/>
      <c r="O11" s="35">
        <f t="shared" si="6"/>
        <v>57.871931789629123</v>
      </c>
      <c r="P11" s="34">
        <f t="shared" si="7"/>
        <v>983.94340694825655</v>
      </c>
      <c r="Q11" s="34">
        <v>1000</v>
      </c>
      <c r="R11" s="34">
        <v>348.43333333333339</v>
      </c>
      <c r="S11" s="35">
        <f t="shared" si="8"/>
        <v>1635.5100736149232</v>
      </c>
      <c r="T11" s="35"/>
      <c r="U11" s="35">
        <f t="shared" si="9"/>
        <v>112.65352080768626</v>
      </c>
      <c r="V11" s="34">
        <f t="shared" si="10"/>
        <v>1635.5100736149232</v>
      </c>
      <c r="W11" s="34">
        <v>0</v>
      </c>
      <c r="X11" s="34">
        <v>425.94999999999993</v>
      </c>
      <c r="Y11" s="35">
        <f t="shared" si="11"/>
        <v>1209.5600736149231</v>
      </c>
      <c r="Z11" s="35"/>
      <c r="AA11" s="35">
        <f t="shared" si="12"/>
        <v>68.152228587294658</v>
      </c>
      <c r="AB11" s="34">
        <f t="shared" si="13"/>
        <v>1209.5600736149231</v>
      </c>
      <c r="AC11" s="34">
        <v>0</v>
      </c>
      <c r="AD11" s="34">
        <v>394.59999999999991</v>
      </c>
      <c r="AE11" s="35">
        <f t="shared" si="14"/>
        <v>814.9600736149232</v>
      </c>
      <c r="AF11" s="35"/>
      <c r="AG11" s="35">
        <f t="shared" si="15"/>
        <v>51.632037101807107</v>
      </c>
      <c r="AH11" s="34">
        <f t="shared" si="16"/>
        <v>814.9600736149232</v>
      </c>
      <c r="AI11" s="34">
        <v>0</v>
      </c>
      <c r="AJ11" s="34">
        <v>841.05000000000007</v>
      </c>
      <c r="AK11" s="35">
        <f t="shared" si="17"/>
        <v>-26.089926385076865</v>
      </c>
      <c r="AL11" s="35"/>
      <c r="AM11" s="35">
        <f t="shared" si="18"/>
        <v>-0.80653716902918793</v>
      </c>
      <c r="AN11" s="34">
        <f t="shared" si="19"/>
        <v>-26.089926385076865</v>
      </c>
      <c r="AO11" s="34">
        <v>0</v>
      </c>
      <c r="AP11" s="34">
        <v>86.9</v>
      </c>
      <c r="AQ11" s="35">
        <f t="shared" si="20"/>
        <v>-112.98992638507687</v>
      </c>
      <c r="AR11" s="35"/>
      <c r="AS11" s="35">
        <f t="shared" si="21"/>
        <v>-33.805961864349811</v>
      </c>
      <c r="AT11" s="34">
        <f t="shared" si="22"/>
        <v>-112.98992638507687</v>
      </c>
      <c r="AU11" s="34">
        <v>0</v>
      </c>
      <c r="AV11" s="34">
        <v>0</v>
      </c>
      <c r="AW11" s="35">
        <f t="shared" si="23"/>
        <v>-112.98992638507687</v>
      </c>
      <c r="AX11" s="35"/>
      <c r="AY11" s="35">
        <f t="shared" si="24"/>
        <v>0</v>
      </c>
      <c r="AZ11" s="34">
        <f t="shared" si="25"/>
        <v>-112.98992638507687</v>
      </c>
      <c r="BA11" s="34">
        <v>0</v>
      </c>
      <c r="BB11" s="34">
        <v>0</v>
      </c>
      <c r="BC11" s="35">
        <f t="shared" si="26"/>
        <v>-112.98992638507687</v>
      </c>
      <c r="BD11" s="35"/>
      <c r="BE11" s="35">
        <f t="shared" si="27"/>
        <v>0</v>
      </c>
      <c r="BF11" s="34">
        <f t="shared" si="28"/>
        <v>-112.98992638507687</v>
      </c>
      <c r="BG11" s="34">
        <v>0</v>
      </c>
      <c r="BH11" s="34">
        <v>0</v>
      </c>
      <c r="BI11" s="35">
        <f t="shared" si="29"/>
        <v>-112.98992638507687</v>
      </c>
      <c r="BJ11" s="35"/>
      <c r="BK11" s="35">
        <f t="shared" si="30"/>
        <v>0</v>
      </c>
      <c r="BL11" s="34">
        <f t="shared" si="31"/>
        <v>-112.98992638507687</v>
      </c>
      <c r="BM11" s="34">
        <v>0</v>
      </c>
      <c r="BN11" s="34">
        <v>0</v>
      </c>
      <c r="BO11" s="35">
        <f t="shared" si="32"/>
        <v>-112.98992638507687</v>
      </c>
      <c r="BP11" s="35"/>
      <c r="BQ11" s="35">
        <f t="shared" si="33"/>
        <v>0</v>
      </c>
      <c r="BR11" s="34">
        <f t="shared" si="34"/>
        <v>-112.98992638507687</v>
      </c>
      <c r="BS11" s="34">
        <v>0</v>
      </c>
      <c r="BT11" s="34">
        <v>0</v>
      </c>
      <c r="BU11" s="35">
        <f t="shared" si="35"/>
        <v>-112.98992638507687</v>
      </c>
      <c r="BV11" s="35"/>
      <c r="BW11" s="35">
        <f t="shared" si="36"/>
        <v>0</v>
      </c>
      <c r="BX11" s="34">
        <f t="shared" si="37"/>
        <v>-112.98992638507687</v>
      </c>
      <c r="BY11" s="34">
        <v>0</v>
      </c>
      <c r="BZ11" s="34">
        <v>0</v>
      </c>
      <c r="CA11" s="35">
        <f t="shared" si="38"/>
        <v>-112.98992638507687</v>
      </c>
      <c r="CB11" s="35"/>
      <c r="CC11" s="35">
        <f t="shared" si="39"/>
        <v>0</v>
      </c>
      <c r="CD11" s="34">
        <f t="shared" si="40"/>
        <v>-112.98992638507687</v>
      </c>
      <c r="CE11" s="34">
        <v>0</v>
      </c>
      <c r="CF11" s="34">
        <v>0</v>
      </c>
      <c r="CG11" s="35">
        <f t="shared" si="41"/>
        <v>-112.98992638507687</v>
      </c>
      <c r="CH11" s="35"/>
      <c r="CI11" s="35">
        <f t="shared" si="42"/>
        <v>0</v>
      </c>
      <c r="CJ11" s="34">
        <f t="shared" si="43"/>
        <v>-112.98992638507687</v>
      </c>
      <c r="CK11" s="34">
        <v>0</v>
      </c>
      <c r="CL11" s="34">
        <v>0</v>
      </c>
      <c r="CM11" s="35">
        <f t="shared" si="44"/>
        <v>-112.98992638507687</v>
      </c>
      <c r="CN11" s="35"/>
      <c r="CO11" s="35">
        <f t="shared" si="45"/>
        <v>0</v>
      </c>
      <c r="CP11" s="34">
        <f t="shared" si="46"/>
        <v>-112.98992638507687</v>
      </c>
      <c r="CQ11" s="34">
        <v>0</v>
      </c>
      <c r="CR11" s="34">
        <v>0</v>
      </c>
      <c r="CS11" s="35">
        <f t="shared" si="47"/>
        <v>-112.98992638507687</v>
      </c>
      <c r="CT11" s="35"/>
      <c r="CU11" s="35">
        <f t="shared" si="48"/>
        <v>0</v>
      </c>
      <c r="CV11" s="34">
        <f t="shared" si="49"/>
        <v>-112.98992638507687</v>
      </c>
      <c r="CW11" s="34">
        <v>0</v>
      </c>
      <c r="CX11" s="34">
        <v>0</v>
      </c>
      <c r="CY11" s="35">
        <f t="shared" si="50"/>
        <v>-112.98992638507687</v>
      </c>
      <c r="CZ11" s="35"/>
      <c r="DA11" s="35">
        <f t="shared" si="51"/>
        <v>0</v>
      </c>
      <c r="DB11" s="34">
        <f t="shared" si="52"/>
        <v>-112.98992638507687</v>
      </c>
      <c r="DC11" s="34">
        <v>0</v>
      </c>
      <c r="DD11" s="34">
        <v>0</v>
      </c>
      <c r="DE11" s="35">
        <f t="shared" si="53"/>
        <v>-112.98992638507687</v>
      </c>
      <c r="DF11" s="35"/>
      <c r="DG11" s="35">
        <f t="shared" si="54"/>
        <v>0</v>
      </c>
      <c r="DH11" s="34">
        <f t="shared" si="55"/>
        <v>-112.98992638507687</v>
      </c>
      <c r="DI11" s="34">
        <v>0</v>
      </c>
      <c r="DJ11" s="34">
        <v>0</v>
      </c>
      <c r="DK11" s="35">
        <f t="shared" si="56"/>
        <v>-112.98992638507687</v>
      </c>
      <c r="DL11" s="35">
        <v>0</v>
      </c>
      <c r="DM11" s="35">
        <f t="shared" si="57"/>
        <v>0</v>
      </c>
      <c r="DN11" s="34">
        <f t="shared" si="58"/>
        <v>-112.98992638507687</v>
      </c>
      <c r="DO11" s="34">
        <v>0</v>
      </c>
      <c r="DP11" s="34">
        <v>0</v>
      </c>
      <c r="DQ11" s="35">
        <f t="shared" si="59"/>
        <v>-112.98992638507687</v>
      </c>
      <c r="DR11" s="35"/>
      <c r="DS11" s="35">
        <f t="shared" si="60"/>
        <v>0</v>
      </c>
      <c r="DT11" s="34">
        <f t="shared" si="61"/>
        <v>-112.98992638507687</v>
      </c>
      <c r="DU11" s="34">
        <v>0</v>
      </c>
      <c r="DV11" s="34">
        <v>0</v>
      </c>
      <c r="DW11" s="35">
        <f t="shared" si="1"/>
        <v>-112.98992638507687</v>
      </c>
      <c r="DX11" s="35"/>
      <c r="DY11" s="35">
        <f t="shared" si="62"/>
        <v>0</v>
      </c>
      <c r="DZ11" s="34">
        <f t="shared" si="63"/>
        <v>-112.98992638507687</v>
      </c>
      <c r="EA11" s="34">
        <v>0</v>
      </c>
      <c r="EB11" s="34"/>
      <c r="EC11" s="35">
        <f t="shared" si="64"/>
        <v>-112.98992638507687</v>
      </c>
      <c r="ED11" s="35"/>
      <c r="EE11" s="34">
        <f t="shared" si="65"/>
        <v>-112.98992638507687</v>
      </c>
      <c r="EF11" s="34">
        <v>0</v>
      </c>
      <c r="EG11" s="34"/>
      <c r="EH11" s="35">
        <f t="shared" si="66"/>
        <v>-112.98992638507687</v>
      </c>
      <c r="EI11" s="35"/>
      <c r="EJ11" s="34">
        <f t="shared" si="67"/>
        <v>-112.98992638507687</v>
      </c>
      <c r="EK11" s="34">
        <v>0</v>
      </c>
      <c r="EL11" s="34"/>
      <c r="EM11" s="35">
        <f t="shared" si="68"/>
        <v>-112.98992638507687</v>
      </c>
      <c r="EN11" s="35"/>
    </row>
    <row r="12" spans="1:144" s="43" customFormat="1" x14ac:dyDescent="0.25">
      <c r="A12" s="38"/>
      <c r="B12" s="44" t="s">
        <v>60</v>
      </c>
      <c r="C12" s="40">
        <f>+SUM(C10:C11)</f>
        <v>-113.58333333333333</v>
      </c>
      <c r="D12" s="40">
        <f t="shared" ref="D12:BO12" si="72">+SUM(D10:D11)</f>
        <v>249.17674028158984</v>
      </c>
      <c r="E12" s="40">
        <f t="shared" si="72"/>
        <v>940</v>
      </c>
      <c r="F12" s="40">
        <f t="shared" si="72"/>
        <v>228.59999999999994</v>
      </c>
      <c r="G12" s="40">
        <f t="shared" si="72"/>
        <v>846.99340694825651</v>
      </c>
      <c r="H12" s="40">
        <f t="shared" si="72"/>
        <v>0</v>
      </c>
      <c r="I12" s="40">
        <f t="shared" si="3"/>
        <v>70.397527261666127</v>
      </c>
      <c r="J12" s="40">
        <f t="shared" si="72"/>
        <v>846.99340694825651</v>
      </c>
      <c r="K12" s="40">
        <f t="shared" si="72"/>
        <v>545</v>
      </c>
      <c r="L12" s="40">
        <f t="shared" si="72"/>
        <v>408.0499999999999</v>
      </c>
      <c r="M12" s="40">
        <f t="shared" si="72"/>
        <v>983.94340694825655</v>
      </c>
      <c r="N12" s="40">
        <f t="shared" si="72"/>
        <v>0</v>
      </c>
      <c r="O12" s="40">
        <f t="shared" si="6"/>
        <v>57.871931789629123</v>
      </c>
      <c r="P12" s="40">
        <f t="shared" si="72"/>
        <v>983.94340694825655</v>
      </c>
      <c r="Q12" s="40">
        <f t="shared" si="72"/>
        <v>1000</v>
      </c>
      <c r="R12" s="40">
        <f t="shared" si="72"/>
        <v>348.43333333333339</v>
      </c>
      <c r="S12" s="40">
        <f t="shared" si="72"/>
        <v>1635.5100736149232</v>
      </c>
      <c r="T12" s="40">
        <f t="shared" si="72"/>
        <v>0</v>
      </c>
      <c r="U12" s="40">
        <f t="shared" si="9"/>
        <v>112.65352080768626</v>
      </c>
      <c r="V12" s="40">
        <f t="shared" si="72"/>
        <v>1635.5100736149232</v>
      </c>
      <c r="W12" s="40">
        <f t="shared" si="72"/>
        <v>0</v>
      </c>
      <c r="X12" s="40">
        <f t="shared" si="72"/>
        <v>425.94999999999993</v>
      </c>
      <c r="Y12" s="40">
        <f t="shared" si="72"/>
        <v>1209.5600736149231</v>
      </c>
      <c r="Z12" s="40">
        <f t="shared" si="72"/>
        <v>0</v>
      </c>
      <c r="AA12" s="40">
        <f t="shared" si="12"/>
        <v>68.152228587294658</v>
      </c>
      <c r="AB12" s="40">
        <f t="shared" si="72"/>
        <v>1209.5600736149231</v>
      </c>
      <c r="AC12" s="40">
        <f t="shared" si="72"/>
        <v>0</v>
      </c>
      <c r="AD12" s="40">
        <f t="shared" si="72"/>
        <v>394.59999999999991</v>
      </c>
      <c r="AE12" s="40">
        <f t="shared" si="72"/>
        <v>814.9600736149232</v>
      </c>
      <c r="AF12" s="40">
        <f t="shared" si="72"/>
        <v>0</v>
      </c>
      <c r="AG12" s="40">
        <f t="shared" si="15"/>
        <v>51.632037101807107</v>
      </c>
      <c r="AH12" s="40">
        <f t="shared" si="72"/>
        <v>814.9600736149232</v>
      </c>
      <c r="AI12" s="40">
        <f t="shared" si="72"/>
        <v>2500</v>
      </c>
      <c r="AJ12" s="40">
        <f t="shared" si="72"/>
        <v>1561.95</v>
      </c>
      <c r="AK12" s="40">
        <f t="shared" si="72"/>
        <v>1753.0100736149229</v>
      </c>
      <c r="AL12" s="40">
        <f t="shared" si="72"/>
        <v>0</v>
      </c>
      <c r="AM12" s="40">
        <f t="shared" si="18"/>
        <v>29.180359111359515</v>
      </c>
      <c r="AN12" s="40">
        <f t="shared" si="72"/>
        <v>1753.0100736149229</v>
      </c>
      <c r="AO12" s="40">
        <f t="shared" si="72"/>
        <v>1200</v>
      </c>
      <c r="AP12" s="40">
        <f t="shared" si="72"/>
        <v>1604.9</v>
      </c>
      <c r="AQ12" s="40">
        <f t="shared" si="72"/>
        <v>1348.1100736149231</v>
      </c>
      <c r="AR12" s="40">
        <f t="shared" si="72"/>
        <v>0</v>
      </c>
      <c r="AS12" s="40">
        <f t="shared" si="21"/>
        <v>21.83990399027229</v>
      </c>
      <c r="AT12" s="40">
        <f t="shared" si="72"/>
        <v>1348.1100736149231</v>
      </c>
      <c r="AU12" s="40">
        <f t="shared" si="72"/>
        <v>1100</v>
      </c>
      <c r="AV12" s="40">
        <f t="shared" si="72"/>
        <v>1494.6000000000001</v>
      </c>
      <c r="AW12" s="40">
        <f t="shared" si="72"/>
        <v>953.51007361492293</v>
      </c>
      <c r="AX12" s="40">
        <f t="shared" si="72"/>
        <v>0</v>
      </c>
      <c r="AY12" s="40">
        <f t="shared" si="24"/>
        <v>17.225192016327391</v>
      </c>
      <c r="AZ12" s="40">
        <f t="shared" si="72"/>
        <v>953.51007361492293</v>
      </c>
      <c r="BA12" s="40">
        <f t="shared" si="72"/>
        <v>2400</v>
      </c>
      <c r="BB12" s="40">
        <f t="shared" si="72"/>
        <v>1367.3000000000006</v>
      </c>
      <c r="BC12" s="40">
        <f t="shared" si="72"/>
        <v>1986.2100736149225</v>
      </c>
      <c r="BD12" s="40">
        <f t="shared" si="72"/>
        <v>0</v>
      </c>
      <c r="BE12" s="40">
        <f t="shared" si="27"/>
        <v>34.863630342103505</v>
      </c>
      <c r="BF12" s="40">
        <f t="shared" si="72"/>
        <v>1986.2100736149225</v>
      </c>
      <c r="BG12" s="40">
        <f t="shared" si="72"/>
        <v>1450</v>
      </c>
      <c r="BH12" s="40">
        <f t="shared" si="72"/>
        <v>1740.1499999999987</v>
      </c>
      <c r="BI12" s="40">
        <f t="shared" si="72"/>
        <v>1696.0600736149238</v>
      </c>
      <c r="BJ12" s="40">
        <f t="shared" si="72"/>
        <v>0</v>
      </c>
      <c r="BK12" s="40">
        <f t="shared" si="30"/>
        <v>25.341241797539322</v>
      </c>
      <c r="BL12" s="40">
        <f t="shared" si="72"/>
        <v>1696.0600736149238</v>
      </c>
      <c r="BM12" s="40">
        <f t="shared" si="72"/>
        <v>1200</v>
      </c>
      <c r="BN12" s="40">
        <f t="shared" si="72"/>
        <v>1334.3</v>
      </c>
      <c r="BO12" s="40">
        <f t="shared" si="72"/>
        <v>1561.7600736149238</v>
      </c>
      <c r="BP12" s="40">
        <f t="shared" ref="BP12:DV12" si="73">+SUM(BP10:BP11)</f>
        <v>0</v>
      </c>
      <c r="BQ12" s="40">
        <f t="shared" si="33"/>
        <v>30.43225804840592</v>
      </c>
      <c r="BR12" s="40">
        <f t="shared" si="73"/>
        <v>1561.7600736149238</v>
      </c>
      <c r="BS12" s="40">
        <f t="shared" si="73"/>
        <v>1200</v>
      </c>
      <c r="BT12" s="40">
        <f t="shared" si="73"/>
        <v>1586.3333333333333</v>
      </c>
      <c r="BU12" s="40">
        <f t="shared" si="73"/>
        <v>1175.4267402815908</v>
      </c>
      <c r="BV12" s="40">
        <f t="shared" si="73"/>
        <v>0</v>
      </c>
      <c r="BW12" s="40">
        <f t="shared" si="36"/>
        <v>19.265241803312477</v>
      </c>
      <c r="BX12" s="40">
        <f t="shared" si="73"/>
        <v>1175.4267402815908</v>
      </c>
      <c r="BY12" s="40">
        <f t="shared" si="73"/>
        <v>2000</v>
      </c>
      <c r="BZ12" s="40">
        <f t="shared" si="73"/>
        <v>1467.3</v>
      </c>
      <c r="CA12" s="40">
        <f t="shared" si="73"/>
        <v>1708.1267402815911</v>
      </c>
      <c r="CB12" s="40">
        <f t="shared" si="73"/>
        <v>0</v>
      </c>
      <c r="CC12" s="40">
        <f t="shared" si="39"/>
        <v>30.267358581967812</v>
      </c>
      <c r="CD12" s="40">
        <f t="shared" si="73"/>
        <v>1708.1267402815911</v>
      </c>
      <c r="CE12" s="40">
        <f t="shared" si="73"/>
        <v>1500</v>
      </c>
      <c r="CF12" s="40">
        <f t="shared" si="73"/>
        <v>1347.5500000000002</v>
      </c>
      <c r="CG12" s="40">
        <f t="shared" si="73"/>
        <v>1860.5767402815907</v>
      </c>
      <c r="CH12" s="40">
        <f t="shared" si="73"/>
        <v>-6.1</v>
      </c>
      <c r="CI12" s="40">
        <f t="shared" si="42"/>
        <v>26.2335038145896</v>
      </c>
      <c r="CJ12" s="40">
        <f t="shared" si="73"/>
        <v>1854.4767402815908</v>
      </c>
      <c r="CK12" s="40">
        <f t="shared" si="73"/>
        <v>2800</v>
      </c>
      <c r="CL12" s="40">
        <f t="shared" si="73"/>
        <v>1831.65</v>
      </c>
      <c r="CM12" s="40">
        <f t="shared" si="73"/>
        <v>2822.82674028159</v>
      </c>
      <c r="CN12" s="40">
        <f t="shared" si="73"/>
        <v>0</v>
      </c>
      <c r="CO12" s="40">
        <f t="shared" si="45"/>
        <v>40.069606773849443</v>
      </c>
      <c r="CP12" s="40">
        <f t="shared" si="73"/>
        <v>2822.82674028159</v>
      </c>
      <c r="CQ12" s="40">
        <f t="shared" si="73"/>
        <v>1000</v>
      </c>
      <c r="CR12" s="40">
        <f t="shared" si="73"/>
        <v>1912.862000587412</v>
      </c>
      <c r="CS12" s="40">
        <f t="shared" si="73"/>
        <v>1909.9647396941782</v>
      </c>
      <c r="CT12" s="40">
        <f t="shared" si="73"/>
        <v>0</v>
      </c>
      <c r="CU12" s="40">
        <f t="shared" si="48"/>
        <v>23.963649096789911</v>
      </c>
      <c r="CV12" s="40">
        <f t="shared" si="73"/>
        <v>1909.9647396941782</v>
      </c>
      <c r="CW12" s="40">
        <f t="shared" si="73"/>
        <v>1000</v>
      </c>
      <c r="CX12" s="40">
        <f t="shared" si="73"/>
        <v>1514.8500000000001</v>
      </c>
      <c r="CY12" s="40">
        <f t="shared" si="73"/>
        <v>1395.1147396941778</v>
      </c>
      <c r="CZ12" s="40">
        <f t="shared" si="73"/>
        <v>0</v>
      </c>
      <c r="DA12" s="40">
        <f t="shared" si="51"/>
        <v>23.944933975013118</v>
      </c>
      <c r="DB12" s="40">
        <f t="shared" si="73"/>
        <v>1395.1147396941778</v>
      </c>
      <c r="DC12" s="40">
        <f t="shared" si="73"/>
        <v>2100</v>
      </c>
      <c r="DD12" s="40">
        <f t="shared" si="73"/>
        <v>1685.3499999999997</v>
      </c>
      <c r="DE12" s="40">
        <f t="shared" si="73"/>
        <v>1809.7647396941779</v>
      </c>
      <c r="DF12" s="40">
        <f t="shared" si="73"/>
        <v>0</v>
      </c>
      <c r="DG12" s="40">
        <f t="shared" si="54"/>
        <v>26.845532674135615</v>
      </c>
      <c r="DH12" s="40">
        <f t="shared" si="73"/>
        <v>1809.7647396941779</v>
      </c>
      <c r="DI12" s="40">
        <f t="shared" si="73"/>
        <v>1000</v>
      </c>
      <c r="DJ12" s="40">
        <f t="shared" si="73"/>
        <v>2029.6833333333332</v>
      </c>
      <c r="DK12" s="40">
        <f t="shared" si="73"/>
        <v>780.08140636084499</v>
      </c>
      <c r="DL12" s="40">
        <f t="shared" si="73"/>
        <v>-0.15</v>
      </c>
      <c r="DM12" s="40">
        <f t="shared" si="57"/>
        <v>10.377085738371084</v>
      </c>
      <c r="DN12" s="40">
        <f t="shared" si="73"/>
        <v>779.93140636084502</v>
      </c>
      <c r="DO12" s="40">
        <f t="shared" si="73"/>
        <v>1600</v>
      </c>
      <c r="DP12" s="40">
        <f t="shared" si="73"/>
        <v>1171.1999999999998</v>
      </c>
      <c r="DQ12" s="40">
        <f t="shared" si="73"/>
        <v>1208.7314063608453</v>
      </c>
      <c r="DR12" s="40">
        <f t="shared" si="73"/>
        <v>0</v>
      </c>
      <c r="DS12" s="40">
        <f t="shared" si="60"/>
        <v>27.865221970408836</v>
      </c>
      <c r="DT12" s="40">
        <f t="shared" si="73"/>
        <v>1208.7314063608453</v>
      </c>
      <c r="DU12" s="40">
        <f t="shared" si="73"/>
        <v>1700</v>
      </c>
      <c r="DV12" s="40">
        <f t="shared" si="73"/>
        <v>1494.1999999999998</v>
      </c>
      <c r="DW12" s="40">
        <f t="shared" si="1"/>
        <v>1414.5314063608457</v>
      </c>
      <c r="DX12" s="42"/>
      <c r="DY12" s="40">
        <f t="shared" si="62"/>
        <v>21.773673100187029</v>
      </c>
      <c r="DZ12" s="41"/>
      <c r="EA12" s="41"/>
      <c r="EB12" s="41"/>
      <c r="EC12" s="42"/>
      <c r="ED12" s="42"/>
      <c r="EE12" s="41"/>
      <c r="EF12" s="41"/>
      <c r="EG12" s="41"/>
      <c r="EH12" s="42"/>
      <c r="EI12" s="42"/>
      <c r="EJ12" s="41"/>
      <c r="EK12" s="41"/>
      <c r="EL12" s="41"/>
      <c r="EM12" s="42"/>
      <c r="EN12" s="42"/>
    </row>
    <row r="13" spans="1:144" x14ac:dyDescent="0.25">
      <c r="A13" s="32">
        <v>320023</v>
      </c>
      <c r="B13" s="36" t="s">
        <v>61</v>
      </c>
      <c r="C13" s="37">
        <v>-63.5</v>
      </c>
      <c r="D13" s="34">
        <v>9081</v>
      </c>
      <c r="E13" s="34">
        <v>1990</v>
      </c>
      <c r="F13" s="34">
        <v>1826.3333333333335</v>
      </c>
      <c r="G13" s="35">
        <f t="shared" si="69"/>
        <v>9181.1666666666661</v>
      </c>
      <c r="H13" s="35"/>
      <c r="I13" s="35">
        <f t="shared" si="3"/>
        <v>95.51496623471435</v>
      </c>
      <c r="J13" s="34">
        <f t="shared" si="4"/>
        <v>9181.1666666666661</v>
      </c>
      <c r="K13" s="34">
        <v>0</v>
      </c>
      <c r="L13" s="34">
        <v>4479.5</v>
      </c>
      <c r="M13" s="35">
        <f t="shared" si="5"/>
        <v>4701.6666666666661</v>
      </c>
      <c r="N13" s="35"/>
      <c r="O13" s="35">
        <f t="shared" si="6"/>
        <v>25.190311418685116</v>
      </c>
      <c r="P13" s="34">
        <f t="shared" si="7"/>
        <v>4701.6666666666661</v>
      </c>
      <c r="Q13" s="34">
        <v>3000</v>
      </c>
      <c r="R13" s="34">
        <v>3654.166666666667</v>
      </c>
      <c r="S13" s="35">
        <f t="shared" si="8"/>
        <v>4047.4999999999991</v>
      </c>
      <c r="T13" s="35"/>
      <c r="U13" s="35">
        <f t="shared" si="9"/>
        <v>26.583352337514246</v>
      </c>
      <c r="V13" s="34">
        <f t="shared" si="10"/>
        <v>4047.4999999999991</v>
      </c>
      <c r="W13" s="34">
        <v>2000</v>
      </c>
      <c r="X13" s="34">
        <v>3963.3333333333335</v>
      </c>
      <c r="Y13" s="35">
        <f t="shared" si="11"/>
        <v>2084.1666666666656</v>
      </c>
      <c r="Z13" s="35"/>
      <c r="AA13" s="35">
        <f t="shared" si="12"/>
        <v>12.620689655172407</v>
      </c>
      <c r="AB13" s="34">
        <f t="shared" si="13"/>
        <v>2084.1666666666656</v>
      </c>
      <c r="AC13" s="34">
        <v>2000</v>
      </c>
      <c r="AD13" s="34">
        <v>2147.6666666666656</v>
      </c>
      <c r="AE13" s="35">
        <f t="shared" si="14"/>
        <v>1936.5</v>
      </c>
      <c r="AF13" s="35"/>
      <c r="AG13" s="35">
        <f t="shared" si="15"/>
        <v>22.541905944435833</v>
      </c>
      <c r="AH13" s="34">
        <f t="shared" si="16"/>
        <v>1936.5</v>
      </c>
      <c r="AI13" s="34">
        <v>5500</v>
      </c>
      <c r="AJ13" s="34">
        <v>553.16666666666879</v>
      </c>
      <c r="AK13" s="35">
        <f t="shared" si="17"/>
        <v>6883.3333333333312</v>
      </c>
      <c r="AL13" s="35"/>
      <c r="AM13" s="35">
        <f t="shared" si="18"/>
        <v>323.53118409159254</v>
      </c>
      <c r="AN13" s="34">
        <f t="shared" si="19"/>
        <v>6883.3333333333312</v>
      </c>
      <c r="AO13" s="34">
        <v>7001</v>
      </c>
      <c r="AP13" s="34">
        <v>5717.6666666666679</v>
      </c>
      <c r="AQ13" s="35">
        <f t="shared" si="20"/>
        <v>8166.6666666666642</v>
      </c>
      <c r="AR13" s="35"/>
      <c r="AS13" s="35">
        <f t="shared" si="21"/>
        <v>37.136360986416349</v>
      </c>
      <c r="AT13" s="34">
        <f t="shared" si="22"/>
        <v>8166.6666666666642</v>
      </c>
      <c r="AU13" s="34">
        <v>3570</v>
      </c>
      <c r="AV13" s="34">
        <v>5821.333333333333</v>
      </c>
      <c r="AW13" s="35">
        <f t="shared" si="23"/>
        <v>5915.3333333333312</v>
      </c>
      <c r="AX13" s="35"/>
      <c r="AY13" s="35">
        <f t="shared" si="24"/>
        <v>27.435982592762244</v>
      </c>
      <c r="AZ13" s="34">
        <f t="shared" si="25"/>
        <v>5915.3333333333312</v>
      </c>
      <c r="BA13" s="34">
        <v>5000</v>
      </c>
      <c r="BB13" s="34">
        <v>5121.8333333333367</v>
      </c>
      <c r="BC13" s="35">
        <f t="shared" si="26"/>
        <v>5793.4999999999955</v>
      </c>
      <c r="BD13" s="35"/>
      <c r="BE13" s="35">
        <f t="shared" si="27"/>
        <v>27.147310533337631</v>
      </c>
      <c r="BF13" s="34">
        <f t="shared" si="28"/>
        <v>5793.4999999999955</v>
      </c>
      <c r="BG13" s="34">
        <v>8650</v>
      </c>
      <c r="BH13" s="34">
        <v>5188.9999999999982</v>
      </c>
      <c r="BI13" s="35">
        <f t="shared" si="29"/>
        <v>9254.4999999999982</v>
      </c>
      <c r="BJ13" s="35"/>
      <c r="BK13" s="35">
        <f t="shared" si="30"/>
        <v>46.370591636153407</v>
      </c>
      <c r="BL13" s="34">
        <f t="shared" si="31"/>
        <v>9254.4999999999982</v>
      </c>
      <c r="BM13" s="34">
        <v>8000</v>
      </c>
      <c r="BN13" s="34">
        <v>8602.3333333333321</v>
      </c>
      <c r="BO13" s="35">
        <f t="shared" si="32"/>
        <v>8652.1666666666679</v>
      </c>
      <c r="BP13" s="35"/>
      <c r="BQ13" s="35">
        <f t="shared" si="33"/>
        <v>26.150618049366457</v>
      </c>
      <c r="BR13" s="34">
        <f t="shared" si="34"/>
        <v>8652.1666666666679</v>
      </c>
      <c r="BS13" s="34">
        <v>4102</v>
      </c>
      <c r="BT13" s="34">
        <v>5512.3666666666668</v>
      </c>
      <c r="BU13" s="35">
        <f t="shared" si="35"/>
        <v>7241.8000000000011</v>
      </c>
      <c r="BV13" s="35"/>
      <c r="BW13" s="35">
        <f t="shared" si="36"/>
        <v>34.157161775643864</v>
      </c>
      <c r="BX13" s="34">
        <f t="shared" si="37"/>
        <v>7241.8000000000011</v>
      </c>
      <c r="BY13" s="34">
        <v>3700</v>
      </c>
      <c r="BZ13" s="34">
        <v>6603</v>
      </c>
      <c r="CA13" s="35">
        <f t="shared" si="38"/>
        <v>4338.8000000000011</v>
      </c>
      <c r="CB13" s="35"/>
      <c r="CC13" s="35">
        <f t="shared" si="39"/>
        <v>17.084476752991069</v>
      </c>
      <c r="CD13" s="34">
        <f t="shared" si="40"/>
        <v>4338.8000000000011</v>
      </c>
      <c r="CE13" s="34">
        <v>4100</v>
      </c>
      <c r="CF13" s="34">
        <v>2805.666666666667</v>
      </c>
      <c r="CG13" s="35">
        <f t="shared" si="41"/>
        <v>5633.1333333333341</v>
      </c>
      <c r="CH13" s="35"/>
      <c r="CI13" s="35">
        <f t="shared" si="42"/>
        <v>38.14762979683973</v>
      </c>
      <c r="CJ13" s="34">
        <f t="shared" si="43"/>
        <v>5633.1333333333341</v>
      </c>
      <c r="CK13" s="34">
        <v>5400</v>
      </c>
      <c r="CL13" s="34">
        <v>6913.3333333333321</v>
      </c>
      <c r="CM13" s="35">
        <f t="shared" si="44"/>
        <v>4119.8000000000029</v>
      </c>
      <c r="CN13" s="35"/>
      <c r="CO13" s="35">
        <f t="shared" si="45"/>
        <v>15.493944069431064</v>
      </c>
      <c r="CP13" s="34">
        <f t="shared" si="46"/>
        <v>4119.8000000000029</v>
      </c>
      <c r="CQ13" s="34">
        <v>6700</v>
      </c>
      <c r="CR13" s="34">
        <v>6684.3992735509664</v>
      </c>
      <c r="CS13" s="35">
        <f t="shared" si="47"/>
        <v>4135.4007264490365</v>
      </c>
      <c r="CT13" s="35"/>
      <c r="CU13" s="35">
        <f t="shared" si="48"/>
        <v>14.847948689643776</v>
      </c>
      <c r="CV13" s="34">
        <f t="shared" si="49"/>
        <v>4135.4007264490365</v>
      </c>
      <c r="CW13" s="34">
        <v>3000</v>
      </c>
      <c r="CX13" s="34">
        <v>5570.4999999999982</v>
      </c>
      <c r="CY13" s="35">
        <f t="shared" si="50"/>
        <v>1564.9007264490383</v>
      </c>
      <c r="CZ13" s="35"/>
      <c r="DA13" s="35">
        <f t="shared" si="51"/>
        <v>7.3040874046629582</v>
      </c>
      <c r="DB13" s="34">
        <f t="shared" si="52"/>
        <v>1564.9007264490383</v>
      </c>
      <c r="DC13" s="34">
        <v>8720</v>
      </c>
      <c r="DD13" s="34">
        <v>8442.8333333333321</v>
      </c>
      <c r="DE13" s="35">
        <f t="shared" si="53"/>
        <v>1842.0673931157071</v>
      </c>
      <c r="DF13" s="35"/>
      <c r="DG13" s="35">
        <f t="shared" si="54"/>
        <v>5.4545296596197188</v>
      </c>
      <c r="DH13" s="34">
        <f t="shared" si="55"/>
        <v>1842.0673931157071</v>
      </c>
      <c r="DI13" s="34">
        <v>8200</v>
      </c>
      <c r="DJ13" s="34">
        <v>8003.1333333333332</v>
      </c>
      <c r="DK13" s="35">
        <f t="shared" si="56"/>
        <v>2038.9340597823739</v>
      </c>
      <c r="DL13" s="35">
        <v>-156.33000000000001</v>
      </c>
      <c r="DM13" s="35">
        <f t="shared" si="57"/>
        <v>6.8787082910181967</v>
      </c>
      <c r="DN13" s="34">
        <f t="shared" si="58"/>
        <v>1882.604059782374</v>
      </c>
      <c r="DO13" s="34">
        <v>6500</v>
      </c>
      <c r="DP13" s="34">
        <v>5644.333333333333</v>
      </c>
      <c r="DQ13" s="35">
        <f t="shared" si="59"/>
        <v>2738.2707264490409</v>
      </c>
      <c r="DR13" s="35"/>
      <c r="DS13" s="35">
        <f t="shared" si="60"/>
        <v>13.098678842637002</v>
      </c>
      <c r="DT13" s="34">
        <f t="shared" si="61"/>
        <v>2738.2707264490409</v>
      </c>
      <c r="DU13" s="34">
        <v>4600</v>
      </c>
      <c r="DV13" s="34">
        <v>6227.5</v>
      </c>
      <c r="DW13" s="35">
        <f t="shared" si="1"/>
        <v>1110.7707264490409</v>
      </c>
      <c r="DX13" s="35"/>
      <c r="DY13" s="35">
        <f t="shared" si="62"/>
        <v>4.1024049310843749</v>
      </c>
      <c r="DZ13" s="34">
        <f t="shared" si="63"/>
        <v>1110.7707264490409</v>
      </c>
      <c r="EA13" s="34">
        <v>0</v>
      </c>
      <c r="EB13" s="34"/>
      <c r="EC13" s="35">
        <f t="shared" si="64"/>
        <v>1110.7707264490409</v>
      </c>
      <c r="ED13" s="35"/>
      <c r="EE13" s="34">
        <f t="shared" si="65"/>
        <v>1110.7707264490409</v>
      </c>
      <c r="EF13" s="34">
        <v>0</v>
      </c>
      <c r="EG13" s="34"/>
      <c r="EH13" s="35">
        <f t="shared" si="66"/>
        <v>1110.7707264490409</v>
      </c>
      <c r="EI13" s="35"/>
      <c r="EJ13" s="34">
        <f t="shared" si="67"/>
        <v>1110.7707264490409</v>
      </c>
      <c r="EK13" s="34">
        <v>0</v>
      </c>
      <c r="EL13" s="34"/>
      <c r="EM13" s="35">
        <f t="shared" si="68"/>
        <v>1110.7707264490409</v>
      </c>
      <c r="EN13" s="35"/>
    </row>
    <row r="14" spans="1:144" x14ac:dyDescent="0.25">
      <c r="A14" s="32">
        <v>320025</v>
      </c>
      <c r="B14" s="36" t="s">
        <v>62</v>
      </c>
      <c r="C14" s="37">
        <v>-169.33333333333334</v>
      </c>
      <c r="D14" s="34">
        <v>8916.8333333333321</v>
      </c>
      <c r="E14" s="34">
        <v>0</v>
      </c>
      <c r="F14" s="34">
        <v>1671</v>
      </c>
      <c r="G14" s="35">
        <f t="shared" si="69"/>
        <v>7076.4999999999982</v>
      </c>
      <c r="H14" s="35"/>
      <c r="I14" s="35">
        <f t="shared" si="3"/>
        <v>80.462896469180109</v>
      </c>
      <c r="J14" s="34">
        <f t="shared" si="4"/>
        <v>7076.4999999999982</v>
      </c>
      <c r="K14" s="34">
        <v>0</v>
      </c>
      <c r="L14" s="34">
        <v>92</v>
      </c>
      <c r="M14" s="35">
        <f t="shared" si="5"/>
        <v>6984.4999999999982</v>
      </c>
      <c r="N14" s="35"/>
      <c r="O14" s="35">
        <f t="shared" si="6"/>
        <v>1822.0434782608691</v>
      </c>
      <c r="P14" s="34">
        <f t="shared" si="7"/>
        <v>6984.4999999999982</v>
      </c>
      <c r="Q14" s="34">
        <v>0</v>
      </c>
      <c r="R14" s="34">
        <v>4</v>
      </c>
      <c r="S14" s="35">
        <f t="shared" si="8"/>
        <v>6980.4999999999982</v>
      </c>
      <c r="T14" s="35"/>
      <c r="U14" s="35">
        <f t="shared" si="9"/>
        <v>41882.999999999993</v>
      </c>
      <c r="V14" s="34">
        <f t="shared" si="10"/>
        <v>6980.4999999999982</v>
      </c>
      <c r="W14" s="34">
        <v>0</v>
      </c>
      <c r="X14" s="34">
        <v>0</v>
      </c>
      <c r="Y14" s="35">
        <f t="shared" si="11"/>
        <v>6980.4999999999982</v>
      </c>
      <c r="Z14" s="35"/>
      <c r="AA14" s="35">
        <f t="shared" si="12"/>
        <v>0</v>
      </c>
      <c r="AB14" s="34">
        <f t="shared" si="13"/>
        <v>6980.4999999999982</v>
      </c>
      <c r="AC14" s="34">
        <v>0</v>
      </c>
      <c r="AD14" s="34">
        <v>2335.3333333333344</v>
      </c>
      <c r="AE14" s="35">
        <f t="shared" si="14"/>
        <v>4645.1666666666642</v>
      </c>
      <c r="AF14" s="35"/>
      <c r="AG14" s="35">
        <f t="shared" si="15"/>
        <v>49.727019697402184</v>
      </c>
      <c r="AH14" s="34">
        <f t="shared" si="16"/>
        <v>4645.1666666666642</v>
      </c>
      <c r="AI14" s="34">
        <v>0</v>
      </c>
      <c r="AJ14" s="34">
        <v>4814.4999999999982</v>
      </c>
      <c r="AK14" s="35">
        <f t="shared" si="17"/>
        <v>-169.33333333333394</v>
      </c>
      <c r="AL14" s="35"/>
      <c r="AM14" s="35">
        <f t="shared" si="18"/>
        <v>-0.91445979160176227</v>
      </c>
      <c r="AN14" s="34">
        <f t="shared" si="19"/>
        <v>-169.33333333333394</v>
      </c>
      <c r="AO14" s="34">
        <v>0</v>
      </c>
      <c r="AP14" s="34">
        <v>0</v>
      </c>
      <c r="AQ14" s="35">
        <f t="shared" si="20"/>
        <v>-169.33333333333394</v>
      </c>
      <c r="AR14" s="35"/>
      <c r="AS14" s="35">
        <f t="shared" si="21"/>
        <v>0</v>
      </c>
      <c r="AT14" s="34">
        <f t="shared" si="22"/>
        <v>-169.33333333333394</v>
      </c>
      <c r="AU14" s="34">
        <v>0</v>
      </c>
      <c r="AV14" s="34">
        <v>0</v>
      </c>
      <c r="AW14" s="35">
        <f t="shared" si="23"/>
        <v>-169.33333333333394</v>
      </c>
      <c r="AX14" s="35"/>
      <c r="AY14" s="35">
        <f t="shared" si="24"/>
        <v>0</v>
      </c>
      <c r="AZ14" s="34">
        <f t="shared" si="25"/>
        <v>-169.33333333333394</v>
      </c>
      <c r="BA14" s="34">
        <v>0</v>
      </c>
      <c r="BB14" s="34">
        <v>0</v>
      </c>
      <c r="BC14" s="35">
        <f t="shared" si="26"/>
        <v>-169.33333333333394</v>
      </c>
      <c r="BD14" s="35"/>
      <c r="BE14" s="35">
        <f t="shared" si="27"/>
        <v>0</v>
      </c>
      <c r="BF14" s="34">
        <f t="shared" si="28"/>
        <v>-169.33333333333394</v>
      </c>
      <c r="BG14" s="34">
        <v>0</v>
      </c>
      <c r="BH14" s="34">
        <v>0</v>
      </c>
      <c r="BI14" s="35">
        <f t="shared" si="29"/>
        <v>-169.33333333333394</v>
      </c>
      <c r="BJ14" s="35"/>
      <c r="BK14" s="35">
        <f t="shared" si="30"/>
        <v>0</v>
      </c>
      <c r="BL14" s="34">
        <f t="shared" si="31"/>
        <v>-169.33333333333394</v>
      </c>
      <c r="BM14" s="34">
        <v>500</v>
      </c>
      <c r="BN14" s="34">
        <v>0</v>
      </c>
      <c r="BO14" s="35">
        <f t="shared" si="32"/>
        <v>330.66666666666606</v>
      </c>
      <c r="BP14" s="35"/>
      <c r="BQ14" s="35">
        <f t="shared" si="33"/>
        <v>0</v>
      </c>
      <c r="BR14" s="34">
        <f t="shared" si="34"/>
        <v>330.66666666666606</v>
      </c>
      <c r="BS14" s="34">
        <v>300</v>
      </c>
      <c r="BT14" s="34">
        <v>375</v>
      </c>
      <c r="BU14" s="35">
        <f t="shared" si="35"/>
        <v>255.66666666666606</v>
      </c>
      <c r="BV14" s="35"/>
      <c r="BW14" s="35">
        <f t="shared" si="36"/>
        <v>17.72622222222218</v>
      </c>
      <c r="BX14" s="34">
        <f t="shared" si="37"/>
        <v>255.66666666666606</v>
      </c>
      <c r="BY14" s="34">
        <v>0</v>
      </c>
      <c r="BZ14" s="34">
        <v>375</v>
      </c>
      <c r="CA14" s="35">
        <f t="shared" si="38"/>
        <v>-119.33333333333394</v>
      </c>
      <c r="CB14" s="35"/>
      <c r="CC14" s="35">
        <f t="shared" si="39"/>
        <v>-8.2737777777778199</v>
      </c>
      <c r="CD14" s="34">
        <f t="shared" si="40"/>
        <v>-119.33333333333394</v>
      </c>
      <c r="CE14" s="34">
        <v>0</v>
      </c>
      <c r="CF14" s="34">
        <v>46</v>
      </c>
      <c r="CG14" s="35">
        <f t="shared" si="41"/>
        <v>-165.33333333333394</v>
      </c>
      <c r="CH14" s="35"/>
      <c r="CI14" s="35">
        <f t="shared" si="42"/>
        <v>-68.289855072464022</v>
      </c>
      <c r="CJ14" s="34">
        <f t="shared" si="43"/>
        <v>-165.33333333333394</v>
      </c>
      <c r="CK14" s="34">
        <v>0</v>
      </c>
      <c r="CL14" s="34">
        <v>0</v>
      </c>
      <c r="CM14" s="35">
        <f t="shared" si="44"/>
        <v>-165.33333333333394</v>
      </c>
      <c r="CN14" s="35"/>
      <c r="CO14" s="35">
        <f t="shared" si="45"/>
        <v>0</v>
      </c>
      <c r="CP14" s="34">
        <f t="shared" si="46"/>
        <v>-165.33333333333394</v>
      </c>
      <c r="CQ14" s="34">
        <v>0</v>
      </c>
      <c r="CR14" s="34">
        <v>-1.2603584765665721</v>
      </c>
      <c r="CS14" s="35">
        <f t="shared" si="47"/>
        <v>-164.07297485676736</v>
      </c>
      <c r="CT14" s="35"/>
      <c r="CU14" s="35">
        <f t="shared" si="48"/>
        <v>3124.3106384221037</v>
      </c>
      <c r="CV14" s="34">
        <f t="shared" si="49"/>
        <v>-164.07297485676736</v>
      </c>
      <c r="CW14" s="34">
        <v>0</v>
      </c>
      <c r="CX14" s="34">
        <v>0</v>
      </c>
      <c r="CY14" s="35">
        <f t="shared" si="50"/>
        <v>-164.07297485676736</v>
      </c>
      <c r="CZ14" s="35"/>
      <c r="DA14" s="35">
        <f t="shared" si="51"/>
        <v>0</v>
      </c>
      <c r="DB14" s="34">
        <f t="shared" si="52"/>
        <v>-164.07297485676736</v>
      </c>
      <c r="DC14" s="34">
        <v>0</v>
      </c>
      <c r="DD14" s="34">
        <v>0</v>
      </c>
      <c r="DE14" s="35">
        <f t="shared" si="53"/>
        <v>-164.07297485676736</v>
      </c>
      <c r="DF14" s="35"/>
      <c r="DG14" s="35">
        <f t="shared" si="54"/>
        <v>0</v>
      </c>
      <c r="DH14" s="34">
        <f t="shared" si="55"/>
        <v>-164.07297485676736</v>
      </c>
      <c r="DI14" s="34">
        <v>0</v>
      </c>
      <c r="DJ14" s="34">
        <v>0</v>
      </c>
      <c r="DK14" s="35">
        <f t="shared" si="56"/>
        <v>-164.07297485676736</v>
      </c>
      <c r="DL14" s="35">
        <v>0</v>
      </c>
      <c r="DM14" s="35">
        <f t="shared" si="57"/>
        <v>0</v>
      </c>
      <c r="DN14" s="34">
        <f t="shared" si="58"/>
        <v>-164.07297485676736</v>
      </c>
      <c r="DO14" s="34">
        <v>0</v>
      </c>
      <c r="DP14" s="34">
        <v>0</v>
      </c>
      <c r="DQ14" s="35">
        <f t="shared" si="59"/>
        <v>-164.07297485676736</v>
      </c>
      <c r="DR14" s="35"/>
      <c r="DS14" s="35">
        <f t="shared" si="60"/>
        <v>0</v>
      </c>
      <c r="DT14" s="34">
        <f t="shared" si="61"/>
        <v>-164.07297485676736</v>
      </c>
      <c r="DU14" s="34">
        <v>0</v>
      </c>
      <c r="DV14" s="34">
        <v>0</v>
      </c>
      <c r="DW14" s="35">
        <f t="shared" si="1"/>
        <v>-164.07297485676736</v>
      </c>
      <c r="DX14" s="35"/>
      <c r="DY14" s="35">
        <f t="shared" si="62"/>
        <v>0</v>
      </c>
      <c r="DZ14" s="34">
        <f t="shared" si="63"/>
        <v>-164.07297485676736</v>
      </c>
      <c r="EA14" s="34">
        <v>0</v>
      </c>
      <c r="EB14" s="34"/>
      <c r="EC14" s="35">
        <f t="shared" si="64"/>
        <v>-164.07297485676736</v>
      </c>
      <c r="ED14" s="35"/>
      <c r="EE14" s="34">
        <f t="shared" si="65"/>
        <v>-164.07297485676736</v>
      </c>
      <c r="EF14" s="34">
        <v>0</v>
      </c>
      <c r="EG14" s="34"/>
      <c r="EH14" s="35">
        <f t="shared" si="66"/>
        <v>-164.07297485676736</v>
      </c>
      <c r="EI14" s="35"/>
      <c r="EJ14" s="34">
        <f t="shared" si="67"/>
        <v>-164.07297485676736</v>
      </c>
      <c r="EK14" s="34">
        <v>0</v>
      </c>
      <c r="EL14" s="34"/>
      <c r="EM14" s="35">
        <f t="shared" si="68"/>
        <v>-164.07297485676736</v>
      </c>
      <c r="EN14" s="35"/>
    </row>
    <row r="15" spans="1:144" x14ac:dyDescent="0.25">
      <c r="A15" s="32">
        <v>320000</v>
      </c>
      <c r="B15" s="36" t="s">
        <v>63</v>
      </c>
      <c r="C15" s="37">
        <v>-233.16666666666669</v>
      </c>
      <c r="D15" s="34">
        <v>1381.7637354628343</v>
      </c>
      <c r="E15" s="34">
        <v>0</v>
      </c>
      <c r="F15" s="34">
        <v>3</v>
      </c>
      <c r="G15" s="35">
        <f t="shared" si="69"/>
        <v>1145.5970687961676</v>
      </c>
      <c r="H15" s="35"/>
      <c r="I15" s="35">
        <f t="shared" si="3"/>
        <v>7255.4481023757289</v>
      </c>
      <c r="J15" s="34">
        <f t="shared" si="4"/>
        <v>1145.5970687961676</v>
      </c>
      <c r="K15" s="34">
        <v>0</v>
      </c>
      <c r="L15" s="34">
        <v>14.5</v>
      </c>
      <c r="M15" s="35">
        <f t="shared" si="5"/>
        <v>1131.0970687961676</v>
      </c>
      <c r="N15" s="35"/>
      <c r="O15" s="35">
        <f t="shared" si="6"/>
        <v>1872.1606655936569</v>
      </c>
      <c r="P15" s="34">
        <f t="shared" si="7"/>
        <v>1131.0970687961676</v>
      </c>
      <c r="Q15" s="34">
        <v>0</v>
      </c>
      <c r="R15" s="34">
        <v>8</v>
      </c>
      <c r="S15" s="35">
        <f t="shared" si="8"/>
        <v>1123.0970687961676</v>
      </c>
      <c r="T15" s="35"/>
      <c r="U15" s="35">
        <f t="shared" si="9"/>
        <v>3369.2912063885028</v>
      </c>
      <c r="V15" s="34">
        <f t="shared" si="10"/>
        <v>1123.0970687961676</v>
      </c>
      <c r="W15" s="34">
        <v>0</v>
      </c>
      <c r="X15" s="34">
        <v>0</v>
      </c>
      <c r="Y15" s="35">
        <f t="shared" si="11"/>
        <v>1123.0970687961676</v>
      </c>
      <c r="Z15" s="35"/>
      <c r="AA15" s="35">
        <f t="shared" si="12"/>
        <v>0</v>
      </c>
      <c r="AB15" s="34">
        <f t="shared" si="13"/>
        <v>1123.0970687961676</v>
      </c>
      <c r="AC15" s="34">
        <v>0</v>
      </c>
      <c r="AD15" s="34">
        <v>28.333333333333329</v>
      </c>
      <c r="AE15" s="35">
        <f t="shared" si="14"/>
        <v>1094.7637354628343</v>
      </c>
      <c r="AF15" s="35"/>
      <c r="AG15" s="35">
        <f t="shared" si="15"/>
        <v>965.96800187897168</v>
      </c>
      <c r="AH15" s="34">
        <f t="shared" si="16"/>
        <v>1094.7637354628343</v>
      </c>
      <c r="AI15" s="34">
        <v>0</v>
      </c>
      <c r="AJ15" s="34">
        <v>7</v>
      </c>
      <c r="AK15" s="35">
        <f t="shared" si="17"/>
        <v>1087.7637354628343</v>
      </c>
      <c r="AL15" s="35"/>
      <c r="AM15" s="35">
        <f t="shared" si="18"/>
        <v>4040.2653031476707</v>
      </c>
      <c r="AN15" s="34">
        <f t="shared" si="19"/>
        <v>1087.7637354628343</v>
      </c>
      <c r="AO15" s="34">
        <v>0</v>
      </c>
      <c r="AP15" s="34">
        <v>0</v>
      </c>
      <c r="AQ15" s="35">
        <f t="shared" si="20"/>
        <v>1087.7637354628343</v>
      </c>
      <c r="AR15" s="35"/>
      <c r="AS15" s="35">
        <f t="shared" si="21"/>
        <v>0</v>
      </c>
      <c r="AT15" s="34">
        <f t="shared" si="22"/>
        <v>1087.7637354628343</v>
      </c>
      <c r="AU15" s="34">
        <v>0</v>
      </c>
      <c r="AV15" s="34">
        <v>0</v>
      </c>
      <c r="AW15" s="35">
        <f t="shared" si="23"/>
        <v>1087.7637354628343</v>
      </c>
      <c r="AX15" s="35"/>
      <c r="AY15" s="35">
        <f t="shared" si="24"/>
        <v>0</v>
      </c>
      <c r="AZ15" s="34">
        <f t="shared" si="25"/>
        <v>1087.7637354628343</v>
      </c>
      <c r="BA15" s="34">
        <v>0</v>
      </c>
      <c r="BB15" s="34">
        <v>0</v>
      </c>
      <c r="BC15" s="35">
        <f t="shared" si="26"/>
        <v>1087.7637354628343</v>
      </c>
      <c r="BD15" s="35"/>
      <c r="BE15" s="35">
        <f t="shared" si="27"/>
        <v>0</v>
      </c>
      <c r="BF15" s="34">
        <f t="shared" si="28"/>
        <v>1087.7637354628343</v>
      </c>
      <c r="BG15" s="34">
        <v>0</v>
      </c>
      <c r="BH15" s="34">
        <v>0</v>
      </c>
      <c r="BI15" s="35">
        <f t="shared" si="29"/>
        <v>1087.7637354628343</v>
      </c>
      <c r="BJ15" s="35"/>
      <c r="BK15" s="35">
        <f t="shared" si="30"/>
        <v>0</v>
      </c>
      <c r="BL15" s="34">
        <f t="shared" si="31"/>
        <v>1087.7637354628343</v>
      </c>
      <c r="BM15" s="34">
        <v>0</v>
      </c>
      <c r="BN15" s="34">
        <v>0</v>
      </c>
      <c r="BO15" s="35">
        <f t="shared" si="32"/>
        <v>1087.7637354628343</v>
      </c>
      <c r="BP15" s="35"/>
      <c r="BQ15" s="35">
        <f t="shared" si="33"/>
        <v>0</v>
      </c>
      <c r="BR15" s="34">
        <f t="shared" si="34"/>
        <v>1087.7637354628343</v>
      </c>
      <c r="BS15" s="34">
        <v>0</v>
      </c>
      <c r="BT15" s="34"/>
      <c r="BU15" s="35">
        <f t="shared" si="35"/>
        <v>1087.7637354628343</v>
      </c>
      <c r="BV15" s="35"/>
      <c r="BW15" s="35">
        <f t="shared" si="36"/>
        <v>0</v>
      </c>
      <c r="BX15" s="34">
        <f t="shared" si="37"/>
        <v>1087.7637354628343</v>
      </c>
      <c r="BY15" s="34">
        <v>0</v>
      </c>
      <c r="BZ15" s="34">
        <v>0</v>
      </c>
      <c r="CA15" s="35">
        <f t="shared" si="38"/>
        <v>1087.7637354628343</v>
      </c>
      <c r="CB15" s="35"/>
      <c r="CC15" s="35">
        <f t="shared" si="39"/>
        <v>0</v>
      </c>
      <c r="CD15" s="34">
        <f t="shared" si="40"/>
        <v>1087.7637354628343</v>
      </c>
      <c r="CE15" s="34">
        <v>0</v>
      </c>
      <c r="CF15" s="34">
        <v>0</v>
      </c>
      <c r="CG15" s="35">
        <f t="shared" si="41"/>
        <v>1087.7637354628343</v>
      </c>
      <c r="CH15" s="35"/>
      <c r="CI15" s="35">
        <f t="shared" si="42"/>
        <v>0</v>
      </c>
      <c r="CJ15" s="34">
        <f t="shared" si="43"/>
        <v>1087.7637354628343</v>
      </c>
      <c r="CK15" s="34">
        <v>0</v>
      </c>
      <c r="CL15" s="34">
        <v>0</v>
      </c>
      <c r="CM15" s="35">
        <f t="shared" si="44"/>
        <v>1087.7637354628343</v>
      </c>
      <c r="CN15" s="35"/>
      <c r="CO15" s="35">
        <f t="shared" si="45"/>
        <v>0</v>
      </c>
      <c r="CP15" s="34">
        <f t="shared" si="46"/>
        <v>1087.7637354628343</v>
      </c>
      <c r="CQ15" s="34">
        <v>0</v>
      </c>
      <c r="CR15" s="34">
        <v>0</v>
      </c>
      <c r="CS15" s="35">
        <f t="shared" si="47"/>
        <v>1087.7637354628343</v>
      </c>
      <c r="CT15" s="35"/>
      <c r="CU15" s="35">
        <f t="shared" si="48"/>
        <v>0</v>
      </c>
      <c r="CV15" s="34">
        <f t="shared" si="49"/>
        <v>1087.7637354628343</v>
      </c>
      <c r="CW15" s="34">
        <v>0</v>
      </c>
      <c r="CX15" s="34">
        <v>0</v>
      </c>
      <c r="CY15" s="35">
        <f t="shared" si="50"/>
        <v>1087.7637354628343</v>
      </c>
      <c r="CZ15" s="35"/>
      <c r="DA15" s="35">
        <f t="shared" si="51"/>
        <v>0</v>
      </c>
      <c r="DB15" s="34">
        <f t="shared" si="52"/>
        <v>1087.7637354628343</v>
      </c>
      <c r="DC15" s="34">
        <v>0</v>
      </c>
      <c r="DD15" s="34">
        <v>0</v>
      </c>
      <c r="DE15" s="35">
        <f t="shared" si="53"/>
        <v>1087.7637354628343</v>
      </c>
      <c r="DF15" s="35"/>
      <c r="DG15" s="35">
        <f t="shared" si="54"/>
        <v>0</v>
      </c>
      <c r="DH15" s="34">
        <f t="shared" si="55"/>
        <v>1087.7637354628343</v>
      </c>
      <c r="DI15" s="34">
        <v>0</v>
      </c>
      <c r="DJ15" s="34">
        <v>0</v>
      </c>
      <c r="DK15" s="35">
        <f t="shared" si="56"/>
        <v>1087.7637354628343</v>
      </c>
      <c r="DL15" s="35">
        <v>0</v>
      </c>
      <c r="DM15" s="35">
        <f t="shared" si="57"/>
        <v>0</v>
      </c>
      <c r="DN15" s="34">
        <f t="shared" si="58"/>
        <v>1087.7637354628343</v>
      </c>
      <c r="DO15" s="34">
        <v>0</v>
      </c>
      <c r="DP15" s="34">
        <v>0</v>
      </c>
      <c r="DQ15" s="35">
        <f t="shared" si="59"/>
        <v>1087.7637354628343</v>
      </c>
      <c r="DR15" s="35"/>
      <c r="DS15" s="35">
        <f t="shared" si="60"/>
        <v>0</v>
      </c>
      <c r="DT15" s="34">
        <f t="shared" si="61"/>
        <v>1087.7637354628343</v>
      </c>
      <c r="DU15" s="34">
        <v>0</v>
      </c>
      <c r="DV15" s="34">
        <v>0</v>
      </c>
      <c r="DW15" s="35">
        <f t="shared" si="1"/>
        <v>1087.7637354628343</v>
      </c>
      <c r="DX15" s="35"/>
      <c r="DY15" s="35">
        <f t="shared" si="62"/>
        <v>0</v>
      </c>
      <c r="DZ15" s="34">
        <f t="shared" si="63"/>
        <v>1087.7637354628343</v>
      </c>
      <c r="EA15" s="34">
        <v>0</v>
      </c>
      <c r="EB15" s="34"/>
      <c r="EC15" s="35">
        <f t="shared" si="64"/>
        <v>1087.7637354628343</v>
      </c>
      <c r="ED15" s="35"/>
      <c r="EE15" s="34">
        <f t="shared" si="65"/>
        <v>1087.7637354628343</v>
      </c>
      <c r="EF15" s="34">
        <v>0</v>
      </c>
      <c r="EG15" s="34"/>
      <c r="EH15" s="35">
        <f t="shared" si="66"/>
        <v>1087.7637354628343</v>
      </c>
      <c r="EI15" s="35"/>
      <c r="EJ15" s="34">
        <f t="shared" si="67"/>
        <v>1087.7637354628343</v>
      </c>
      <c r="EK15" s="34">
        <v>0</v>
      </c>
      <c r="EL15" s="34"/>
      <c r="EM15" s="35">
        <f t="shared" si="68"/>
        <v>1087.7637354628343</v>
      </c>
      <c r="EN15" s="35"/>
    </row>
    <row r="16" spans="1:144" s="43" customFormat="1" x14ac:dyDescent="0.25">
      <c r="A16" s="38"/>
      <c r="B16" s="44" t="s">
        <v>64</v>
      </c>
      <c r="C16" s="40">
        <f>+SUM(C13:C15)</f>
        <v>-466</v>
      </c>
      <c r="D16" s="40">
        <f t="shared" ref="D16:BO16" si="74">+SUM(D13:D15)</f>
        <v>19379.597068796167</v>
      </c>
      <c r="E16" s="40">
        <f t="shared" si="74"/>
        <v>1990</v>
      </c>
      <c r="F16" s="40">
        <f t="shared" si="74"/>
        <v>3500.3333333333335</v>
      </c>
      <c r="G16" s="40">
        <f t="shared" si="74"/>
        <v>17403.263735462831</v>
      </c>
      <c r="H16" s="40">
        <f t="shared" si="74"/>
        <v>0</v>
      </c>
      <c r="I16" s="40">
        <f t="shared" si="3"/>
        <v>94.465863529319236</v>
      </c>
      <c r="J16" s="40">
        <f t="shared" si="74"/>
        <v>17403.263735462831</v>
      </c>
      <c r="K16" s="40">
        <f t="shared" si="74"/>
        <v>0</v>
      </c>
      <c r="L16" s="40">
        <f t="shared" si="74"/>
        <v>4586</v>
      </c>
      <c r="M16" s="40">
        <f t="shared" si="74"/>
        <v>12817.263735462831</v>
      </c>
      <c r="N16" s="40">
        <f t="shared" si="74"/>
        <v>0</v>
      </c>
      <c r="O16" s="40">
        <f t="shared" si="6"/>
        <v>67.076827224402081</v>
      </c>
      <c r="P16" s="40">
        <f t="shared" si="74"/>
        <v>12817.263735462831</v>
      </c>
      <c r="Q16" s="40">
        <f t="shared" si="74"/>
        <v>3000</v>
      </c>
      <c r="R16" s="40">
        <f t="shared" si="74"/>
        <v>3666.166666666667</v>
      </c>
      <c r="S16" s="40">
        <f t="shared" si="74"/>
        <v>12151.097068796164</v>
      </c>
      <c r="T16" s="40">
        <f t="shared" si="74"/>
        <v>0</v>
      </c>
      <c r="U16" s="40">
        <f t="shared" si="9"/>
        <v>79.545300627660467</v>
      </c>
      <c r="V16" s="40">
        <f t="shared" si="74"/>
        <v>12151.097068796164</v>
      </c>
      <c r="W16" s="40">
        <f t="shared" si="74"/>
        <v>2000</v>
      </c>
      <c r="X16" s="40">
        <f t="shared" si="74"/>
        <v>3963.3333333333335</v>
      </c>
      <c r="Y16" s="40">
        <f t="shared" si="74"/>
        <v>10187.763735462831</v>
      </c>
      <c r="Z16" s="40">
        <f t="shared" si="74"/>
        <v>0</v>
      </c>
      <c r="AA16" s="40">
        <f t="shared" si="12"/>
        <v>61.692093267731195</v>
      </c>
      <c r="AB16" s="40">
        <f t="shared" si="74"/>
        <v>10187.763735462831</v>
      </c>
      <c r="AC16" s="40">
        <f t="shared" si="74"/>
        <v>2000</v>
      </c>
      <c r="AD16" s="40">
        <f t="shared" si="74"/>
        <v>4511.333333333333</v>
      </c>
      <c r="AE16" s="40">
        <f t="shared" si="74"/>
        <v>7676.4304021294984</v>
      </c>
      <c r="AF16" s="40">
        <f t="shared" si="74"/>
        <v>0</v>
      </c>
      <c r="AG16" s="40">
        <f t="shared" si="15"/>
        <v>42.539698548818713</v>
      </c>
      <c r="AH16" s="40">
        <f t="shared" si="74"/>
        <v>7676.4304021294984</v>
      </c>
      <c r="AI16" s="40">
        <f t="shared" si="74"/>
        <v>5500</v>
      </c>
      <c r="AJ16" s="40">
        <f t="shared" si="74"/>
        <v>5374.666666666667</v>
      </c>
      <c r="AK16" s="40">
        <f t="shared" si="74"/>
        <v>7801.7637354628314</v>
      </c>
      <c r="AL16" s="40">
        <f t="shared" si="74"/>
        <v>0</v>
      </c>
      <c r="AM16" s="40">
        <f t="shared" si="18"/>
        <v>37.741104649348848</v>
      </c>
      <c r="AN16" s="40">
        <f t="shared" si="74"/>
        <v>7801.7637354628314</v>
      </c>
      <c r="AO16" s="40">
        <f t="shared" si="74"/>
        <v>7001</v>
      </c>
      <c r="AP16" s="40">
        <f t="shared" si="74"/>
        <v>5717.6666666666679</v>
      </c>
      <c r="AQ16" s="40">
        <f t="shared" si="74"/>
        <v>9085.0970687961653</v>
      </c>
      <c r="AR16" s="40">
        <f t="shared" si="74"/>
        <v>0</v>
      </c>
      <c r="AS16" s="40">
        <f t="shared" si="21"/>
        <v>41.312748286952761</v>
      </c>
      <c r="AT16" s="40">
        <f t="shared" si="74"/>
        <v>9085.0970687961653</v>
      </c>
      <c r="AU16" s="40">
        <f t="shared" si="74"/>
        <v>3570</v>
      </c>
      <c r="AV16" s="40">
        <f t="shared" si="74"/>
        <v>5821.333333333333</v>
      </c>
      <c r="AW16" s="40">
        <f t="shared" si="74"/>
        <v>6833.7637354628314</v>
      </c>
      <c r="AX16" s="40">
        <f t="shared" si="74"/>
        <v>0</v>
      </c>
      <c r="AY16" s="40">
        <f t="shared" si="24"/>
        <v>31.69576629480585</v>
      </c>
      <c r="AZ16" s="40">
        <f t="shared" si="74"/>
        <v>6833.7637354628314</v>
      </c>
      <c r="BA16" s="40">
        <f t="shared" si="74"/>
        <v>5000</v>
      </c>
      <c r="BB16" s="40">
        <f t="shared" si="74"/>
        <v>5121.8333333333367</v>
      </c>
      <c r="BC16" s="40">
        <f t="shared" si="74"/>
        <v>6711.9304021294956</v>
      </c>
      <c r="BD16" s="40">
        <f t="shared" si="74"/>
        <v>0</v>
      </c>
      <c r="BE16" s="40">
        <f t="shared" si="27"/>
        <v>31.450912040175936</v>
      </c>
      <c r="BF16" s="40">
        <f t="shared" si="74"/>
        <v>6711.9304021294956</v>
      </c>
      <c r="BG16" s="40">
        <f t="shared" si="74"/>
        <v>8650</v>
      </c>
      <c r="BH16" s="40">
        <f t="shared" si="74"/>
        <v>5188.9999999999982</v>
      </c>
      <c r="BI16" s="40">
        <f t="shared" si="74"/>
        <v>10172.930402129499</v>
      </c>
      <c r="BJ16" s="40">
        <f t="shared" si="74"/>
        <v>0</v>
      </c>
      <c r="BK16" s="40">
        <f t="shared" si="30"/>
        <v>50.972478407278295</v>
      </c>
      <c r="BL16" s="40">
        <f t="shared" si="74"/>
        <v>10172.930402129499</v>
      </c>
      <c r="BM16" s="40">
        <f t="shared" si="74"/>
        <v>8500</v>
      </c>
      <c r="BN16" s="40">
        <f t="shared" si="74"/>
        <v>8602.3333333333321</v>
      </c>
      <c r="BO16" s="40">
        <f t="shared" si="74"/>
        <v>10070.597068796169</v>
      </c>
      <c r="BP16" s="40">
        <f t="shared" ref="BP16:DV16" si="75">+SUM(BP13:BP15)</f>
        <v>0</v>
      </c>
      <c r="BQ16" s="40">
        <f t="shared" si="33"/>
        <v>30.437732838613606</v>
      </c>
      <c r="BR16" s="40">
        <f t="shared" si="75"/>
        <v>10070.597068796169</v>
      </c>
      <c r="BS16" s="40">
        <f t="shared" si="75"/>
        <v>4402</v>
      </c>
      <c r="BT16" s="40">
        <f t="shared" si="75"/>
        <v>5887.3666666666668</v>
      </c>
      <c r="BU16" s="40">
        <f t="shared" si="75"/>
        <v>8585.2304021295022</v>
      </c>
      <c r="BV16" s="40">
        <f t="shared" si="75"/>
        <v>0</v>
      </c>
      <c r="BW16" s="40">
        <f t="shared" si="36"/>
        <v>37.914402668204865</v>
      </c>
      <c r="BX16" s="40">
        <f t="shared" si="75"/>
        <v>8585.2304021295022</v>
      </c>
      <c r="BY16" s="40">
        <f t="shared" si="75"/>
        <v>3700</v>
      </c>
      <c r="BZ16" s="40">
        <f t="shared" si="75"/>
        <v>6978</v>
      </c>
      <c r="CA16" s="40">
        <f t="shared" si="75"/>
        <v>5307.2304021295013</v>
      </c>
      <c r="CB16" s="40">
        <f t="shared" si="75"/>
        <v>0</v>
      </c>
      <c r="CC16" s="40">
        <f t="shared" si="39"/>
        <v>19.774719182483096</v>
      </c>
      <c r="CD16" s="40">
        <f t="shared" si="75"/>
        <v>5307.2304021295013</v>
      </c>
      <c r="CE16" s="40">
        <f t="shared" si="75"/>
        <v>4100</v>
      </c>
      <c r="CF16" s="40">
        <f t="shared" si="75"/>
        <v>2851.666666666667</v>
      </c>
      <c r="CG16" s="40">
        <f t="shared" si="75"/>
        <v>6555.5637354628343</v>
      </c>
      <c r="CH16" s="40">
        <f t="shared" si="75"/>
        <v>0</v>
      </c>
      <c r="CI16" s="40">
        <f t="shared" si="42"/>
        <v>43.67821542038358</v>
      </c>
      <c r="CJ16" s="40">
        <f t="shared" si="75"/>
        <v>6555.5637354628343</v>
      </c>
      <c r="CK16" s="40">
        <f t="shared" si="75"/>
        <v>5400</v>
      </c>
      <c r="CL16" s="40">
        <f t="shared" si="75"/>
        <v>6913.3333333333321</v>
      </c>
      <c r="CM16" s="40">
        <f t="shared" si="75"/>
        <v>5042.2304021295031</v>
      </c>
      <c r="CN16" s="40">
        <f t="shared" si="75"/>
        <v>0</v>
      </c>
      <c r="CO16" s="40">
        <f t="shared" si="45"/>
        <v>18.963065157478365</v>
      </c>
      <c r="CP16" s="40">
        <f t="shared" si="75"/>
        <v>5042.2304021295031</v>
      </c>
      <c r="CQ16" s="40">
        <f t="shared" si="75"/>
        <v>6700</v>
      </c>
      <c r="CR16" s="40">
        <f t="shared" si="75"/>
        <v>6683.1389150743998</v>
      </c>
      <c r="CS16" s="40">
        <f t="shared" si="75"/>
        <v>5059.0914870551032</v>
      </c>
      <c r="CT16" s="40">
        <f t="shared" si="75"/>
        <v>0</v>
      </c>
      <c r="CU16" s="40">
        <f t="shared" si="48"/>
        <v>18.167839578413254</v>
      </c>
      <c r="CV16" s="40">
        <f t="shared" si="75"/>
        <v>5059.0914870551032</v>
      </c>
      <c r="CW16" s="40">
        <f t="shared" si="75"/>
        <v>3000</v>
      </c>
      <c r="CX16" s="40">
        <f t="shared" si="75"/>
        <v>5570.4999999999982</v>
      </c>
      <c r="CY16" s="40">
        <f t="shared" si="75"/>
        <v>2488.5914870551051</v>
      </c>
      <c r="CZ16" s="40">
        <f t="shared" si="75"/>
        <v>0</v>
      </c>
      <c r="DA16" s="40">
        <f t="shared" si="51"/>
        <v>11.615362833396059</v>
      </c>
      <c r="DB16" s="40">
        <f t="shared" si="75"/>
        <v>2488.5914870551051</v>
      </c>
      <c r="DC16" s="40">
        <f t="shared" si="75"/>
        <v>8720</v>
      </c>
      <c r="DD16" s="40">
        <f t="shared" si="75"/>
        <v>8442.8333333333321</v>
      </c>
      <c r="DE16" s="40">
        <f t="shared" si="75"/>
        <v>2765.7581537217739</v>
      </c>
      <c r="DF16" s="40">
        <f t="shared" si="75"/>
        <v>0</v>
      </c>
      <c r="DG16" s="40">
        <f t="shared" si="54"/>
        <v>8.1896622985622152</v>
      </c>
      <c r="DH16" s="40">
        <f t="shared" si="75"/>
        <v>2765.7581537217739</v>
      </c>
      <c r="DI16" s="40">
        <f t="shared" si="75"/>
        <v>8200</v>
      </c>
      <c r="DJ16" s="40">
        <f t="shared" si="75"/>
        <v>8003.1333333333332</v>
      </c>
      <c r="DK16" s="40">
        <f t="shared" si="75"/>
        <v>2962.6248203884406</v>
      </c>
      <c r="DL16" s="40">
        <f t="shared" si="75"/>
        <v>-156.33000000000001</v>
      </c>
      <c r="DM16" s="40">
        <f t="shared" si="57"/>
        <v>9.9949440823787228</v>
      </c>
      <c r="DN16" s="40">
        <f t="shared" si="75"/>
        <v>2806.2948203884407</v>
      </c>
      <c r="DO16" s="40">
        <f t="shared" si="75"/>
        <v>6500</v>
      </c>
      <c r="DP16" s="40">
        <f t="shared" si="75"/>
        <v>5644.333333333333</v>
      </c>
      <c r="DQ16" s="40">
        <f t="shared" si="75"/>
        <v>3661.9614870551077</v>
      </c>
      <c r="DR16" s="40">
        <f t="shared" si="75"/>
        <v>0</v>
      </c>
      <c r="DS16" s="40">
        <f t="shared" si="60"/>
        <v>17.517207845713326</v>
      </c>
      <c r="DT16" s="40">
        <f t="shared" si="75"/>
        <v>3661.9614870551077</v>
      </c>
      <c r="DU16" s="40">
        <f t="shared" si="75"/>
        <v>4600</v>
      </c>
      <c r="DV16" s="40">
        <f t="shared" si="75"/>
        <v>6227.5</v>
      </c>
      <c r="DW16" s="40">
        <f t="shared" si="1"/>
        <v>2034.4614870551086</v>
      </c>
      <c r="DX16" s="42"/>
      <c r="DY16" s="40">
        <f t="shared" si="62"/>
        <v>7.5138681978751505</v>
      </c>
      <c r="DZ16" s="41"/>
      <c r="EA16" s="41"/>
      <c r="EB16" s="41"/>
      <c r="EC16" s="42"/>
      <c r="ED16" s="42"/>
      <c r="EE16" s="41"/>
      <c r="EF16" s="41"/>
      <c r="EG16" s="41"/>
      <c r="EH16" s="42"/>
      <c r="EI16" s="42"/>
      <c r="EJ16" s="41"/>
      <c r="EK16" s="41"/>
      <c r="EL16" s="41"/>
      <c r="EM16" s="42"/>
      <c r="EN16" s="42"/>
    </row>
    <row r="17" spans="1:144" x14ac:dyDescent="0.25">
      <c r="A17" s="32">
        <v>320015</v>
      </c>
      <c r="B17" s="36" t="s">
        <v>65</v>
      </c>
      <c r="C17" s="37">
        <v>-10.133333333333331</v>
      </c>
      <c r="D17" s="34">
        <v>4057.7566666666671</v>
      </c>
      <c r="E17" s="34">
        <v>6290</v>
      </c>
      <c r="F17" s="34">
        <v>1796.8166666666668</v>
      </c>
      <c r="G17" s="35">
        <f t="shared" si="69"/>
        <v>8540.8066666666655</v>
      </c>
      <c r="H17" s="35"/>
      <c r="I17" s="35">
        <f t="shared" si="3"/>
        <v>90.312678904358606</v>
      </c>
      <c r="J17" s="34">
        <f t="shared" si="4"/>
        <v>8540.8066666666655</v>
      </c>
      <c r="K17" s="34">
        <v>1000</v>
      </c>
      <c r="L17" s="34">
        <v>2196.4833333333331</v>
      </c>
      <c r="M17" s="35">
        <f t="shared" si="5"/>
        <v>7344.3233333333319</v>
      </c>
      <c r="N17" s="35"/>
      <c r="O17" s="35">
        <f t="shared" si="6"/>
        <v>80.248166387179495</v>
      </c>
      <c r="P17" s="34">
        <f t="shared" si="7"/>
        <v>7344.3233333333319</v>
      </c>
      <c r="Q17" s="34">
        <v>2500</v>
      </c>
      <c r="R17" s="34">
        <v>2626.4333333333329</v>
      </c>
      <c r="S17" s="35">
        <f t="shared" si="8"/>
        <v>7217.8899999999994</v>
      </c>
      <c r="T17" s="35"/>
      <c r="U17" s="35">
        <f t="shared" si="9"/>
        <v>65.956123005850785</v>
      </c>
      <c r="V17" s="34">
        <f t="shared" si="10"/>
        <v>7217.8899999999994</v>
      </c>
      <c r="W17" s="34">
        <v>2000</v>
      </c>
      <c r="X17" s="34">
        <v>2739.95</v>
      </c>
      <c r="Y17" s="35">
        <f t="shared" si="11"/>
        <v>6477.94</v>
      </c>
      <c r="Z17" s="35"/>
      <c r="AA17" s="35">
        <f t="shared" si="12"/>
        <v>56.742115732038904</v>
      </c>
      <c r="AB17" s="34">
        <f t="shared" si="13"/>
        <v>6477.94</v>
      </c>
      <c r="AC17" s="34">
        <v>700</v>
      </c>
      <c r="AD17" s="34">
        <v>2598.8833333333341</v>
      </c>
      <c r="AE17" s="35">
        <f t="shared" si="14"/>
        <v>4579.0566666666655</v>
      </c>
      <c r="AF17" s="35"/>
      <c r="AG17" s="35">
        <f t="shared" si="15"/>
        <v>44.048309209724664</v>
      </c>
      <c r="AH17" s="34">
        <f t="shared" si="16"/>
        <v>4579.0566666666655</v>
      </c>
      <c r="AI17" s="34">
        <v>2300</v>
      </c>
      <c r="AJ17" s="34">
        <v>3263.8666666666677</v>
      </c>
      <c r="AK17" s="35">
        <f t="shared" si="17"/>
        <v>3615.1899999999978</v>
      </c>
      <c r="AL17" s="35"/>
      <c r="AM17" s="35">
        <f t="shared" si="18"/>
        <v>28.798645778013782</v>
      </c>
      <c r="AN17" s="34">
        <f t="shared" si="19"/>
        <v>3615.1899999999978</v>
      </c>
      <c r="AO17" s="34">
        <v>3500</v>
      </c>
      <c r="AP17" s="34">
        <v>3080.1166666666668</v>
      </c>
      <c r="AQ17" s="35">
        <f t="shared" si="20"/>
        <v>4035.073333333331</v>
      </c>
      <c r="AR17" s="35"/>
      <c r="AS17" s="35">
        <f t="shared" si="21"/>
        <v>34.061017169263046</v>
      </c>
      <c r="AT17" s="34">
        <f t="shared" si="22"/>
        <v>4035.073333333331</v>
      </c>
      <c r="AU17" s="34">
        <v>3300</v>
      </c>
      <c r="AV17" s="34">
        <v>3685.9499999999989</v>
      </c>
      <c r="AW17" s="35">
        <f t="shared" si="23"/>
        <v>3649.1233333333321</v>
      </c>
      <c r="AX17" s="35"/>
      <c r="AY17" s="35">
        <f t="shared" si="24"/>
        <v>26.730240507874495</v>
      </c>
      <c r="AZ17" s="34">
        <f t="shared" si="25"/>
        <v>3649.1233333333321</v>
      </c>
      <c r="BA17" s="34">
        <v>4100</v>
      </c>
      <c r="BB17" s="34">
        <v>3107.466666666669</v>
      </c>
      <c r="BC17" s="35">
        <f t="shared" si="26"/>
        <v>4641.6566666666631</v>
      </c>
      <c r="BD17" s="35"/>
      <c r="BE17" s="35">
        <f t="shared" si="27"/>
        <v>35.849060327812523</v>
      </c>
      <c r="BF17" s="34">
        <f t="shared" si="28"/>
        <v>4641.6566666666631</v>
      </c>
      <c r="BG17" s="34">
        <v>5420</v>
      </c>
      <c r="BH17" s="34">
        <v>3329.72</v>
      </c>
      <c r="BI17" s="35">
        <f t="shared" si="29"/>
        <v>6731.9366666666629</v>
      </c>
      <c r="BJ17" s="35"/>
      <c r="BK17" s="35">
        <f t="shared" si="30"/>
        <v>52.566087639000649</v>
      </c>
      <c r="BL17" s="34">
        <f t="shared" si="31"/>
        <v>6731.9366666666629</v>
      </c>
      <c r="BM17" s="34">
        <v>3000</v>
      </c>
      <c r="BN17" s="34">
        <v>4774.4666666666672</v>
      </c>
      <c r="BO17" s="35">
        <f t="shared" si="32"/>
        <v>4957.4699999999957</v>
      </c>
      <c r="BP17" s="35"/>
      <c r="BQ17" s="35">
        <f t="shared" si="33"/>
        <v>26.996569250317634</v>
      </c>
      <c r="BR17" s="34">
        <f t="shared" si="34"/>
        <v>4957.4699999999957</v>
      </c>
      <c r="BS17" s="34">
        <v>2800</v>
      </c>
      <c r="BT17" s="34">
        <v>3394.9833333333336</v>
      </c>
      <c r="BU17" s="35">
        <f t="shared" si="35"/>
        <v>4362.4866666666621</v>
      </c>
      <c r="BV17" s="35"/>
      <c r="BW17" s="35">
        <f t="shared" si="36"/>
        <v>33.409487528166522</v>
      </c>
      <c r="BX17" s="34">
        <f t="shared" si="37"/>
        <v>4362.4866666666621</v>
      </c>
      <c r="BY17" s="34">
        <v>2720</v>
      </c>
      <c r="BZ17" s="34">
        <v>3224.2166666666676</v>
      </c>
      <c r="CA17" s="35">
        <f t="shared" si="38"/>
        <v>3858.2699999999945</v>
      </c>
      <c r="CB17" s="35"/>
      <c r="CC17" s="35">
        <f t="shared" si="39"/>
        <v>31.112989718432846</v>
      </c>
      <c r="CD17" s="34">
        <f t="shared" si="40"/>
        <v>3858.2699999999945</v>
      </c>
      <c r="CE17" s="34">
        <v>1770</v>
      </c>
      <c r="CF17" s="34">
        <v>2412.75</v>
      </c>
      <c r="CG17" s="35">
        <f t="shared" si="41"/>
        <v>3215.519999999995</v>
      </c>
      <c r="CH17" s="35">
        <v>-0.11666666666666667</v>
      </c>
      <c r="CI17" s="35">
        <f t="shared" si="42"/>
        <v>25.321678582530268</v>
      </c>
      <c r="CJ17" s="34">
        <f t="shared" si="43"/>
        <v>3215.4033333333282</v>
      </c>
      <c r="CK17" s="34">
        <v>4000</v>
      </c>
      <c r="CL17" s="34">
        <v>3485.8666666666672</v>
      </c>
      <c r="CM17" s="35">
        <f t="shared" si="44"/>
        <v>3729.5366666666609</v>
      </c>
      <c r="CN17" s="35"/>
      <c r="CO17" s="35">
        <f t="shared" si="45"/>
        <v>27.817459072827369</v>
      </c>
      <c r="CP17" s="34">
        <f t="shared" si="46"/>
        <v>3729.5366666666609</v>
      </c>
      <c r="CQ17" s="34">
        <v>2500</v>
      </c>
      <c r="CR17" s="34">
        <v>2914.6179471242804</v>
      </c>
      <c r="CS17" s="35">
        <f t="shared" si="47"/>
        <v>3314.918719542381</v>
      </c>
      <c r="CT17" s="35"/>
      <c r="CU17" s="35">
        <f t="shared" si="48"/>
        <v>27.296218822612211</v>
      </c>
      <c r="CV17" s="34">
        <f t="shared" si="49"/>
        <v>3314.918719542381</v>
      </c>
      <c r="CW17" s="34">
        <v>2000</v>
      </c>
      <c r="CX17" s="34">
        <v>3301.6666666666665</v>
      </c>
      <c r="CY17" s="35">
        <f t="shared" si="50"/>
        <v>2013.2520528757145</v>
      </c>
      <c r="CZ17" s="35"/>
      <c r="DA17" s="35">
        <f t="shared" si="51"/>
        <v>15.85397881113637</v>
      </c>
      <c r="DB17" s="34">
        <f t="shared" si="52"/>
        <v>2013.2520528757145</v>
      </c>
      <c r="DC17" s="34">
        <v>4675</v>
      </c>
      <c r="DD17" s="34">
        <v>4333.5666666666666</v>
      </c>
      <c r="DE17" s="35">
        <f t="shared" si="53"/>
        <v>2354.6853862090475</v>
      </c>
      <c r="DF17" s="35"/>
      <c r="DG17" s="35">
        <f t="shared" si="54"/>
        <v>13.583991936255629</v>
      </c>
      <c r="DH17" s="34">
        <f t="shared" si="55"/>
        <v>2354.6853862090475</v>
      </c>
      <c r="DI17" s="34">
        <v>4200</v>
      </c>
      <c r="DJ17" s="34">
        <v>4008.85</v>
      </c>
      <c r="DK17" s="35">
        <f t="shared" si="56"/>
        <v>2545.8353862090476</v>
      </c>
      <c r="DL17" s="35">
        <v>-11.67</v>
      </c>
      <c r="DM17" s="35">
        <f t="shared" si="57"/>
        <v>17.146452331128447</v>
      </c>
      <c r="DN17" s="34">
        <f t="shared" si="58"/>
        <v>2534.1653862090475</v>
      </c>
      <c r="DO17" s="34">
        <v>3500</v>
      </c>
      <c r="DP17" s="34">
        <v>3694.6666666666679</v>
      </c>
      <c r="DQ17" s="35">
        <f t="shared" si="59"/>
        <v>2339.4987195423801</v>
      </c>
      <c r="DR17" s="35"/>
      <c r="DS17" s="35">
        <f t="shared" si="60"/>
        <v>17.0966615195717</v>
      </c>
      <c r="DT17" s="34">
        <f t="shared" si="61"/>
        <v>2339.4987195423801</v>
      </c>
      <c r="DU17" s="34">
        <v>4200</v>
      </c>
      <c r="DV17" s="34">
        <v>3172.8333333333335</v>
      </c>
      <c r="DW17" s="35">
        <f t="shared" si="1"/>
        <v>3366.6653862090466</v>
      </c>
      <c r="DX17" s="35"/>
      <c r="DY17" s="35">
        <f t="shared" si="62"/>
        <v>24.405096564419207</v>
      </c>
      <c r="DZ17" s="34">
        <f t="shared" si="63"/>
        <v>3366.6653862090466</v>
      </c>
      <c r="EA17" s="34">
        <v>0</v>
      </c>
      <c r="EB17" s="34"/>
      <c r="EC17" s="35">
        <f t="shared" si="64"/>
        <v>3366.6653862090466</v>
      </c>
      <c r="ED17" s="35"/>
      <c r="EE17" s="34">
        <f t="shared" si="65"/>
        <v>3366.6653862090466</v>
      </c>
      <c r="EF17" s="34">
        <v>0</v>
      </c>
      <c r="EG17" s="34"/>
      <c r="EH17" s="35">
        <f t="shared" si="66"/>
        <v>3366.6653862090466</v>
      </c>
      <c r="EI17" s="35"/>
      <c r="EJ17" s="34">
        <f t="shared" si="67"/>
        <v>3366.6653862090466</v>
      </c>
      <c r="EK17" s="34">
        <v>0</v>
      </c>
      <c r="EL17" s="34"/>
      <c r="EM17" s="35">
        <f t="shared" si="68"/>
        <v>3366.6653862090466</v>
      </c>
      <c r="EN17" s="35"/>
    </row>
    <row r="18" spans="1:144" x14ac:dyDescent="0.25">
      <c r="A18" s="32">
        <v>320016</v>
      </c>
      <c r="B18" s="36" t="s">
        <v>66</v>
      </c>
      <c r="C18" s="37">
        <v>-1.3666666666666667</v>
      </c>
      <c r="D18" s="34">
        <v>90.416666666666515</v>
      </c>
      <c r="E18" s="34">
        <v>0</v>
      </c>
      <c r="F18" s="34">
        <v>0</v>
      </c>
      <c r="G18" s="35">
        <f t="shared" si="69"/>
        <v>89.049999999999855</v>
      </c>
      <c r="H18" s="35"/>
      <c r="I18" s="35">
        <f t="shared" si="3"/>
        <v>0</v>
      </c>
      <c r="J18" s="34">
        <f t="shared" si="4"/>
        <v>89.049999999999855</v>
      </c>
      <c r="K18" s="34">
        <v>0</v>
      </c>
      <c r="L18" s="34">
        <v>0</v>
      </c>
      <c r="M18" s="35">
        <f t="shared" si="5"/>
        <v>89.049999999999855</v>
      </c>
      <c r="N18" s="35"/>
      <c r="O18" s="35">
        <f t="shared" si="6"/>
        <v>0</v>
      </c>
      <c r="P18" s="34">
        <f t="shared" si="7"/>
        <v>89.049999999999855</v>
      </c>
      <c r="Q18" s="34">
        <v>0</v>
      </c>
      <c r="R18" s="34">
        <v>0</v>
      </c>
      <c r="S18" s="35">
        <f t="shared" si="8"/>
        <v>89.049999999999855</v>
      </c>
      <c r="T18" s="35"/>
      <c r="U18" s="35">
        <f t="shared" si="9"/>
        <v>0</v>
      </c>
      <c r="V18" s="34">
        <f t="shared" si="10"/>
        <v>89.049999999999855</v>
      </c>
      <c r="W18" s="34">
        <v>0</v>
      </c>
      <c r="X18" s="34">
        <v>0</v>
      </c>
      <c r="Y18" s="35">
        <f t="shared" si="11"/>
        <v>89.049999999999855</v>
      </c>
      <c r="Z18" s="35"/>
      <c r="AA18" s="35">
        <f t="shared" si="12"/>
        <v>0</v>
      </c>
      <c r="AB18" s="34">
        <f t="shared" si="13"/>
        <v>89.049999999999855</v>
      </c>
      <c r="AC18" s="34">
        <v>0</v>
      </c>
      <c r="AD18" s="34">
        <v>0</v>
      </c>
      <c r="AE18" s="35">
        <f t="shared" si="14"/>
        <v>89.049999999999855</v>
      </c>
      <c r="AF18" s="35"/>
      <c r="AG18" s="35">
        <f t="shared" si="15"/>
        <v>0</v>
      </c>
      <c r="AH18" s="34">
        <f t="shared" si="16"/>
        <v>89.049999999999855</v>
      </c>
      <c r="AI18" s="34">
        <v>0</v>
      </c>
      <c r="AJ18" s="34">
        <v>88</v>
      </c>
      <c r="AK18" s="35">
        <f t="shared" si="17"/>
        <v>1.049999999999855</v>
      </c>
      <c r="AL18" s="35"/>
      <c r="AM18" s="35">
        <f t="shared" si="18"/>
        <v>0.31022727272722989</v>
      </c>
      <c r="AN18" s="34">
        <f t="shared" si="19"/>
        <v>1.049999999999855</v>
      </c>
      <c r="AO18" s="34">
        <v>0</v>
      </c>
      <c r="AP18" s="34">
        <v>0</v>
      </c>
      <c r="AQ18" s="35">
        <f t="shared" si="20"/>
        <v>1.049999999999855</v>
      </c>
      <c r="AR18" s="35"/>
      <c r="AS18" s="35">
        <f t="shared" si="21"/>
        <v>0</v>
      </c>
      <c r="AT18" s="34">
        <f t="shared" si="22"/>
        <v>1.049999999999855</v>
      </c>
      <c r="AU18" s="34">
        <v>0</v>
      </c>
      <c r="AV18" s="34">
        <v>0</v>
      </c>
      <c r="AW18" s="35">
        <f t="shared" si="23"/>
        <v>1.049999999999855</v>
      </c>
      <c r="AX18" s="35"/>
      <c r="AY18" s="35">
        <f t="shared" si="24"/>
        <v>0</v>
      </c>
      <c r="AZ18" s="34">
        <f t="shared" si="25"/>
        <v>1.049999999999855</v>
      </c>
      <c r="BA18" s="34">
        <v>0</v>
      </c>
      <c r="BB18" s="34">
        <v>0</v>
      </c>
      <c r="BC18" s="35">
        <f t="shared" si="26"/>
        <v>1.049999999999855</v>
      </c>
      <c r="BD18" s="35"/>
      <c r="BE18" s="35">
        <f t="shared" si="27"/>
        <v>0</v>
      </c>
      <c r="BF18" s="34">
        <f t="shared" si="28"/>
        <v>1.049999999999855</v>
      </c>
      <c r="BG18" s="34">
        <v>0</v>
      </c>
      <c r="BH18" s="34">
        <v>0</v>
      </c>
      <c r="BI18" s="35">
        <f t="shared" si="29"/>
        <v>1.049999999999855</v>
      </c>
      <c r="BJ18" s="35"/>
      <c r="BK18" s="35">
        <f t="shared" si="30"/>
        <v>0</v>
      </c>
      <c r="BL18" s="34">
        <f t="shared" si="31"/>
        <v>1.049999999999855</v>
      </c>
      <c r="BM18" s="34">
        <v>0</v>
      </c>
      <c r="BN18" s="34">
        <v>0</v>
      </c>
      <c r="BO18" s="35">
        <f t="shared" si="32"/>
        <v>1.049999999999855</v>
      </c>
      <c r="BP18" s="35"/>
      <c r="BQ18" s="35">
        <f t="shared" si="33"/>
        <v>0</v>
      </c>
      <c r="BR18" s="34">
        <f t="shared" si="34"/>
        <v>1.049999999999855</v>
      </c>
      <c r="BS18" s="34">
        <v>0</v>
      </c>
      <c r="BT18" s="34">
        <v>0</v>
      </c>
      <c r="BU18" s="35">
        <f t="shared" si="35"/>
        <v>1.049999999999855</v>
      </c>
      <c r="BV18" s="35"/>
      <c r="BW18" s="35">
        <f t="shared" si="36"/>
        <v>0</v>
      </c>
      <c r="BX18" s="34">
        <f t="shared" si="37"/>
        <v>1.049999999999855</v>
      </c>
      <c r="BY18" s="34">
        <v>0</v>
      </c>
      <c r="BZ18" s="34">
        <v>0</v>
      </c>
      <c r="CA18" s="35">
        <f t="shared" si="38"/>
        <v>1.049999999999855</v>
      </c>
      <c r="CB18" s="35"/>
      <c r="CC18" s="35">
        <f t="shared" si="39"/>
        <v>0</v>
      </c>
      <c r="CD18" s="34">
        <f t="shared" si="40"/>
        <v>1.049999999999855</v>
      </c>
      <c r="CE18" s="34">
        <v>0</v>
      </c>
      <c r="CF18" s="34">
        <v>0</v>
      </c>
      <c r="CG18" s="35">
        <f t="shared" si="41"/>
        <v>1.049999999999855</v>
      </c>
      <c r="CH18" s="35"/>
      <c r="CI18" s="35">
        <f t="shared" si="42"/>
        <v>0</v>
      </c>
      <c r="CJ18" s="34">
        <f t="shared" si="43"/>
        <v>1.049999999999855</v>
      </c>
      <c r="CK18" s="34">
        <v>0</v>
      </c>
      <c r="CL18" s="34">
        <v>0</v>
      </c>
      <c r="CM18" s="35">
        <f t="shared" si="44"/>
        <v>1.049999999999855</v>
      </c>
      <c r="CN18" s="35"/>
      <c r="CO18" s="35">
        <f t="shared" si="45"/>
        <v>0</v>
      </c>
      <c r="CP18" s="34">
        <f t="shared" si="46"/>
        <v>1.049999999999855</v>
      </c>
      <c r="CQ18" s="34">
        <v>0</v>
      </c>
      <c r="CR18" s="34">
        <v>0</v>
      </c>
      <c r="CS18" s="35">
        <f t="shared" si="47"/>
        <v>1.049999999999855</v>
      </c>
      <c r="CT18" s="35"/>
      <c r="CU18" s="35">
        <f t="shared" si="48"/>
        <v>0</v>
      </c>
      <c r="CV18" s="34">
        <f t="shared" si="49"/>
        <v>1.049999999999855</v>
      </c>
      <c r="CW18" s="34">
        <v>0</v>
      </c>
      <c r="CX18" s="34">
        <v>0</v>
      </c>
      <c r="CY18" s="35">
        <f t="shared" si="50"/>
        <v>1.049999999999855</v>
      </c>
      <c r="CZ18" s="35"/>
      <c r="DA18" s="35">
        <f t="shared" si="51"/>
        <v>0</v>
      </c>
      <c r="DB18" s="34">
        <f t="shared" si="52"/>
        <v>1.049999999999855</v>
      </c>
      <c r="DC18" s="34">
        <v>0</v>
      </c>
      <c r="DD18" s="34">
        <v>0</v>
      </c>
      <c r="DE18" s="35">
        <f t="shared" si="53"/>
        <v>1.049999999999855</v>
      </c>
      <c r="DF18" s="35"/>
      <c r="DG18" s="35">
        <f t="shared" si="54"/>
        <v>0</v>
      </c>
      <c r="DH18" s="34">
        <f t="shared" si="55"/>
        <v>1.049999999999855</v>
      </c>
      <c r="DI18" s="34">
        <v>0</v>
      </c>
      <c r="DJ18" s="34">
        <v>0</v>
      </c>
      <c r="DK18" s="35">
        <f t="shared" si="56"/>
        <v>1.049999999999855</v>
      </c>
      <c r="DL18" s="35">
        <v>0</v>
      </c>
      <c r="DM18" s="35">
        <f t="shared" si="57"/>
        <v>0</v>
      </c>
      <c r="DN18" s="34">
        <f t="shared" si="58"/>
        <v>1.049999999999855</v>
      </c>
      <c r="DO18" s="34">
        <v>0</v>
      </c>
      <c r="DP18" s="34">
        <v>0</v>
      </c>
      <c r="DQ18" s="35">
        <f t="shared" si="59"/>
        <v>1.049999999999855</v>
      </c>
      <c r="DR18" s="35"/>
      <c r="DS18" s="35">
        <f t="shared" si="60"/>
        <v>0</v>
      </c>
      <c r="DT18" s="34">
        <f t="shared" si="61"/>
        <v>1.049999999999855</v>
      </c>
      <c r="DU18" s="34">
        <v>0</v>
      </c>
      <c r="DV18" s="34">
        <v>0</v>
      </c>
      <c r="DW18" s="35">
        <f t="shared" si="1"/>
        <v>1.049999999999855</v>
      </c>
      <c r="DX18" s="35"/>
      <c r="DY18" s="35">
        <f t="shared" si="62"/>
        <v>0</v>
      </c>
      <c r="DZ18" s="34">
        <f t="shared" si="63"/>
        <v>1.049999999999855</v>
      </c>
      <c r="EA18" s="34">
        <v>0</v>
      </c>
      <c r="EB18" s="34"/>
      <c r="EC18" s="35">
        <f t="shared" si="64"/>
        <v>1.049999999999855</v>
      </c>
      <c r="ED18" s="35"/>
      <c r="EE18" s="34">
        <f t="shared" si="65"/>
        <v>1.049999999999855</v>
      </c>
      <c r="EF18" s="34">
        <v>0</v>
      </c>
      <c r="EG18" s="34"/>
      <c r="EH18" s="35">
        <f t="shared" si="66"/>
        <v>1.049999999999855</v>
      </c>
      <c r="EI18" s="35"/>
      <c r="EJ18" s="34">
        <f t="shared" si="67"/>
        <v>1.049999999999855</v>
      </c>
      <c r="EK18" s="34">
        <v>0</v>
      </c>
      <c r="EL18" s="34"/>
      <c r="EM18" s="35">
        <f t="shared" si="68"/>
        <v>1.049999999999855</v>
      </c>
      <c r="EN18" s="35"/>
    </row>
    <row r="19" spans="1:144" s="43" customFormat="1" x14ac:dyDescent="0.25">
      <c r="A19" s="38"/>
      <c r="B19" s="44" t="s">
        <v>65</v>
      </c>
      <c r="C19" s="40">
        <f>+SUM(C17:C18)</f>
        <v>-11.499999999999998</v>
      </c>
      <c r="D19" s="40">
        <f t="shared" ref="D19:BO19" si="76">+SUM(D17:D18)</f>
        <v>4148.1733333333341</v>
      </c>
      <c r="E19" s="40">
        <f t="shared" si="76"/>
        <v>6290</v>
      </c>
      <c r="F19" s="40">
        <f t="shared" si="76"/>
        <v>1796.8166666666668</v>
      </c>
      <c r="G19" s="40">
        <f t="shared" si="76"/>
        <v>8629.8566666666648</v>
      </c>
      <c r="H19" s="40">
        <f t="shared" si="76"/>
        <v>0</v>
      </c>
      <c r="I19" s="40">
        <f t="shared" si="3"/>
        <v>91.254316429982623</v>
      </c>
      <c r="J19" s="40">
        <f t="shared" si="76"/>
        <v>8629.8566666666648</v>
      </c>
      <c r="K19" s="40">
        <f t="shared" si="76"/>
        <v>1000</v>
      </c>
      <c r="L19" s="40">
        <f t="shared" si="76"/>
        <v>2196.4833333333331</v>
      </c>
      <c r="M19" s="40">
        <f t="shared" si="76"/>
        <v>7433.3733333333321</v>
      </c>
      <c r="N19" s="40">
        <f t="shared" si="76"/>
        <v>0</v>
      </c>
      <c r="O19" s="40">
        <f t="shared" si="6"/>
        <v>81.221176274195869</v>
      </c>
      <c r="P19" s="40">
        <f t="shared" si="76"/>
        <v>7433.3733333333321</v>
      </c>
      <c r="Q19" s="40">
        <f t="shared" si="76"/>
        <v>2500</v>
      </c>
      <c r="R19" s="40">
        <f t="shared" si="76"/>
        <v>2626.4333333333329</v>
      </c>
      <c r="S19" s="40">
        <f t="shared" si="76"/>
        <v>7306.94</v>
      </c>
      <c r="T19" s="40">
        <f t="shared" si="76"/>
        <v>0</v>
      </c>
      <c r="U19" s="40">
        <f t="shared" si="9"/>
        <v>66.769850113588774</v>
      </c>
      <c r="V19" s="40">
        <f t="shared" si="76"/>
        <v>7306.94</v>
      </c>
      <c r="W19" s="40">
        <f t="shared" si="76"/>
        <v>2000</v>
      </c>
      <c r="X19" s="40">
        <f t="shared" si="76"/>
        <v>2739.95</v>
      </c>
      <c r="Y19" s="40">
        <f t="shared" si="76"/>
        <v>6566.99</v>
      </c>
      <c r="Z19" s="40">
        <f t="shared" si="76"/>
        <v>0</v>
      </c>
      <c r="AA19" s="40">
        <f t="shared" si="12"/>
        <v>57.522129965875294</v>
      </c>
      <c r="AB19" s="40">
        <f t="shared" si="76"/>
        <v>6566.99</v>
      </c>
      <c r="AC19" s="40">
        <f t="shared" si="76"/>
        <v>700</v>
      </c>
      <c r="AD19" s="40">
        <f t="shared" si="76"/>
        <v>2598.8833333333341</v>
      </c>
      <c r="AE19" s="40">
        <f t="shared" si="76"/>
        <v>4668.1066666666657</v>
      </c>
      <c r="AF19" s="40">
        <f t="shared" si="76"/>
        <v>0</v>
      </c>
      <c r="AG19" s="40">
        <f t="shared" si="15"/>
        <v>44.904927116133187</v>
      </c>
      <c r="AH19" s="40">
        <f t="shared" si="76"/>
        <v>4668.1066666666657</v>
      </c>
      <c r="AI19" s="40">
        <f t="shared" si="76"/>
        <v>2300</v>
      </c>
      <c r="AJ19" s="40">
        <f t="shared" si="76"/>
        <v>3351.8666666666677</v>
      </c>
      <c r="AK19" s="40">
        <f t="shared" si="76"/>
        <v>3616.2399999999975</v>
      </c>
      <c r="AL19" s="40">
        <f t="shared" si="76"/>
        <v>0</v>
      </c>
      <c r="AM19" s="40">
        <f t="shared" si="18"/>
        <v>28.05071005211024</v>
      </c>
      <c r="AN19" s="40">
        <f t="shared" si="76"/>
        <v>3616.2399999999975</v>
      </c>
      <c r="AO19" s="40">
        <f t="shared" si="76"/>
        <v>3500</v>
      </c>
      <c r="AP19" s="40">
        <f t="shared" si="76"/>
        <v>3080.1166666666668</v>
      </c>
      <c r="AQ19" s="40">
        <f t="shared" si="76"/>
        <v>4036.1233333333307</v>
      </c>
      <c r="AR19" s="40">
        <f t="shared" si="76"/>
        <v>0</v>
      </c>
      <c r="AS19" s="40">
        <f t="shared" si="21"/>
        <v>34.069880469895594</v>
      </c>
      <c r="AT19" s="40">
        <f t="shared" si="76"/>
        <v>4036.1233333333307</v>
      </c>
      <c r="AU19" s="40">
        <f t="shared" si="76"/>
        <v>3300</v>
      </c>
      <c r="AV19" s="40">
        <f t="shared" si="76"/>
        <v>3685.9499999999989</v>
      </c>
      <c r="AW19" s="40">
        <f t="shared" si="76"/>
        <v>3650.1733333333318</v>
      </c>
      <c r="AX19" s="40">
        <f t="shared" si="76"/>
        <v>0</v>
      </c>
      <c r="AY19" s="40">
        <f t="shared" si="24"/>
        <v>26.73793187644976</v>
      </c>
      <c r="AZ19" s="40">
        <f t="shared" si="76"/>
        <v>3650.1733333333318</v>
      </c>
      <c r="BA19" s="40">
        <f t="shared" si="76"/>
        <v>4100</v>
      </c>
      <c r="BB19" s="40">
        <f t="shared" si="76"/>
        <v>3107.466666666669</v>
      </c>
      <c r="BC19" s="40">
        <f t="shared" si="76"/>
        <v>4642.7066666666633</v>
      </c>
      <c r="BD19" s="40">
        <f t="shared" si="76"/>
        <v>0</v>
      </c>
      <c r="BE19" s="40">
        <f t="shared" si="27"/>
        <v>35.857169827512173</v>
      </c>
      <c r="BF19" s="40">
        <f t="shared" si="76"/>
        <v>4642.7066666666633</v>
      </c>
      <c r="BG19" s="40">
        <f t="shared" si="76"/>
        <v>5420</v>
      </c>
      <c r="BH19" s="40">
        <f t="shared" si="76"/>
        <v>3329.72</v>
      </c>
      <c r="BI19" s="40">
        <f t="shared" si="76"/>
        <v>6732.986666666663</v>
      </c>
      <c r="BJ19" s="40">
        <f t="shared" si="76"/>
        <v>0</v>
      </c>
      <c r="BK19" s="40">
        <f t="shared" si="30"/>
        <v>52.574286526594804</v>
      </c>
      <c r="BL19" s="40">
        <f t="shared" si="76"/>
        <v>6732.986666666663</v>
      </c>
      <c r="BM19" s="40">
        <f t="shared" si="76"/>
        <v>3000</v>
      </c>
      <c r="BN19" s="40">
        <f t="shared" si="76"/>
        <v>4774.4666666666672</v>
      </c>
      <c r="BO19" s="40">
        <f t="shared" si="76"/>
        <v>4958.5199999999959</v>
      </c>
      <c r="BP19" s="40">
        <f t="shared" ref="BP19:DV19" si="77">+SUM(BP17:BP18)</f>
        <v>0</v>
      </c>
      <c r="BQ19" s="40">
        <f t="shared" si="33"/>
        <v>27.002287166454867</v>
      </c>
      <c r="BR19" s="40">
        <f t="shared" si="77"/>
        <v>4958.5199999999959</v>
      </c>
      <c r="BS19" s="40">
        <f t="shared" si="77"/>
        <v>2800</v>
      </c>
      <c r="BT19" s="40">
        <f t="shared" si="77"/>
        <v>3394.9833333333336</v>
      </c>
      <c r="BU19" s="40">
        <f t="shared" si="77"/>
        <v>4363.5366666666623</v>
      </c>
      <c r="BV19" s="40">
        <f t="shared" si="77"/>
        <v>0</v>
      </c>
      <c r="BW19" s="40">
        <f t="shared" si="36"/>
        <v>33.417528804756003</v>
      </c>
      <c r="BX19" s="40">
        <f t="shared" si="77"/>
        <v>4363.5366666666623</v>
      </c>
      <c r="BY19" s="40">
        <f t="shared" si="77"/>
        <v>2720</v>
      </c>
      <c r="BZ19" s="40">
        <f t="shared" si="77"/>
        <v>3224.2166666666676</v>
      </c>
      <c r="CA19" s="40">
        <f t="shared" si="77"/>
        <v>3859.3199999999943</v>
      </c>
      <c r="CB19" s="40">
        <f t="shared" si="77"/>
        <v>0</v>
      </c>
      <c r="CC19" s="40">
        <f t="shared" si="39"/>
        <v>31.121456891337893</v>
      </c>
      <c r="CD19" s="40">
        <f t="shared" si="77"/>
        <v>3859.3199999999943</v>
      </c>
      <c r="CE19" s="40">
        <f t="shared" si="77"/>
        <v>1770</v>
      </c>
      <c r="CF19" s="40">
        <f t="shared" si="77"/>
        <v>2412.75</v>
      </c>
      <c r="CG19" s="40">
        <f t="shared" si="77"/>
        <v>3216.5699999999947</v>
      </c>
      <c r="CH19" s="40">
        <f t="shared" si="77"/>
        <v>-0.11666666666666667</v>
      </c>
      <c r="CI19" s="40">
        <f t="shared" si="42"/>
        <v>25.329947155735113</v>
      </c>
      <c r="CJ19" s="40">
        <f t="shared" si="77"/>
        <v>3216.4533333333279</v>
      </c>
      <c r="CK19" s="40">
        <f t="shared" si="77"/>
        <v>4000</v>
      </c>
      <c r="CL19" s="40">
        <f t="shared" si="77"/>
        <v>3485.8666666666672</v>
      </c>
      <c r="CM19" s="40">
        <f t="shared" si="77"/>
        <v>3730.5866666666607</v>
      </c>
      <c r="CN19" s="40">
        <f t="shared" si="77"/>
        <v>0</v>
      </c>
      <c r="CO19" s="40">
        <f t="shared" si="45"/>
        <v>27.825290697674365</v>
      </c>
      <c r="CP19" s="40">
        <f t="shared" si="77"/>
        <v>3730.5866666666607</v>
      </c>
      <c r="CQ19" s="40">
        <f t="shared" si="77"/>
        <v>2500</v>
      </c>
      <c r="CR19" s="40">
        <f t="shared" si="77"/>
        <v>2914.6179471242804</v>
      </c>
      <c r="CS19" s="40">
        <f t="shared" si="77"/>
        <v>3315.9687195423808</v>
      </c>
      <c r="CT19" s="40">
        <f t="shared" si="77"/>
        <v>0</v>
      </c>
      <c r="CU19" s="40">
        <f t="shared" si="48"/>
        <v>27.304864895770738</v>
      </c>
      <c r="CV19" s="40">
        <f t="shared" si="77"/>
        <v>3315.9687195423808</v>
      </c>
      <c r="CW19" s="40">
        <f t="shared" si="77"/>
        <v>2000</v>
      </c>
      <c r="CX19" s="40">
        <f t="shared" si="77"/>
        <v>3301.6666666666665</v>
      </c>
      <c r="CY19" s="40">
        <f t="shared" si="77"/>
        <v>2014.3020528757145</v>
      </c>
      <c r="CZ19" s="40">
        <f t="shared" si="77"/>
        <v>0</v>
      </c>
      <c r="DA19" s="40">
        <f t="shared" si="51"/>
        <v>15.86224736237312</v>
      </c>
      <c r="DB19" s="40">
        <f t="shared" si="77"/>
        <v>2014.3020528757145</v>
      </c>
      <c r="DC19" s="40">
        <f t="shared" si="77"/>
        <v>4675</v>
      </c>
      <c r="DD19" s="40">
        <f t="shared" si="77"/>
        <v>4333.5666666666666</v>
      </c>
      <c r="DE19" s="40">
        <f t="shared" si="77"/>
        <v>2355.7353862090472</v>
      </c>
      <c r="DF19" s="40">
        <f t="shared" si="77"/>
        <v>0</v>
      </c>
      <c r="DG19" s="40">
        <f t="shared" si="54"/>
        <v>13.59004930239745</v>
      </c>
      <c r="DH19" s="40">
        <f t="shared" si="77"/>
        <v>2355.7353862090472</v>
      </c>
      <c r="DI19" s="40">
        <f t="shared" si="77"/>
        <v>4200</v>
      </c>
      <c r="DJ19" s="40">
        <f t="shared" si="77"/>
        <v>4008.85</v>
      </c>
      <c r="DK19" s="40">
        <f t="shared" si="77"/>
        <v>2546.8853862090473</v>
      </c>
      <c r="DL19" s="40">
        <f t="shared" si="77"/>
        <v>-11.67</v>
      </c>
      <c r="DM19" s="40">
        <f t="shared" si="57"/>
        <v>17.153524184652525</v>
      </c>
      <c r="DN19" s="40">
        <f t="shared" si="77"/>
        <v>2535.2153862090472</v>
      </c>
      <c r="DO19" s="40">
        <f t="shared" si="77"/>
        <v>3500</v>
      </c>
      <c r="DP19" s="40">
        <f t="shared" si="77"/>
        <v>3694.6666666666679</v>
      </c>
      <c r="DQ19" s="40">
        <f t="shared" si="77"/>
        <v>2340.5487195423798</v>
      </c>
      <c r="DR19" s="40">
        <f t="shared" si="77"/>
        <v>0</v>
      </c>
      <c r="DS19" s="40">
        <f t="shared" si="60"/>
        <v>17.104334742234997</v>
      </c>
      <c r="DT19" s="40">
        <f t="shared" si="77"/>
        <v>2340.5487195423798</v>
      </c>
      <c r="DU19" s="40">
        <f t="shared" si="77"/>
        <v>4200</v>
      </c>
      <c r="DV19" s="40">
        <f t="shared" si="77"/>
        <v>3172.8333333333335</v>
      </c>
      <c r="DW19" s="40">
        <f t="shared" si="1"/>
        <v>3367.7153862090458</v>
      </c>
      <c r="DX19" s="42"/>
      <c r="DY19" s="40">
        <f t="shared" si="62"/>
        <v>24.412708057826777</v>
      </c>
      <c r="DZ19" s="41"/>
      <c r="EA19" s="41"/>
      <c r="EB19" s="41"/>
      <c r="EC19" s="42"/>
      <c r="ED19" s="42"/>
      <c r="EE19" s="41"/>
      <c r="EF19" s="41"/>
      <c r="EG19" s="41"/>
      <c r="EH19" s="42"/>
      <c r="EI19" s="42"/>
      <c r="EJ19" s="41"/>
      <c r="EK19" s="41"/>
      <c r="EL19" s="41"/>
      <c r="EM19" s="42"/>
      <c r="EN19" s="42"/>
    </row>
    <row r="20" spans="1:144" x14ac:dyDescent="0.25">
      <c r="A20" s="32">
        <v>320026</v>
      </c>
      <c r="B20" s="36" t="s">
        <v>67</v>
      </c>
      <c r="C20" s="37">
        <v>0</v>
      </c>
      <c r="D20" s="34"/>
      <c r="E20" s="34">
        <v>0</v>
      </c>
      <c r="F20" s="34">
        <v>0</v>
      </c>
      <c r="G20" s="35">
        <f t="shared" si="69"/>
        <v>0</v>
      </c>
      <c r="H20" s="35"/>
      <c r="I20" s="35">
        <f t="shared" si="3"/>
        <v>0</v>
      </c>
      <c r="J20" s="34">
        <f t="shared" si="4"/>
        <v>0</v>
      </c>
      <c r="K20" s="34">
        <v>0</v>
      </c>
      <c r="L20" s="34">
        <v>0</v>
      </c>
      <c r="M20" s="35">
        <f t="shared" si="5"/>
        <v>0</v>
      </c>
      <c r="N20" s="35"/>
      <c r="O20" s="35">
        <f t="shared" si="6"/>
        <v>0</v>
      </c>
      <c r="P20" s="34">
        <f t="shared" si="7"/>
        <v>0</v>
      </c>
      <c r="Q20" s="34">
        <v>0</v>
      </c>
      <c r="R20" s="34">
        <v>0</v>
      </c>
      <c r="S20" s="35">
        <f t="shared" si="8"/>
        <v>0</v>
      </c>
      <c r="T20" s="35"/>
      <c r="U20" s="35">
        <f t="shared" si="9"/>
        <v>0</v>
      </c>
      <c r="V20" s="34">
        <f t="shared" si="10"/>
        <v>0</v>
      </c>
      <c r="W20" s="34">
        <v>0</v>
      </c>
      <c r="X20" s="34">
        <v>0</v>
      </c>
      <c r="Y20" s="35">
        <f t="shared" si="11"/>
        <v>0</v>
      </c>
      <c r="Z20" s="35"/>
      <c r="AA20" s="35">
        <f t="shared" si="12"/>
        <v>0</v>
      </c>
      <c r="AB20" s="34">
        <f t="shared" si="13"/>
        <v>0</v>
      </c>
      <c r="AC20" s="34">
        <v>0</v>
      </c>
      <c r="AD20" s="34">
        <v>0</v>
      </c>
      <c r="AE20" s="35">
        <f t="shared" si="14"/>
        <v>0</v>
      </c>
      <c r="AF20" s="35"/>
      <c r="AG20" s="35">
        <f t="shared" si="15"/>
        <v>0</v>
      </c>
      <c r="AH20" s="34">
        <f t="shared" si="16"/>
        <v>0</v>
      </c>
      <c r="AI20" s="34">
        <v>0</v>
      </c>
      <c r="AJ20" s="34">
        <v>0</v>
      </c>
      <c r="AK20" s="35">
        <f t="shared" si="17"/>
        <v>0</v>
      </c>
      <c r="AL20" s="35"/>
      <c r="AM20" s="35">
        <f t="shared" si="18"/>
        <v>0</v>
      </c>
      <c r="AN20" s="34">
        <f t="shared" si="19"/>
        <v>0</v>
      </c>
      <c r="AO20" s="34">
        <v>0</v>
      </c>
      <c r="AP20" s="34">
        <v>0</v>
      </c>
      <c r="AQ20" s="35">
        <f t="shared" si="20"/>
        <v>0</v>
      </c>
      <c r="AR20" s="35"/>
      <c r="AS20" s="35">
        <f t="shared" si="21"/>
        <v>0</v>
      </c>
      <c r="AT20" s="34">
        <f t="shared" si="22"/>
        <v>0</v>
      </c>
      <c r="AU20" s="34">
        <v>0</v>
      </c>
      <c r="AV20" s="34">
        <v>0</v>
      </c>
      <c r="AW20" s="35">
        <f t="shared" si="23"/>
        <v>0</v>
      </c>
      <c r="AX20" s="35"/>
      <c r="AY20" s="35">
        <f t="shared" si="24"/>
        <v>0</v>
      </c>
      <c r="AZ20" s="34">
        <f t="shared" si="25"/>
        <v>0</v>
      </c>
      <c r="BA20" s="34">
        <v>0</v>
      </c>
      <c r="BB20" s="34">
        <v>0</v>
      </c>
      <c r="BC20" s="35">
        <f t="shared" si="26"/>
        <v>0</v>
      </c>
      <c r="BD20" s="35"/>
      <c r="BE20" s="35">
        <f t="shared" si="27"/>
        <v>0</v>
      </c>
      <c r="BF20" s="34">
        <f t="shared" si="28"/>
        <v>0</v>
      </c>
      <c r="BG20" s="34">
        <v>150</v>
      </c>
      <c r="BH20" s="34">
        <v>0</v>
      </c>
      <c r="BI20" s="35">
        <f t="shared" si="29"/>
        <v>150</v>
      </c>
      <c r="BJ20" s="35"/>
      <c r="BK20" s="35">
        <f t="shared" si="30"/>
        <v>0</v>
      </c>
      <c r="BL20" s="34">
        <f t="shared" si="31"/>
        <v>150</v>
      </c>
      <c r="BM20" s="34">
        <v>0</v>
      </c>
      <c r="BN20" s="34">
        <v>0</v>
      </c>
      <c r="BO20" s="35">
        <f t="shared" si="32"/>
        <v>150</v>
      </c>
      <c r="BP20" s="35"/>
      <c r="BQ20" s="35">
        <f t="shared" si="33"/>
        <v>0</v>
      </c>
      <c r="BR20" s="34">
        <f t="shared" si="34"/>
        <v>150</v>
      </c>
      <c r="BS20" s="34">
        <v>150</v>
      </c>
      <c r="BT20" s="34">
        <v>0</v>
      </c>
      <c r="BU20" s="35">
        <f t="shared" si="35"/>
        <v>300</v>
      </c>
      <c r="BV20" s="35"/>
      <c r="BW20" s="35">
        <f t="shared" si="36"/>
        <v>0</v>
      </c>
      <c r="BX20" s="34">
        <f t="shared" si="37"/>
        <v>300</v>
      </c>
      <c r="BY20" s="34">
        <v>300</v>
      </c>
      <c r="BZ20" s="34">
        <v>74.25</v>
      </c>
      <c r="CA20" s="35">
        <f t="shared" si="38"/>
        <v>525.75</v>
      </c>
      <c r="CB20" s="35"/>
      <c r="CC20" s="35">
        <f t="shared" si="39"/>
        <v>184.1010101010101</v>
      </c>
      <c r="CD20" s="34">
        <f t="shared" si="40"/>
        <v>525.75</v>
      </c>
      <c r="CE20" s="34">
        <v>0</v>
      </c>
      <c r="CF20" s="34">
        <v>76</v>
      </c>
      <c r="CG20" s="35">
        <f t="shared" si="41"/>
        <v>449.75</v>
      </c>
      <c r="CH20" s="35"/>
      <c r="CI20" s="35">
        <f t="shared" si="42"/>
        <v>112.4375</v>
      </c>
      <c r="CJ20" s="34">
        <f t="shared" si="43"/>
        <v>449.75</v>
      </c>
      <c r="CK20" s="34">
        <v>0</v>
      </c>
      <c r="CL20" s="34">
        <v>63.375</v>
      </c>
      <c r="CM20" s="35">
        <f t="shared" si="44"/>
        <v>386.375</v>
      </c>
      <c r="CN20" s="35"/>
      <c r="CO20" s="35">
        <f t="shared" si="45"/>
        <v>158.51282051282053</v>
      </c>
      <c r="CP20" s="34">
        <f t="shared" si="46"/>
        <v>386.375</v>
      </c>
      <c r="CQ20" s="34">
        <v>0</v>
      </c>
      <c r="CR20" s="34">
        <v>107.5</v>
      </c>
      <c r="CS20" s="35">
        <f t="shared" si="47"/>
        <v>278.875</v>
      </c>
      <c r="CT20" s="35"/>
      <c r="CU20" s="35">
        <f t="shared" si="48"/>
        <v>62.260465116279065</v>
      </c>
      <c r="CV20" s="34">
        <f t="shared" si="49"/>
        <v>278.875</v>
      </c>
      <c r="CW20" s="34">
        <v>0</v>
      </c>
      <c r="CX20" s="34">
        <v>36</v>
      </c>
      <c r="CY20" s="35">
        <f t="shared" si="50"/>
        <v>242.875</v>
      </c>
      <c r="CZ20" s="35"/>
      <c r="DA20" s="35">
        <f t="shared" si="51"/>
        <v>175.40972222222223</v>
      </c>
      <c r="DB20" s="34">
        <f t="shared" si="52"/>
        <v>242.875</v>
      </c>
      <c r="DC20" s="34">
        <v>0</v>
      </c>
      <c r="DD20" s="34">
        <v>2.5</v>
      </c>
      <c r="DE20" s="35">
        <f t="shared" si="53"/>
        <v>240.375</v>
      </c>
      <c r="DF20" s="35"/>
      <c r="DG20" s="35">
        <f t="shared" si="54"/>
        <v>2403.75</v>
      </c>
      <c r="DH20" s="34">
        <f t="shared" si="55"/>
        <v>240.375</v>
      </c>
      <c r="DI20" s="34">
        <v>50</v>
      </c>
      <c r="DJ20" s="34">
        <v>50</v>
      </c>
      <c r="DK20" s="35">
        <f t="shared" si="56"/>
        <v>240.375</v>
      </c>
      <c r="DL20" s="35">
        <v>-240.62</v>
      </c>
      <c r="DM20" s="35">
        <f t="shared" si="57"/>
        <v>129.80250000000001</v>
      </c>
      <c r="DN20" s="34">
        <f t="shared" si="58"/>
        <v>-0.24500000000000455</v>
      </c>
      <c r="DO20" s="34">
        <v>300</v>
      </c>
      <c r="DP20" s="34">
        <v>88.25</v>
      </c>
      <c r="DQ20" s="35">
        <f t="shared" si="59"/>
        <v>211.505</v>
      </c>
      <c r="DR20" s="35"/>
      <c r="DS20" s="35">
        <f t="shared" si="60"/>
        <v>64.709745042492912</v>
      </c>
      <c r="DT20" s="34">
        <f t="shared" si="61"/>
        <v>211.505</v>
      </c>
      <c r="DU20" s="34">
        <v>0</v>
      </c>
      <c r="DV20" s="34">
        <v>159</v>
      </c>
      <c r="DW20" s="35">
        <f t="shared" si="1"/>
        <v>52.504999999999995</v>
      </c>
      <c r="DX20" s="35"/>
      <c r="DY20" s="35">
        <f t="shared" si="62"/>
        <v>7.595062893081761</v>
      </c>
      <c r="DZ20" s="34">
        <f t="shared" si="63"/>
        <v>52.504999999999995</v>
      </c>
      <c r="EA20" s="34">
        <v>0</v>
      </c>
      <c r="EB20" s="34"/>
      <c r="EC20" s="35">
        <f t="shared" si="64"/>
        <v>52.504999999999995</v>
      </c>
      <c r="ED20" s="35"/>
      <c r="EE20" s="34">
        <f t="shared" si="65"/>
        <v>52.504999999999995</v>
      </c>
      <c r="EF20" s="34">
        <v>0</v>
      </c>
      <c r="EG20" s="34"/>
      <c r="EH20" s="35">
        <f t="shared" si="66"/>
        <v>52.504999999999995</v>
      </c>
      <c r="EI20" s="35"/>
      <c r="EJ20" s="34">
        <f t="shared" si="67"/>
        <v>52.504999999999995</v>
      </c>
      <c r="EK20" s="34">
        <v>0</v>
      </c>
      <c r="EL20" s="34"/>
      <c r="EM20" s="35">
        <f t="shared" si="68"/>
        <v>52.504999999999995</v>
      </c>
      <c r="EN20" s="35"/>
    </row>
    <row r="21" spans="1:144" x14ac:dyDescent="0.25">
      <c r="A21" s="32">
        <v>320925</v>
      </c>
      <c r="B21" s="36" t="s">
        <v>68</v>
      </c>
      <c r="C21" s="37"/>
      <c r="D21" s="34"/>
      <c r="E21" s="34">
        <v>0</v>
      </c>
      <c r="F21" s="34">
        <v>0</v>
      </c>
      <c r="G21" s="35">
        <f t="shared" si="69"/>
        <v>0</v>
      </c>
      <c r="H21" s="35"/>
      <c r="I21" s="35">
        <f t="shared" si="3"/>
        <v>0</v>
      </c>
      <c r="J21" s="34">
        <f t="shared" si="4"/>
        <v>0</v>
      </c>
      <c r="K21" s="34">
        <v>0</v>
      </c>
      <c r="L21" s="34">
        <v>0</v>
      </c>
      <c r="M21" s="35">
        <f t="shared" si="5"/>
        <v>0</v>
      </c>
      <c r="N21" s="35"/>
      <c r="O21" s="35">
        <f t="shared" si="6"/>
        <v>0</v>
      </c>
      <c r="P21" s="34">
        <f t="shared" si="7"/>
        <v>0</v>
      </c>
      <c r="Q21" s="34">
        <v>0</v>
      </c>
      <c r="R21" s="34">
        <v>0</v>
      </c>
      <c r="S21" s="35">
        <f t="shared" si="8"/>
        <v>0</v>
      </c>
      <c r="T21" s="35"/>
      <c r="U21" s="35">
        <f t="shared" si="9"/>
        <v>0</v>
      </c>
      <c r="V21" s="34">
        <f t="shared" si="10"/>
        <v>0</v>
      </c>
      <c r="W21" s="34">
        <v>2450</v>
      </c>
      <c r="X21" s="34">
        <v>1043</v>
      </c>
      <c r="Y21" s="35">
        <f t="shared" si="11"/>
        <v>1407</v>
      </c>
      <c r="Z21" s="35"/>
      <c r="AA21" s="35">
        <f t="shared" si="12"/>
        <v>32.375838926174495</v>
      </c>
      <c r="AB21" s="34">
        <f t="shared" si="13"/>
        <v>1407</v>
      </c>
      <c r="AC21" s="34">
        <v>0</v>
      </c>
      <c r="AD21" s="34">
        <v>779</v>
      </c>
      <c r="AE21" s="35">
        <f t="shared" si="14"/>
        <v>628</v>
      </c>
      <c r="AF21" s="35"/>
      <c r="AG21" s="35">
        <f t="shared" si="15"/>
        <v>20.154043645699616</v>
      </c>
      <c r="AH21" s="34">
        <f t="shared" si="16"/>
        <v>628</v>
      </c>
      <c r="AI21" s="34">
        <v>300</v>
      </c>
      <c r="AJ21" s="34">
        <v>112</v>
      </c>
      <c r="AK21" s="35">
        <f t="shared" si="17"/>
        <v>816</v>
      </c>
      <c r="AL21" s="35"/>
      <c r="AM21" s="35">
        <f t="shared" si="18"/>
        <v>189.42857142857144</v>
      </c>
      <c r="AN21" s="34">
        <f t="shared" si="19"/>
        <v>816</v>
      </c>
      <c r="AO21" s="34">
        <v>2000</v>
      </c>
      <c r="AP21" s="34">
        <v>1106</v>
      </c>
      <c r="AQ21" s="35">
        <f t="shared" si="20"/>
        <v>1710</v>
      </c>
      <c r="AR21" s="35"/>
      <c r="AS21" s="35">
        <f t="shared" si="21"/>
        <v>40.198915009041592</v>
      </c>
      <c r="AT21" s="34">
        <f t="shared" si="22"/>
        <v>1710</v>
      </c>
      <c r="AU21" s="34">
        <v>900</v>
      </c>
      <c r="AV21" s="34">
        <v>1281.3333333333335</v>
      </c>
      <c r="AW21" s="35">
        <f t="shared" si="23"/>
        <v>1328.6666666666665</v>
      </c>
      <c r="AX21" s="35"/>
      <c r="AY21" s="35">
        <f t="shared" si="24"/>
        <v>27.997398543184175</v>
      </c>
      <c r="AZ21" s="34">
        <f t="shared" si="25"/>
        <v>1328.6666666666665</v>
      </c>
      <c r="BA21" s="34">
        <v>2000</v>
      </c>
      <c r="BB21" s="34">
        <v>1087.3333333333337</v>
      </c>
      <c r="BC21" s="35">
        <f t="shared" si="26"/>
        <v>2241.333333333333</v>
      </c>
      <c r="BD21" s="35"/>
      <c r="BE21" s="35">
        <f t="shared" si="27"/>
        <v>49.471489883507026</v>
      </c>
      <c r="BF21" s="34">
        <f t="shared" si="28"/>
        <v>2241.333333333333</v>
      </c>
      <c r="BG21" s="34">
        <v>1500</v>
      </c>
      <c r="BH21" s="34">
        <v>998.83333333333303</v>
      </c>
      <c r="BI21" s="35">
        <f t="shared" si="29"/>
        <v>2742.5</v>
      </c>
      <c r="BJ21" s="35"/>
      <c r="BK21" s="35">
        <f t="shared" si="30"/>
        <v>71.388286334056417</v>
      </c>
      <c r="BL21" s="34">
        <f t="shared" si="31"/>
        <v>2742.5</v>
      </c>
      <c r="BM21" s="34">
        <v>2000</v>
      </c>
      <c r="BN21" s="34">
        <v>3141</v>
      </c>
      <c r="BO21" s="35">
        <f t="shared" si="32"/>
        <v>1601.5</v>
      </c>
      <c r="BP21" s="35"/>
      <c r="BQ21" s="35">
        <f t="shared" si="33"/>
        <v>13.25660617637695</v>
      </c>
      <c r="BR21" s="34">
        <f t="shared" si="34"/>
        <v>1601.5</v>
      </c>
      <c r="BS21" s="34">
        <v>50</v>
      </c>
      <c r="BT21" s="34">
        <v>336</v>
      </c>
      <c r="BU21" s="35">
        <f t="shared" si="35"/>
        <v>1315.5</v>
      </c>
      <c r="BV21" s="35"/>
      <c r="BW21" s="35">
        <f t="shared" si="36"/>
        <v>101.79464285714286</v>
      </c>
      <c r="BX21" s="34">
        <f t="shared" si="37"/>
        <v>1315.5</v>
      </c>
      <c r="BY21" s="34">
        <v>200</v>
      </c>
      <c r="BZ21" s="34">
        <v>302</v>
      </c>
      <c r="CA21" s="35">
        <f t="shared" si="38"/>
        <v>1213.5</v>
      </c>
      <c r="CB21" s="35"/>
      <c r="CC21" s="35">
        <f t="shared" si="39"/>
        <v>104.47350993377484</v>
      </c>
      <c r="CD21" s="34">
        <f t="shared" si="40"/>
        <v>1213.5</v>
      </c>
      <c r="CE21" s="34">
        <v>300</v>
      </c>
      <c r="CF21" s="34">
        <v>351</v>
      </c>
      <c r="CG21" s="35">
        <f t="shared" si="41"/>
        <v>1162.5</v>
      </c>
      <c r="CH21" s="35"/>
      <c r="CI21" s="35">
        <f t="shared" si="42"/>
        <v>62.927350427350433</v>
      </c>
      <c r="CJ21" s="34">
        <f t="shared" si="43"/>
        <v>1162.5</v>
      </c>
      <c r="CK21" s="34">
        <v>100</v>
      </c>
      <c r="CL21" s="34">
        <v>460.5</v>
      </c>
      <c r="CM21" s="35">
        <f t="shared" si="44"/>
        <v>802</v>
      </c>
      <c r="CN21" s="35"/>
      <c r="CO21" s="35">
        <f t="shared" si="45"/>
        <v>45.281216069489687</v>
      </c>
      <c r="CP21" s="34">
        <f t="shared" si="46"/>
        <v>802</v>
      </c>
      <c r="CQ21" s="34">
        <v>300</v>
      </c>
      <c r="CR21" s="34">
        <v>141</v>
      </c>
      <c r="CS21" s="35">
        <f t="shared" si="47"/>
        <v>961</v>
      </c>
      <c r="CT21" s="35"/>
      <c r="CU21" s="35">
        <f t="shared" si="48"/>
        <v>163.57446808510639</v>
      </c>
      <c r="CV21" s="34">
        <f t="shared" si="49"/>
        <v>961</v>
      </c>
      <c r="CW21" s="34">
        <v>0</v>
      </c>
      <c r="CX21" s="34">
        <v>72</v>
      </c>
      <c r="CY21" s="35">
        <f t="shared" si="50"/>
        <v>889</v>
      </c>
      <c r="CZ21" s="35"/>
      <c r="DA21" s="35">
        <f t="shared" si="51"/>
        <v>321.02777777777777</v>
      </c>
      <c r="DB21" s="34">
        <f t="shared" si="52"/>
        <v>889</v>
      </c>
      <c r="DC21" s="34">
        <v>0</v>
      </c>
      <c r="DD21" s="34">
        <v>0</v>
      </c>
      <c r="DE21" s="35">
        <f t="shared" si="53"/>
        <v>889</v>
      </c>
      <c r="DF21" s="35"/>
      <c r="DG21" s="35">
        <f t="shared" si="54"/>
        <v>0</v>
      </c>
      <c r="DH21" s="34">
        <f t="shared" si="55"/>
        <v>889</v>
      </c>
      <c r="DI21" s="34">
        <v>0</v>
      </c>
      <c r="DJ21" s="34">
        <v>0</v>
      </c>
      <c r="DK21" s="35">
        <f t="shared" si="56"/>
        <v>889</v>
      </c>
      <c r="DL21" s="35">
        <v>-30</v>
      </c>
      <c r="DM21" s="35">
        <f t="shared" si="57"/>
        <v>0</v>
      </c>
      <c r="DN21" s="34">
        <f t="shared" si="58"/>
        <v>859</v>
      </c>
      <c r="DO21" s="34">
        <v>0</v>
      </c>
      <c r="DP21" s="34">
        <v>0</v>
      </c>
      <c r="DQ21" s="35">
        <f t="shared" si="59"/>
        <v>859</v>
      </c>
      <c r="DR21" s="35"/>
      <c r="DS21" s="35">
        <f t="shared" si="60"/>
        <v>0</v>
      </c>
      <c r="DT21" s="34">
        <f t="shared" si="61"/>
        <v>859</v>
      </c>
      <c r="DU21" s="34">
        <v>0</v>
      </c>
      <c r="DV21" s="34">
        <v>0</v>
      </c>
      <c r="DW21" s="35">
        <f t="shared" si="1"/>
        <v>859</v>
      </c>
      <c r="DX21" s="35"/>
      <c r="DY21" s="35">
        <f t="shared" si="62"/>
        <v>0</v>
      </c>
      <c r="DZ21" s="34">
        <f t="shared" si="63"/>
        <v>859</v>
      </c>
      <c r="EA21" s="34">
        <v>0</v>
      </c>
      <c r="EB21" s="34"/>
      <c r="EC21" s="35">
        <f t="shared" si="64"/>
        <v>859</v>
      </c>
      <c r="ED21" s="35"/>
      <c r="EE21" s="34">
        <f t="shared" si="65"/>
        <v>859</v>
      </c>
      <c r="EF21" s="34">
        <v>0</v>
      </c>
      <c r="EG21" s="34"/>
      <c r="EH21" s="35">
        <f t="shared" si="66"/>
        <v>859</v>
      </c>
      <c r="EI21" s="35"/>
      <c r="EJ21" s="34">
        <f t="shared" si="67"/>
        <v>859</v>
      </c>
      <c r="EK21" s="34">
        <v>0</v>
      </c>
      <c r="EL21" s="34"/>
      <c r="EM21" s="35">
        <f t="shared" si="68"/>
        <v>859</v>
      </c>
      <c r="EN21" s="35"/>
    </row>
    <row r="22" spans="1:144" x14ac:dyDescent="0.25">
      <c r="A22" s="32">
        <v>320918</v>
      </c>
      <c r="B22" s="36" t="s">
        <v>69</v>
      </c>
      <c r="C22" s="37">
        <v>-2475.5</v>
      </c>
      <c r="D22" s="34">
        <v>5684.5</v>
      </c>
      <c r="E22" s="34">
        <v>0</v>
      </c>
      <c r="F22" s="34">
        <v>119</v>
      </c>
      <c r="G22" s="35">
        <f t="shared" si="69"/>
        <v>3090</v>
      </c>
      <c r="H22" s="35"/>
      <c r="I22" s="35">
        <f t="shared" si="3"/>
        <v>493.36134453781511</v>
      </c>
      <c r="J22" s="34">
        <f t="shared" si="4"/>
        <v>3090</v>
      </c>
      <c r="K22" s="34">
        <v>0</v>
      </c>
      <c r="L22" s="34">
        <v>50</v>
      </c>
      <c r="M22" s="35">
        <f t="shared" si="5"/>
        <v>3040</v>
      </c>
      <c r="N22" s="35"/>
      <c r="O22" s="35">
        <f t="shared" si="6"/>
        <v>1459.1999999999998</v>
      </c>
      <c r="P22" s="34">
        <f t="shared" si="7"/>
        <v>3040</v>
      </c>
      <c r="Q22" s="34">
        <v>0</v>
      </c>
      <c r="R22" s="34">
        <v>2928.5833333333335</v>
      </c>
      <c r="S22" s="35">
        <f t="shared" si="8"/>
        <v>111.41666666666652</v>
      </c>
      <c r="T22" s="35"/>
      <c r="U22" s="35">
        <f t="shared" si="9"/>
        <v>0.91306945906723835</v>
      </c>
      <c r="V22" s="34">
        <f t="shared" si="10"/>
        <v>111.41666666666652</v>
      </c>
      <c r="W22" s="34">
        <v>0</v>
      </c>
      <c r="X22" s="34">
        <v>108.66666666666666</v>
      </c>
      <c r="Y22" s="35">
        <f t="shared" si="11"/>
        <v>2.7499999999998579</v>
      </c>
      <c r="Z22" s="35"/>
      <c r="AA22" s="35">
        <f t="shared" si="12"/>
        <v>0.60736196319015268</v>
      </c>
      <c r="AB22" s="34">
        <f t="shared" si="13"/>
        <v>2.7499999999998579</v>
      </c>
      <c r="AC22" s="34">
        <v>0</v>
      </c>
      <c r="AD22" s="34">
        <v>20.833333333333336</v>
      </c>
      <c r="AE22" s="35">
        <f t="shared" si="14"/>
        <v>-18.083333333333478</v>
      </c>
      <c r="AF22" s="35"/>
      <c r="AG22" s="35">
        <f t="shared" si="15"/>
        <v>-21.70000000000017</v>
      </c>
      <c r="AH22" s="34">
        <f t="shared" si="16"/>
        <v>-18.083333333333478</v>
      </c>
      <c r="AI22" s="34">
        <v>0</v>
      </c>
      <c r="AJ22" s="34">
        <v>0</v>
      </c>
      <c r="AK22" s="35">
        <f t="shared" si="17"/>
        <v>-18.083333333333478</v>
      </c>
      <c r="AL22" s="35"/>
      <c r="AM22" s="35">
        <f t="shared" si="18"/>
        <v>0</v>
      </c>
      <c r="AN22" s="34">
        <f t="shared" si="19"/>
        <v>-18.083333333333478</v>
      </c>
      <c r="AO22" s="34">
        <v>0</v>
      </c>
      <c r="AP22" s="34">
        <v>0</v>
      </c>
      <c r="AQ22" s="35">
        <f t="shared" si="20"/>
        <v>-18.083333333333478</v>
      </c>
      <c r="AR22" s="35"/>
      <c r="AS22" s="35">
        <f t="shared" si="21"/>
        <v>0</v>
      </c>
      <c r="AT22" s="34">
        <f t="shared" si="22"/>
        <v>-18.083333333333478</v>
      </c>
      <c r="AU22" s="34">
        <v>0</v>
      </c>
      <c r="AV22" s="34">
        <v>0</v>
      </c>
      <c r="AW22" s="35">
        <f t="shared" si="23"/>
        <v>-18.083333333333478</v>
      </c>
      <c r="AX22" s="35"/>
      <c r="AY22" s="35">
        <f t="shared" si="24"/>
        <v>0</v>
      </c>
      <c r="AZ22" s="34">
        <f t="shared" si="25"/>
        <v>-18.083333333333478</v>
      </c>
      <c r="BA22" s="34">
        <v>0</v>
      </c>
      <c r="BB22" s="34">
        <v>0</v>
      </c>
      <c r="BC22" s="35">
        <f t="shared" si="26"/>
        <v>-18.083333333333478</v>
      </c>
      <c r="BD22" s="35"/>
      <c r="BE22" s="35">
        <f t="shared" si="27"/>
        <v>0</v>
      </c>
      <c r="BF22" s="34">
        <f t="shared" si="28"/>
        <v>-18.083333333333478</v>
      </c>
      <c r="BG22" s="34">
        <v>0</v>
      </c>
      <c r="BH22" s="34">
        <v>0</v>
      </c>
      <c r="BI22" s="35">
        <f t="shared" si="29"/>
        <v>-18.083333333333478</v>
      </c>
      <c r="BJ22" s="35"/>
      <c r="BK22" s="35">
        <f t="shared" si="30"/>
        <v>0</v>
      </c>
      <c r="BL22" s="34">
        <f t="shared" si="31"/>
        <v>-18.083333333333478</v>
      </c>
      <c r="BM22" s="34">
        <v>0</v>
      </c>
      <c r="BN22" s="34">
        <v>0</v>
      </c>
      <c r="BO22" s="35">
        <f t="shared" si="32"/>
        <v>-18.083333333333478</v>
      </c>
      <c r="BP22" s="35"/>
      <c r="BQ22" s="35">
        <f t="shared" si="33"/>
        <v>0</v>
      </c>
      <c r="BR22" s="34">
        <f t="shared" si="34"/>
        <v>-18.083333333333478</v>
      </c>
      <c r="BS22" s="34">
        <v>0</v>
      </c>
      <c r="BT22" s="34">
        <v>0</v>
      </c>
      <c r="BU22" s="35">
        <f t="shared" si="35"/>
        <v>-18.083333333333478</v>
      </c>
      <c r="BV22" s="35"/>
      <c r="BW22" s="35">
        <f t="shared" si="36"/>
        <v>0</v>
      </c>
      <c r="BX22" s="34">
        <f t="shared" si="37"/>
        <v>-18.083333333333478</v>
      </c>
      <c r="BY22" s="34">
        <v>0</v>
      </c>
      <c r="BZ22" s="34">
        <v>0</v>
      </c>
      <c r="CA22" s="35">
        <f t="shared" si="38"/>
        <v>-18.083333333333478</v>
      </c>
      <c r="CB22" s="35"/>
      <c r="CC22" s="35">
        <f t="shared" si="39"/>
        <v>0</v>
      </c>
      <c r="CD22" s="34">
        <f t="shared" si="40"/>
        <v>-18.083333333333478</v>
      </c>
      <c r="CE22" s="34">
        <v>0</v>
      </c>
      <c r="CF22" s="34">
        <v>0</v>
      </c>
      <c r="CG22" s="35">
        <f t="shared" si="41"/>
        <v>-18.083333333333478</v>
      </c>
      <c r="CH22" s="35"/>
      <c r="CI22" s="35">
        <f t="shared" si="42"/>
        <v>0</v>
      </c>
      <c r="CJ22" s="34">
        <f t="shared" si="43"/>
        <v>-18.083333333333478</v>
      </c>
      <c r="CK22" s="34">
        <v>0</v>
      </c>
      <c r="CL22" s="34">
        <v>0</v>
      </c>
      <c r="CM22" s="35">
        <f t="shared" si="44"/>
        <v>-18.083333333333478</v>
      </c>
      <c r="CN22" s="35"/>
      <c r="CO22" s="35">
        <f t="shared" si="45"/>
        <v>0</v>
      </c>
      <c r="CP22" s="34">
        <f t="shared" si="46"/>
        <v>-18.083333333333478</v>
      </c>
      <c r="CQ22" s="34">
        <v>0</v>
      </c>
      <c r="CR22" s="34">
        <v>0</v>
      </c>
      <c r="CS22" s="35">
        <f t="shared" si="47"/>
        <v>-18.083333333333478</v>
      </c>
      <c r="CT22" s="35"/>
      <c r="CU22" s="35">
        <f t="shared" si="48"/>
        <v>0</v>
      </c>
      <c r="CV22" s="34">
        <f t="shared" si="49"/>
        <v>-18.083333333333478</v>
      </c>
      <c r="CW22" s="34">
        <v>0</v>
      </c>
      <c r="CX22" s="34">
        <v>0</v>
      </c>
      <c r="CY22" s="35">
        <f t="shared" si="50"/>
        <v>-18.083333333333478</v>
      </c>
      <c r="CZ22" s="35"/>
      <c r="DA22" s="35">
        <f t="shared" si="51"/>
        <v>0</v>
      </c>
      <c r="DB22" s="34">
        <f t="shared" si="52"/>
        <v>-18.083333333333478</v>
      </c>
      <c r="DC22" s="34">
        <v>0</v>
      </c>
      <c r="DD22" s="34">
        <v>0</v>
      </c>
      <c r="DE22" s="35">
        <f t="shared" si="53"/>
        <v>-18.083333333333478</v>
      </c>
      <c r="DF22" s="35"/>
      <c r="DG22" s="35">
        <f t="shared" si="54"/>
        <v>0</v>
      </c>
      <c r="DH22" s="34">
        <f t="shared" si="55"/>
        <v>-18.083333333333478</v>
      </c>
      <c r="DI22" s="34">
        <v>0</v>
      </c>
      <c r="DJ22" s="34">
        <v>0</v>
      </c>
      <c r="DK22" s="35">
        <f t="shared" si="56"/>
        <v>-18.083333333333478</v>
      </c>
      <c r="DL22" s="35">
        <v>0</v>
      </c>
      <c r="DM22" s="35">
        <f t="shared" si="57"/>
        <v>0</v>
      </c>
      <c r="DN22" s="34">
        <f t="shared" si="58"/>
        <v>-18.083333333333478</v>
      </c>
      <c r="DO22" s="34">
        <v>0</v>
      </c>
      <c r="DP22" s="34">
        <v>0</v>
      </c>
      <c r="DQ22" s="35">
        <f t="shared" si="59"/>
        <v>-18.083333333333478</v>
      </c>
      <c r="DR22" s="35"/>
      <c r="DS22" s="35">
        <f t="shared" si="60"/>
        <v>0</v>
      </c>
      <c r="DT22" s="34">
        <f t="shared" si="61"/>
        <v>-18.083333333333478</v>
      </c>
      <c r="DU22" s="34">
        <v>0</v>
      </c>
      <c r="DV22" s="34">
        <v>0</v>
      </c>
      <c r="DW22" s="35">
        <f t="shared" si="1"/>
        <v>-18.083333333333478</v>
      </c>
      <c r="DX22" s="35"/>
      <c r="DY22" s="35">
        <f t="shared" si="62"/>
        <v>0</v>
      </c>
      <c r="DZ22" s="34">
        <f t="shared" si="63"/>
        <v>-18.083333333333478</v>
      </c>
      <c r="EA22" s="34">
        <v>0</v>
      </c>
      <c r="EB22" s="34"/>
      <c r="EC22" s="35">
        <f t="shared" si="64"/>
        <v>-18.083333333333478</v>
      </c>
      <c r="ED22" s="35"/>
      <c r="EE22" s="34">
        <f t="shared" si="65"/>
        <v>-18.083333333333478</v>
      </c>
      <c r="EF22" s="34">
        <v>0</v>
      </c>
      <c r="EG22" s="34"/>
      <c r="EH22" s="35">
        <f t="shared" si="66"/>
        <v>-18.083333333333478</v>
      </c>
      <c r="EI22" s="35"/>
      <c r="EJ22" s="34">
        <f t="shared" si="67"/>
        <v>-18.083333333333478</v>
      </c>
      <c r="EK22" s="34">
        <v>0</v>
      </c>
      <c r="EL22" s="34"/>
      <c r="EM22" s="35">
        <f t="shared" si="68"/>
        <v>-18.083333333333478</v>
      </c>
      <c r="EN22" s="35"/>
    </row>
    <row r="23" spans="1:144" s="43" customFormat="1" x14ac:dyDescent="0.25">
      <c r="A23" s="38"/>
      <c r="B23" s="44" t="s">
        <v>70</v>
      </c>
      <c r="C23" s="40">
        <f>+SUM(C21:C22)</f>
        <v>-2475.5</v>
      </c>
      <c r="D23" s="40">
        <f t="shared" ref="D23:BO23" si="78">+SUM(D21:D22)</f>
        <v>5684.5</v>
      </c>
      <c r="E23" s="40">
        <f t="shared" si="78"/>
        <v>0</v>
      </c>
      <c r="F23" s="40">
        <f t="shared" si="78"/>
        <v>119</v>
      </c>
      <c r="G23" s="40">
        <f t="shared" si="78"/>
        <v>3090</v>
      </c>
      <c r="H23" s="40">
        <f t="shared" si="78"/>
        <v>0</v>
      </c>
      <c r="I23" s="40">
        <f t="shared" si="3"/>
        <v>493.36134453781511</v>
      </c>
      <c r="J23" s="40">
        <f t="shared" si="78"/>
        <v>3090</v>
      </c>
      <c r="K23" s="40">
        <f t="shared" si="78"/>
        <v>0</v>
      </c>
      <c r="L23" s="40">
        <f t="shared" si="78"/>
        <v>50</v>
      </c>
      <c r="M23" s="40">
        <f t="shared" si="78"/>
        <v>3040</v>
      </c>
      <c r="N23" s="40">
        <f t="shared" si="78"/>
        <v>0</v>
      </c>
      <c r="O23" s="40">
        <f t="shared" si="6"/>
        <v>1459.1999999999998</v>
      </c>
      <c r="P23" s="40">
        <f t="shared" si="78"/>
        <v>3040</v>
      </c>
      <c r="Q23" s="40">
        <f t="shared" si="78"/>
        <v>0</v>
      </c>
      <c r="R23" s="40">
        <f t="shared" si="78"/>
        <v>2928.5833333333335</v>
      </c>
      <c r="S23" s="40">
        <f t="shared" si="78"/>
        <v>111.41666666666652</v>
      </c>
      <c r="T23" s="40">
        <f t="shared" si="78"/>
        <v>0</v>
      </c>
      <c r="U23" s="40">
        <f t="shared" si="9"/>
        <v>0.91306945906723835</v>
      </c>
      <c r="V23" s="40">
        <f t="shared" si="78"/>
        <v>111.41666666666652</v>
      </c>
      <c r="W23" s="40">
        <f t="shared" si="78"/>
        <v>2450</v>
      </c>
      <c r="X23" s="40">
        <f t="shared" si="78"/>
        <v>1151.6666666666667</v>
      </c>
      <c r="Y23" s="40">
        <f t="shared" si="78"/>
        <v>1409.7499999999998</v>
      </c>
      <c r="Z23" s="40">
        <f t="shared" si="78"/>
        <v>0</v>
      </c>
      <c r="AA23" s="40">
        <f t="shared" si="12"/>
        <v>29.378292329956579</v>
      </c>
      <c r="AB23" s="40">
        <f t="shared" si="78"/>
        <v>1409.7499999999998</v>
      </c>
      <c r="AC23" s="40">
        <f t="shared" si="78"/>
        <v>0</v>
      </c>
      <c r="AD23" s="40">
        <f t="shared" si="78"/>
        <v>799.83333333333337</v>
      </c>
      <c r="AE23" s="40">
        <f t="shared" si="78"/>
        <v>609.91666666666652</v>
      </c>
      <c r="AF23" s="40">
        <f t="shared" si="78"/>
        <v>0</v>
      </c>
      <c r="AG23" s="40">
        <f t="shared" si="15"/>
        <v>19.063867472390076</v>
      </c>
      <c r="AH23" s="40">
        <f t="shared" si="78"/>
        <v>609.91666666666652</v>
      </c>
      <c r="AI23" s="40">
        <f t="shared" si="78"/>
        <v>300</v>
      </c>
      <c r="AJ23" s="40">
        <f t="shared" si="78"/>
        <v>112</v>
      </c>
      <c r="AK23" s="40">
        <f t="shared" si="78"/>
        <v>797.91666666666652</v>
      </c>
      <c r="AL23" s="40">
        <f t="shared" si="78"/>
        <v>0</v>
      </c>
      <c r="AM23" s="40">
        <f t="shared" si="18"/>
        <v>185.23065476190473</v>
      </c>
      <c r="AN23" s="40">
        <f t="shared" si="78"/>
        <v>797.91666666666652</v>
      </c>
      <c r="AO23" s="40">
        <f t="shared" si="78"/>
        <v>2000</v>
      </c>
      <c r="AP23" s="40">
        <f t="shared" si="78"/>
        <v>1106</v>
      </c>
      <c r="AQ23" s="40">
        <f t="shared" si="78"/>
        <v>1691.9166666666665</v>
      </c>
      <c r="AR23" s="40">
        <f t="shared" si="78"/>
        <v>0</v>
      </c>
      <c r="AS23" s="40">
        <f t="shared" si="21"/>
        <v>39.773809523809518</v>
      </c>
      <c r="AT23" s="40">
        <f t="shared" si="78"/>
        <v>1691.9166666666665</v>
      </c>
      <c r="AU23" s="40">
        <f t="shared" si="78"/>
        <v>900</v>
      </c>
      <c r="AV23" s="40">
        <f t="shared" si="78"/>
        <v>1281.3333333333335</v>
      </c>
      <c r="AW23" s="40">
        <f t="shared" si="78"/>
        <v>1310.583333333333</v>
      </c>
      <c r="AX23" s="40">
        <f t="shared" si="78"/>
        <v>0</v>
      </c>
      <c r="AY23" s="40">
        <f t="shared" si="24"/>
        <v>27.616350156087396</v>
      </c>
      <c r="AZ23" s="40">
        <f t="shared" si="78"/>
        <v>1310.583333333333</v>
      </c>
      <c r="BA23" s="40">
        <f t="shared" si="78"/>
        <v>2000</v>
      </c>
      <c r="BB23" s="40">
        <f t="shared" si="78"/>
        <v>1087.3333333333337</v>
      </c>
      <c r="BC23" s="40">
        <f t="shared" si="78"/>
        <v>2223.2499999999995</v>
      </c>
      <c r="BD23" s="40">
        <f t="shared" si="78"/>
        <v>0</v>
      </c>
      <c r="BE23" s="40">
        <f t="shared" si="27"/>
        <v>49.072348252605735</v>
      </c>
      <c r="BF23" s="40">
        <f t="shared" si="78"/>
        <v>2223.2499999999995</v>
      </c>
      <c r="BG23" s="40">
        <f t="shared" si="78"/>
        <v>1500</v>
      </c>
      <c r="BH23" s="40">
        <f t="shared" si="78"/>
        <v>998.83333333333303</v>
      </c>
      <c r="BI23" s="40">
        <f t="shared" si="78"/>
        <v>2724.4166666666665</v>
      </c>
      <c r="BJ23" s="40">
        <f t="shared" si="78"/>
        <v>0</v>
      </c>
      <c r="BK23" s="40">
        <f t="shared" si="30"/>
        <v>70.91757049891541</v>
      </c>
      <c r="BL23" s="40">
        <f t="shared" si="78"/>
        <v>2724.4166666666665</v>
      </c>
      <c r="BM23" s="40">
        <f t="shared" si="78"/>
        <v>2000</v>
      </c>
      <c r="BN23" s="40">
        <f t="shared" si="78"/>
        <v>3141</v>
      </c>
      <c r="BO23" s="40">
        <f t="shared" si="78"/>
        <v>1583.4166666666665</v>
      </c>
      <c r="BP23" s="40">
        <f t="shared" ref="BP23:DV23" si="79">+SUM(BP21:BP22)</f>
        <v>0</v>
      </c>
      <c r="BQ23" s="40">
        <f t="shared" si="33"/>
        <v>13.106919240157062</v>
      </c>
      <c r="BR23" s="40">
        <f t="shared" si="79"/>
        <v>1583.4166666666665</v>
      </c>
      <c r="BS23" s="40">
        <f t="shared" si="79"/>
        <v>50</v>
      </c>
      <c r="BT23" s="40">
        <f t="shared" si="79"/>
        <v>336</v>
      </c>
      <c r="BU23" s="40">
        <f t="shared" si="79"/>
        <v>1297.4166666666665</v>
      </c>
      <c r="BV23" s="40">
        <f t="shared" si="79"/>
        <v>0</v>
      </c>
      <c r="BW23" s="40">
        <f t="shared" si="36"/>
        <v>100.39533730158729</v>
      </c>
      <c r="BX23" s="40">
        <f t="shared" si="79"/>
        <v>1297.4166666666665</v>
      </c>
      <c r="BY23" s="40">
        <f t="shared" si="79"/>
        <v>200</v>
      </c>
      <c r="BZ23" s="40">
        <f t="shared" si="79"/>
        <v>302</v>
      </c>
      <c r="CA23" s="40">
        <f t="shared" si="79"/>
        <v>1195.4166666666665</v>
      </c>
      <c r="CB23" s="40">
        <f t="shared" si="79"/>
        <v>0</v>
      </c>
      <c r="CC23" s="40">
        <f t="shared" si="39"/>
        <v>102.91666666666666</v>
      </c>
      <c r="CD23" s="40">
        <f t="shared" si="79"/>
        <v>1195.4166666666665</v>
      </c>
      <c r="CE23" s="40">
        <f t="shared" si="79"/>
        <v>300</v>
      </c>
      <c r="CF23" s="40">
        <f t="shared" si="79"/>
        <v>351</v>
      </c>
      <c r="CG23" s="40">
        <f t="shared" si="79"/>
        <v>1144.4166666666665</v>
      </c>
      <c r="CH23" s="40">
        <f t="shared" si="79"/>
        <v>0</v>
      </c>
      <c r="CI23" s="40">
        <f t="shared" si="42"/>
        <v>61.948480531813857</v>
      </c>
      <c r="CJ23" s="40">
        <f t="shared" si="79"/>
        <v>1144.4166666666665</v>
      </c>
      <c r="CK23" s="40">
        <f t="shared" si="79"/>
        <v>100</v>
      </c>
      <c r="CL23" s="40">
        <f t="shared" si="79"/>
        <v>460.5</v>
      </c>
      <c r="CM23" s="40">
        <f t="shared" si="79"/>
        <v>783.91666666666652</v>
      </c>
      <c r="CN23" s="40">
        <f t="shared" si="79"/>
        <v>0</v>
      </c>
      <c r="CO23" s="40">
        <f t="shared" si="45"/>
        <v>44.260224393774877</v>
      </c>
      <c r="CP23" s="40">
        <f t="shared" si="79"/>
        <v>783.91666666666652</v>
      </c>
      <c r="CQ23" s="40">
        <f t="shared" si="79"/>
        <v>300</v>
      </c>
      <c r="CR23" s="40">
        <f t="shared" si="79"/>
        <v>141</v>
      </c>
      <c r="CS23" s="40">
        <f t="shared" si="79"/>
        <v>942.91666666666652</v>
      </c>
      <c r="CT23" s="40">
        <f t="shared" si="79"/>
        <v>0</v>
      </c>
      <c r="CU23" s="40">
        <f t="shared" si="48"/>
        <v>160.49645390070918</v>
      </c>
      <c r="CV23" s="40">
        <f t="shared" si="79"/>
        <v>942.91666666666652</v>
      </c>
      <c r="CW23" s="40">
        <f t="shared" si="79"/>
        <v>0</v>
      </c>
      <c r="CX23" s="40">
        <f t="shared" si="79"/>
        <v>72</v>
      </c>
      <c r="CY23" s="40">
        <f t="shared" si="79"/>
        <v>870.91666666666652</v>
      </c>
      <c r="CZ23" s="40">
        <f t="shared" si="79"/>
        <v>0</v>
      </c>
      <c r="DA23" s="40">
        <f t="shared" si="51"/>
        <v>314.49768518518516</v>
      </c>
      <c r="DB23" s="40">
        <f t="shared" si="79"/>
        <v>870.91666666666652</v>
      </c>
      <c r="DC23" s="40">
        <f t="shared" si="79"/>
        <v>0</v>
      </c>
      <c r="DD23" s="40">
        <f t="shared" si="79"/>
        <v>0</v>
      </c>
      <c r="DE23" s="40">
        <f t="shared" si="79"/>
        <v>870.91666666666652</v>
      </c>
      <c r="DF23" s="40">
        <f t="shared" si="79"/>
        <v>0</v>
      </c>
      <c r="DG23" s="40">
        <f t="shared" si="54"/>
        <v>0</v>
      </c>
      <c r="DH23" s="40">
        <f t="shared" si="79"/>
        <v>870.91666666666652</v>
      </c>
      <c r="DI23" s="40">
        <f t="shared" si="79"/>
        <v>0</v>
      </c>
      <c r="DJ23" s="40">
        <f t="shared" si="79"/>
        <v>0</v>
      </c>
      <c r="DK23" s="40">
        <f t="shared" si="79"/>
        <v>870.91666666666652</v>
      </c>
      <c r="DL23" s="40">
        <f t="shared" si="79"/>
        <v>-30</v>
      </c>
      <c r="DM23" s="40">
        <f t="shared" si="57"/>
        <v>0</v>
      </c>
      <c r="DN23" s="40">
        <f t="shared" si="79"/>
        <v>840.91666666666652</v>
      </c>
      <c r="DO23" s="40">
        <f t="shared" si="79"/>
        <v>0</v>
      </c>
      <c r="DP23" s="40">
        <f t="shared" si="79"/>
        <v>0</v>
      </c>
      <c r="DQ23" s="40">
        <f t="shared" si="79"/>
        <v>840.91666666666652</v>
      </c>
      <c r="DR23" s="40">
        <f t="shared" si="79"/>
        <v>0</v>
      </c>
      <c r="DS23" s="40">
        <f t="shared" si="60"/>
        <v>0</v>
      </c>
      <c r="DT23" s="40">
        <f t="shared" si="79"/>
        <v>840.91666666666652</v>
      </c>
      <c r="DU23" s="40">
        <f t="shared" si="79"/>
        <v>0</v>
      </c>
      <c r="DV23" s="40">
        <f t="shared" si="79"/>
        <v>0</v>
      </c>
      <c r="DW23" s="40">
        <f t="shared" si="1"/>
        <v>840.91666666666652</v>
      </c>
      <c r="DX23" s="42"/>
      <c r="DY23" s="40">
        <f t="shared" si="62"/>
        <v>0</v>
      </c>
      <c r="DZ23" s="41"/>
      <c r="EA23" s="41"/>
      <c r="EB23" s="41"/>
      <c r="EC23" s="42"/>
      <c r="ED23" s="42"/>
      <c r="EE23" s="41"/>
      <c r="EF23" s="41"/>
      <c r="EG23" s="41"/>
      <c r="EH23" s="42"/>
      <c r="EI23" s="42"/>
      <c r="EJ23" s="41"/>
      <c r="EK23" s="41"/>
      <c r="EL23" s="41"/>
      <c r="EM23" s="42"/>
      <c r="EN23" s="42"/>
    </row>
    <row r="24" spans="1:144" x14ac:dyDescent="0.25">
      <c r="A24" s="32">
        <v>320917</v>
      </c>
      <c r="B24" s="36" t="s">
        <v>71</v>
      </c>
      <c r="C24" s="37">
        <v>-228.70366666666678</v>
      </c>
      <c r="D24" s="34">
        <v>268.28700000000009</v>
      </c>
      <c r="E24" s="34">
        <v>0</v>
      </c>
      <c r="F24" s="34">
        <v>39.583333333333336</v>
      </c>
      <c r="G24" s="35">
        <f t="shared" si="69"/>
        <v>0</v>
      </c>
      <c r="H24" s="35"/>
      <c r="I24" s="35">
        <f t="shared" si="3"/>
        <v>0</v>
      </c>
      <c r="J24" s="34">
        <f t="shared" si="4"/>
        <v>0</v>
      </c>
      <c r="K24" s="34">
        <v>300</v>
      </c>
      <c r="L24" s="34">
        <v>57.583333333333329</v>
      </c>
      <c r="M24" s="35">
        <f t="shared" ref="M24:M59" si="80">+J24+K24-L24</f>
        <v>242.41666666666669</v>
      </c>
      <c r="N24" s="35"/>
      <c r="O24" s="35">
        <f t="shared" si="6"/>
        <v>101.03617945007238</v>
      </c>
      <c r="P24" s="34">
        <f t="shared" si="7"/>
        <v>242.41666666666669</v>
      </c>
      <c r="Q24" s="34">
        <v>500</v>
      </c>
      <c r="R24" s="34">
        <v>141.58333333333334</v>
      </c>
      <c r="S24" s="35">
        <f t="shared" si="8"/>
        <v>600.83333333333337</v>
      </c>
      <c r="T24" s="35"/>
      <c r="U24" s="35">
        <f t="shared" si="9"/>
        <v>101.8481459682166</v>
      </c>
      <c r="V24" s="34">
        <f t="shared" si="10"/>
        <v>600.83333333333337</v>
      </c>
      <c r="W24" s="34">
        <v>0</v>
      </c>
      <c r="X24" s="34">
        <v>106.33333333333333</v>
      </c>
      <c r="Y24" s="35">
        <f t="shared" ref="Y24:Y59" si="81">+V24+W24-X24</f>
        <v>494.50000000000006</v>
      </c>
      <c r="Z24" s="35"/>
      <c r="AA24" s="35">
        <f t="shared" si="12"/>
        <v>111.6112852664577</v>
      </c>
      <c r="AB24" s="34">
        <f t="shared" si="13"/>
        <v>494.50000000000006</v>
      </c>
      <c r="AC24" s="34">
        <v>0</v>
      </c>
      <c r="AD24" s="34">
        <v>103.16666666666667</v>
      </c>
      <c r="AE24" s="35">
        <f t="shared" ref="AE24:AE59" si="82">+AB24+AC24-AD24</f>
        <v>391.33333333333337</v>
      </c>
      <c r="AF24" s="35"/>
      <c r="AG24" s="35">
        <f t="shared" si="15"/>
        <v>94.830371567043628</v>
      </c>
      <c r="AH24" s="34">
        <f t="shared" si="16"/>
        <v>391.33333333333337</v>
      </c>
      <c r="AI24" s="34">
        <v>200</v>
      </c>
      <c r="AJ24" s="34">
        <v>83.166666666666671</v>
      </c>
      <c r="AK24" s="35">
        <f t="shared" ref="AK24:AK59" si="83">+AH24+AI24-AJ24</f>
        <v>508.16666666666669</v>
      </c>
      <c r="AL24" s="35"/>
      <c r="AM24" s="35">
        <f t="shared" si="18"/>
        <v>158.86573146292585</v>
      </c>
      <c r="AN24" s="34">
        <f t="shared" si="19"/>
        <v>508.16666666666669</v>
      </c>
      <c r="AO24" s="34">
        <v>200</v>
      </c>
      <c r="AP24" s="34">
        <v>141.66666666666669</v>
      </c>
      <c r="AQ24" s="35">
        <f t="shared" ref="AQ24:AQ59" si="84">+AN24+AO24-AP24</f>
        <v>566.5</v>
      </c>
      <c r="AR24" s="35"/>
      <c r="AS24" s="35">
        <f t="shared" si="21"/>
        <v>103.96941176470587</v>
      </c>
      <c r="AT24" s="34">
        <f t="shared" si="22"/>
        <v>566.5</v>
      </c>
      <c r="AU24" s="34">
        <v>640</v>
      </c>
      <c r="AV24" s="34">
        <v>315</v>
      </c>
      <c r="AW24" s="35">
        <f t="shared" ref="AW24:AW59" si="85">+AT24+AU24-AV24</f>
        <v>891.5</v>
      </c>
      <c r="AX24" s="35"/>
      <c r="AY24" s="35">
        <f t="shared" si="24"/>
        <v>76.414285714285725</v>
      </c>
      <c r="AZ24" s="34">
        <f t="shared" si="25"/>
        <v>891.5</v>
      </c>
      <c r="BA24" s="34">
        <v>150</v>
      </c>
      <c r="BB24" s="34">
        <v>72.166666666666671</v>
      </c>
      <c r="BC24" s="35">
        <f t="shared" ref="BC24:BC59" si="86">+AZ24+BA24-BB24</f>
        <v>969.33333333333337</v>
      </c>
      <c r="BD24" s="35"/>
      <c r="BE24" s="35">
        <f t="shared" si="27"/>
        <v>322.36489607390297</v>
      </c>
      <c r="BF24" s="34">
        <f t="shared" si="28"/>
        <v>969.33333333333337</v>
      </c>
      <c r="BG24" s="34">
        <v>149</v>
      </c>
      <c r="BH24" s="34">
        <v>152.49999999999997</v>
      </c>
      <c r="BI24" s="35">
        <f t="shared" ref="BI24:BI59" si="87">+BF24+BG24-BH24</f>
        <v>965.83333333333348</v>
      </c>
      <c r="BJ24" s="35"/>
      <c r="BK24" s="35">
        <f t="shared" si="30"/>
        <v>164.66666666666674</v>
      </c>
      <c r="BL24" s="34">
        <f t="shared" si="31"/>
        <v>965.83333333333348</v>
      </c>
      <c r="BM24" s="34">
        <v>0</v>
      </c>
      <c r="BN24" s="34">
        <v>70.75</v>
      </c>
      <c r="BO24" s="35">
        <f t="shared" ref="BO24:BO59" si="88">+BL24+BM24-BN24</f>
        <v>895.08333333333348</v>
      </c>
      <c r="BP24" s="35"/>
      <c r="BQ24" s="35">
        <f t="shared" si="33"/>
        <v>328.93521790341583</v>
      </c>
      <c r="BR24" s="34">
        <f t="shared" si="34"/>
        <v>895.08333333333348</v>
      </c>
      <c r="BS24" s="34">
        <v>150</v>
      </c>
      <c r="BT24" s="34">
        <v>114.43333333333334</v>
      </c>
      <c r="BU24" s="35">
        <f t="shared" ref="BU24:BU59" si="89">+BR24+BS24-BT24</f>
        <v>930.65000000000009</v>
      </c>
      <c r="BV24" s="35"/>
      <c r="BW24" s="35">
        <f t="shared" si="36"/>
        <v>211.44975240314594</v>
      </c>
      <c r="BX24" s="34">
        <f t="shared" si="37"/>
        <v>930.65000000000009</v>
      </c>
      <c r="BY24" s="34">
        <v>20</v>
      </c>
      <c r="BZ24" s="34">
        <v>117.93333333333334</v>
      </c>
      <c r="CA24" s="35">
        <f t="shared" ref="CA24:CA59" si="90">+BX24+BY24-BZ24</f>
        <v>832.7166666666667</v>
      </c>
      <c r="CB24" s="35"/>
      <c r="CC24" s="35">
        <f t="shared" si="39"/>
        <v>183.58366308648957</v>
      </c>
      <c r="CD24" s="34">
        <f t="shared" si="40"/>
        <v>832.7166666666667</v>
      </c>
      <c r="CE24" s="34">
        <v>200</v>
      </c>
      <c r="CF24" s="34">
        <v>75.016666666666666</v>
      </c>
      <c r="CG24" s="35">
        <f t="shared" ref="CG24:CG59" si="91">+CD24+CE24-CF24</f>
        <v>957.7</v>
      </c>
      <c r="CH24" s="35"/>
      <c r="CI24" s="35">
        <f t="shared" si="42"/>
        <v>242.56343034881138</v>
      </c>
      <c r="CJ24" s="34">
        <f t="shared" si="43"/>
        <v>957.7</v>
      </c>
      <c r="CK24" s="34">
        <v>200</v>
      </c>
      <c r="CL24" s="34">
        <v>105.11666666666667</v>
      </c>
      <c r="CM24" s="35">
        <f t="shared" ref="CM24:CM59" si="92">+CJ24+CK24-CL24</f>
        <v>1052.5833333333335</v>
      </c>
      <c r="CN24" s="35"/>
      <c r="CO24" s="35">
        <f t="shared" si="45"/>
        <v>260.3504043126685</v>
      </c>
      <c r="CP24" s="34">
        <f t="shared" si="46"/>
        <v>1052.5833333333335</v>
      </c>
      <c r="CQ24" s="34">
        <v>65</v>
      </c>
      <c r="CR24" s="34">
        <v>72.599999999999994</v>
      </c>
      <c r="CS24" s="35">
        <f t="shared" ref="CS24:CS59" si="93">+CP24+CQ24-CR24</f>
        <v>1044.9833333333336</v>
      </c>
      <c r="CT24" s="35"/>
      <c r="CU24" s="35">
        <f t="shared" si="48"/>
        <v>345.44903581267226</v>
      </c>
      <c r="CV24" s="34">
        <f t="shared" si="49"/>
        <v>1044.9833333333336</v>
      </c>
      <c r="CW24" s="34">
        <v>100</v>
      </c>
      <c r="CX24" s="34">
        <v>97.050000000000011</v>
      </c>
      <c r="CY24" s="35">
        <f t="shared" ref="CY24:CY59" si="94">+CV24+CW24-CX24</f>
        <v>1047.9333333333336</v>
      </c>
      <c r="CZ24" s="35"/>
      <c r="DA24" s="35">
        <f t="shared" si="51"/>
        <v>280.74463335050666</v>
      </c>
      <c r="DB24" s="34">
        <f t="shared" si="52"/>
        <v>1047.9333333333336</v>
      </c>
      <c r="DC24" s="34">
        <v>0</v>
      </c>
      <c r="DD24" s="34">
        <v>103.63333333333333</v>
      </c>
      <c r="DE24" s="35">
        <f t="shared" ref="DE24:DE59" si="95">+DB24+DC24-DD24</f>
        <v>944.3000000000003</v>
      </c>
      <c r="DF24" s="35"/>
      <c r="DG24" s="35">
        <f t="shared" si="54"/>
        <v>227.79832743647484</v>
      </c>
      <c r="DH24" s="34">
        <f t="shared" si="55"/>
        <v>944.3000000000003</v>
      </c>
      <c r="DI24" s="34">
        <v>0</v>
      </c>
      <c r="DJ24" s="34">
        <v>72.900000000000006</v>
      </c>
      <c r="DK24" s="35">
        <f t="shared" ref="DK24:DK59" si="96">+DH24+DI24-DJ24</f>
        <v>871.40000000000032</v>
      </c>
      <c r="DL24" s="35">
        <v>-105.55</v>
      </c>
      <c r="DM24" s="35">
        <f t="shared" si="57"/>
        <v>322.74074074074082</v>
      </c>
      <c r="DN24" s="34">
        <f t="shared" si="58"/>
        <v>765.85000000000036</v>
      </c>
      <c r="DO24" s="34">
        <v>0</v>
      </c>
      <c r="DP24" s="34">
        <v>26.183333333333334</v>
      </c>
      <c r="DQ24" s="35">
        <f t="shared" ref="DQ24:DQ59" si="97">+DN24+DO24-DP24</f>
        <v>739.66666666666708</v>
      </c>
      <c r="DR24" s="35"/>
      <c r="DS24" s="35">
        <f t="shared" si="60"/>
        <v>762.73711012094248</v>
      </c>
      <c r="DT24" s="34">
        <f t="shared" ref="DT24:DT59" si="98">+DQ24+DR24</f>
        <v>739.66666666666708</v>
      </c>
      <c r="DU24" s="34">
        <v>0</v>
      </c>
      <c r="DV24" s="34">
        <v>33</v>
      </c>
      <c r="DW24" s="35">
        <f t="shared" si="1"/>
        <v>706.66666666666708</v>
      </c>
      <c r="DX24" s="35"/>
      <c r="DY24" s="35">
        <f t="shared" si="62"/>
        <v>492.52525252525282</v>
      </c>
      <c r="DZ24" s="34">
        <f t="shared" ref="DZ24:DZ59" si="99">+DW24+DX24</f>
        <v>706.66666666666708</v>
      </c>
      <c r="EA24" s="34">
        <v>0</v>
      </c>
      <c r="EB24" s="34"/>
      <c r="EC24" s="35">
        <f t="shared" ref="EC24:EC59" si="100">+DZ24+EA24-EB24</f>
        <v>706.66666666666708</v>
      </c>
      <c r="ED24" s="35"/>
      <c r="EE24" s="34">
        <f t="shared" ref="EE24:EE59" si="101">+EC24+ED24</f>
        <v>706.66666666666708</v>
      </c>
      <c r="EF24" s="34">
        <v>0</v>
      </c>
      <c r="EG24" s="34"/>
      <c r="EH24" s="35">
        <f t="shared" ref="EH24:EH59" si="102">+EE24+EF24-EG24</f>
        <v>706.66666666666708</v>
      </c>
      <c r="EI24" s="35"/>
      <c r="EJ24" s="34">
        <f t="shared" ref="EJ24:EJ59" si="103">+EH24+EI24</f>
        <v>706.66666666666708</v>
      </c>
      <c r="EK24" s="34">
        <v>0</v>
      </c>
      <c r="EL24" s="34"/>
      <c r="EM24" s="35">
        <f t="shared" ref="EM24:EM59" si="104">+EJ24+EK24-EL24</f>
        <v>706.66666666666708</v>
      </c>
      <c r="EN24" s="35"/>
    </row>
    <row r="25" spans="1:144" x14ac:dyDescent="0.25">
      <c r="A25" s="32">
        <v>320921</v>
      </c>
      <c r="B25" s="36" t="s">
        <v>72</v>
      </c>
      <c r="C25" s="37">
        <v>0</v>
      </c>
      <c r="D25" s="34"/>
      <c r="E25" s="34">
        <v>0</v>
      </c>
      <c r="F25" s="34">
        <v>0</v>
      </c>
      <c r="G25" s="35">
        <f t="shared" si="69"/>
        <v>0</v>
      </c>
      <c r="H25" s="35"/>
      <c r="I25" s="35">
        <f t="shared" si="3"/>
        <v>0</v>
      </c>
      <c r="J25" s="34">
        <f t="shared" si="4"/>
        <v>0</v>
      </c>
      <c r="K25" s="34">
        <v>0</v>
      </c>
      <c r="L25" s="34">
        <v>0</v>
      </c>
      <c r="M25" s="35">
        <f t="shared" si="80"/>
        <v>0</v>
      </c>
      <c r="N25" s="35"/>
      <c r="O25" s="35">
        <f t="shared" si="6"/>
        <v>0</v>
      </c>
      <c r="P25" s="34">
        <f t="shared" si="7"/>
        <v>0</v>
      </c>
      <c r="Q25" s="34">
        <v>0</v>
      </c>
      <c r="R25" s="34">
        <v>0</v>
      </c>
      <c r="S25" s="35">
        <f t="shared" si="8"/>
        <v>0</v>
      </c>
      <c r="T25" s="35"/>
      <c r="U25" s="35">
        <f t="shared" si="9"/>
        <v>0</v>
      </c>
      <c r="V25" s="34">
        <f t="shared" si="10"/>
        <v>0</v>
      </c>
      <c r="W25" s="34">
        <v>0</v>
      </c>
      <c r="X25" s="34">
        <v>0</v>
      </c>
      <c r="Y25" s="35">
        <f t="shared" si="81"/>
        <v>0</v>
      </c>
      <c r="Z25" s="35"/>
      <c r="AA25" s="35">
        <f t="shared" si="12"/>
        <v>0</v>
      </c>
      <c r="AB25" s="34">
        <f t="shared" si="13"/>
        <v>0</v>
      </c>
      <c r="AC25" s="34">
        <v>0</v>
      </c>
      <c r="AD25" s="34">
        <v>0</v>
      </c>
      <c r="AE25" s="35">
        <f t="shared" si="82"/>
        <v>0</v>
      </c>
      <c r="AF25" s="35"/>
      <c r="AG25" s="35">
        <f t="shared" si="15"/>
        <v>0</v>
      </c>
      <c r="AH25" s="34">
        <f t="shared" si="16"/>
        <v>0</v>
      </c>
      <c r="AI25" s="34">
        <v>0</v>
      </c>
      <c r="AJ25" s="34">
        <v>0</v>
      </c>
      <c r="AK25" s="35">
        <f t="shared" si="83"/>
        <v>0</v>
      </c>
      <c r="AL25" s="35"/>
      <c r="AM25" s="35">
        <f t="shared" si="18"/>
        <v>0</v>
      </c>
      <c r="AN25" s="34">
        <f t="shared" si="19"/>
        <v>0</v>
      </c>
      <c r="AO25" s="34">
        <v>100</v>
      </c>
      <c r="AP25" s="34">
        <v>0</v>
      </c>
      <c r="AQ25" s="35">
        <f t="shared" si="84"/>
        <v>100</v>
      </c>
      <c r="AR25" s="35"/>
      <c r="AS25" s="35">
        <f t="shared" si="21"/>
        <v>0</v>
      </c>
      <c r="AT25" s="34">
        <f t="shared" si="22"/>
        <v>100</v>
      </c>
      <c r="AU25" s="34">
        <v>0</v>
      </c>
      <c r="AV25" s="34">
        <v>55</v>
      </c>
      <c r="AW25" s="35">
        <f t="shared" si="85"/>
        <v>45</v>
      </c>
      <c r="AX25" s="35"/>
      <c r="AY25" s="35">
        <f t="shared" si="24"/>
        <v>22.09090909090909</v>
      </c>
      <c r="AZ25" s="34">
        <f t="shared" si="25"/>
        <v>45</v>
      </c>
      <c r="BA25" s="34">
        <v>95</v>
      </c>
      <c r="BB25" s="34">
        <v>54.999999999999986</v>
      </c>
      <c r="BC25" s="35">
        <f t="shared" si="86"/>
        <v>85.000000000000014</v>
      </c>
      <c r="BD25" s="35"/>
      <c r="BE25" s="35">
        <f t="shared" si="27"/>
        <v>37.090909090909108</v>
      </c>
      <c r="BF25" s="34">
        <f t="shared" si="28"/>
        <v>85.000000000000014</v>
      </c>
      <c r="BG25" s="34">
        <v>110</v>
      </c>
      <c r="BH25" s="34">
        <v>78</v>
      </c>
      <c r="BI25" s="35">
        <f t="shared" si="87"/>
        <v>117</v>
      </c>
      <c r="BJ25" s="35"/>
      <c r="BK25" s="35">
        <f t="shared" si="30"/>
        <v>39</v>
      </c>
      <c r="BL25" s="34">
        <f t="shared" si="31"/>
        <v>117</v>
      </c>
      <c r="BM25" s="34">
        <v>220</v>
      </c>
      <c r="BN25" s="34">
        <v>68</v>
      </c>
      <c r="BO25" s="35">
        <f t="shared" si="88"/>
        <v>269</v>
      </c>
      <c r="BP25" s="35"/>
      <c r="BQ25" s="35">
        <f t="shared" si="33"/>
        <v>102.85294117647058</v>
      </c>
      <c r="BR25" s="34">
        <f t="shared" si="34"/>
        <v>269</v>
      </c>
      <c r="BS25" s="34">
        <v>70</v>
      </c>
      <c r="BT25" s="34">
        <v>143</v>
      </c>
      <c r="BU25" s="35">
        <f t="shared" si="89"/>
        <v>196</v>
      </c>
      <c r="BV25" s="35"/>
      <c r="BW25" s="35">
        <f t="shared" si="36"/>
        <v>35.636363636363633</v>
      </c>
      <c r="BX25" s="34">
        <f t="shared" si="37"/>
        <v>196</v>
      </c>
      <c r="BY25" s="34">
        <v>70</v>
      </c>
      <c r="BZ25" s="34">
        <v>68</v>
      </c>
      <c r="CA25" s="35">
        <f t="shared" si="90"/>
        <v>198</v>
      </c>
      <c r="CB25" s="35"/>
      <c r="CC25" s="35">
        <f t="shared" si="39"/>
        <v>75.705882352941174</v>
      </c>
      <c r="CD25" s="34">
        <f t="shared" si="40"/>
        <v>198</v>
      </c>
      <c r="CE25" s="34">
        <v>0</v>
      </c>
      <c r="CF25" s="34">
        <v>132</v>
      </c>
      <c r="CG25" s="35">
        <f t="shared" si="91"/>
        <v>66</v>
      </c>
      <c r="CH25" s="35"/>
      <c r="CI25" s="35">
        <f t="shared" si="42"/>
        <v>9.5</v>
      </c>
      <c r="CJ25" s="34">
        <f t="shared" si="43"/>
        <v>66</v>
      </c>
      <c r="CK25" s="34">
        <v>80</v>
      </c>
      <c r="CL25" s="34">
        <v>72</v>
      </c>
      <c r="CM25" s="35">
        <f t="shared" si="92"/>
        <v>74</v>
      </c>
      <c r="CN25" s="35"/>
      <c r="CO25" s="35">
        <f t="shared" si="45"/>
        <v>26.722222222222221</v>
      </c>
      <c r="CP25" s="34">
        <f t="shared" si="46"/>
        <v>74</v>
      </c>
      <c r="CQ25" s="34">
        <v>120</v>
      </c>
      <c r="CR25" s="34">
        <v>69.5</v>
      </c>
      <c r="CS25" s="35">
        <f t="shared" si="93"/>
        <v>124.5</v>
      </c>
      <c r="CT25" s="35"/>
      <c r="CU25" s="35">
        <f t="shared" si="48"/>
        <v>42.992805755395679</v>
      </c>
      <c r="CV25" s="34">
        <f t="shared" si="49"/>
        <v>124.5</v>
      </c>
      <c r="CW25" s="34">
        <v>20</v>
      </c>
      <c r="CX25" s="34">
        <v>117</v>
      </c>
      <c r="CY25" s="35">
        <f t="shared" si="94"/>
        <v>27.5</v>
      </c>
      <c r="CZ25" s="35"/>
      <c r="DA25" s="35">
        <f t="shared" si="51"/>
        <v>6.1111111111111107</v>
      </c>
      <c r="DB25" s="34">
        <f t="shared" si="52"/>
        <v>27.5</v>
      </c>
      <c r="DC25" s="34">
        <v>0</v>
      </c>
      <c r="DD25" s="34">
        <v>6</v>
      </c>
      <c r="DE25" s="35">
        <f t="shared" si="95"/>
        <v>21.5</v>
      </c>
      <c r="DF25" s="35"/>
      <c r="DG25" s="35">
        <f t="shared" si="54"/>
        <v>89.583333333333343</v>
      </c>
      <c r="DH25" s="34">
        <f t="shared" si="55"/>
        <v>21.5</v>
      </c>
      <c r="DI25" s="34">
        <v>0</v>
      </c>
      <c r="DJ25" s="34">
        <v>0</v>
      </c>
      <c r="DK25" s="35">
        <f t="shared" si="96"/>
        <v>21.5</v>
      </c>
      <c r="DL25" s="35">
        <v>0</v>
      </c>
      <c r="DM25" s="35">
        <f t="shared" si="57"/>
        <v>0</v>
      </c>
      <c r="DN25" s="34">
        <f t="shared" si="58"/>
        <v>21.5</v>
      </c>
      <c r="DO25" s="34">
        <v>0</v>
      </c>
      <c r="DP25" s="34">
        <v>0</v>
      </c>
      <c r="DQ25" s="35">
        <f t="shared" si="97"/>
        <v>21.5</v>
      </c>
      <c r="DR25" s="35"/>
      <c r="DS25" s="35">
        <f t="shared" si="60"/>
        <v>0</v>
      </c>
      <c r="DT25" s="34">
        <f t="shared" si="98"/>
        <v>21.5</v>
      </c>
      <c r="DU25" s="34">
        <v>0</v>
      </c>
      <c r="DV25" s="34">
        <v>0</v>
      </c>
      <c r="DW25" s="35">
        <f t="shared" si="1"/>
        <v>21.5</v>
      </c>
      <c r="DX25" s="35"/>
      <c r="DY25" s="35">
        <f t="shared" si="62"/>
        <v>0</v>
      </c>
      <c r="DZ25" s="34">
        <f t="shared" si="99"/>
        <v>21.5</v>
      </c>
      <c r="EA25" s="34">
        <v>0</v>
      </c>
      <c r="EB25" s="34"/>
      <c r="EC25" s="35">
        <f t="shared" si="100"/>
        <v>21.5</v>
      </c>
      <c r="ED25" s="35"/>
      <c r="EE25" s="34">
        <f t="shared" si="101"/>
        <v>21.5</v>
      </c>
      <c r="EF25" s="34">
        <v>0</v>
      </c>
      <c r="EG25" s="34"/>
      <c r="EH25" s="35">
        <f t="shared" si="102"/>
        <v>21.5</v>
      </c>
      <c r="EI25" s="35"/>
      <c r="EJ25" s="34">
        <f t="shared" si="103"/>
        <v>21.5</v>
      </c>
      <c r="EK25" s="34">
        <v>0</v>
      </c>
      <c r="EL25" s="34"/>
      <c r="EM25" s="35">
        <f t="shared" si="104"/>
        <v>21.5</v>
      </c>
      <c r="EN25" s="35"/>
    </row>
    <row r="26" spans="1:144" x14ac:dyDescent="0.25">
      <c r="A26" s="32">
        <v>320118</v>
      </c>
      <c r="B26" s="36" t="s">
        <v>73</v>
      </c>
      <c r="C26" s="37">
        <v>-4.666666666666667</v>
      </c>
      <c r="D26" s="34">
        <v>1846</v>
      </c>
      <c r="E26" s="34">
        <v>500</v>
      </c>
      <c r="F26" s="34">
        <v>871.16666666666674</v>
      </c>
      <c r="G26" s="35">
        <f t="shared" si="69"/>
        <v>1470.1666666666663</v>
      </c>
      <c r="H26" s="35"/>
      <c r="I26" s="35">
        <f t="shared" si="3"/>
        <v>32.064090300363489</v>
      </c>
      <c r="J26" s="34">
        <f t="shared" si="4"/>
        <v>1470.1666666666663</v>
      </c>
      <c r="K26" s="34">
        <v>1600</v>
      </c>
      <c r="L26" s="34">
        <v>1054.5</v>
      </c>
      <c r="M26" s="35">
        <f>+J26+K26-L26</f>
        <v>2015.6666666666661</v>
      </c>
      <c r="N26" s="35"/>
      <c r="O26" s="35">
        <f t="shared" si="6"/>
        <v>45.875770507349444</v>
      </c>
      <c r="P26" s="34">
        <f t="shared" si="7"/>
        <v>2015.6666666666661</v>
      </c>
      <c r="Q26" s="34">
        <v>1500</v>
      </c>
      <c r="R26" s="34">
        <v>1054.3333333333335</v>
      </c>
      <c r="S26" s="35">
        <f t="shared" si="8"/>
        <v>2461.3333333333326</v>
      </c>
      <c r="T26" s="35"/>
      <c r="U26" s="35">
        <f t="shared" si="9"/>
        <v>56.027821688270599</v>
      </c>
      <c r="V26" s="34">
        <f t="shared" si="10"/>
        <v>2461.3333333333326</v>
      </c>
      <c r="W26" s="34">
        <v>1500</v>
      </c>
      <c r="X26" s="34">
        <v>1071</v>
      </c>
      <c r="Y26" s="35">
        <f>+V26+W26-X26</f>
        <v>2890.3333333333326</v>
      </c>
      <c r="Z26" s="35"/>
      <c r="AA26" s="35">
        <f t="shared" si="12"/>
        <v>64.769374416433223</v>
      </c>
      <c r="AB26" s="34">
        <f t="shared" si="13"/>
        <v>2890.3333333333326</v>
      </c>
      <c r="AC26" s="34">
        <v>700</v>
      </c>
      <c r="AD26" s="34">
        <v>1213.8333333333335</v>
      </c>
      <c r="AE26" s="35">
        <f>+AB26+AC26-AD26</f>
        <v>2376.4999999999991</v>
      </c>
      <c r="AF26" s="35"/>
      <c r="AG26" s="35">
        <f t="shared" si="15"/>
        <v>48.946176026362735</v>
      </c>
      <c r="AH26" s="34">
        <f t="shared" si="16"/>
        <v>2376.4999999999991</v>
      </c>
      <c r="AI26" s="34">
        <v>1200</v>
      </c>
      <c r="AJ26" s="34">
        <v>1482</v>
      </c>
      <c r="AK26" s="35">
        <f>+AH26+AI26-AJ26</f>
        <v>2094.4999999999991</v>
      </c>
      <c r="AL26" s="35"/>
      <c r="AM26" s="35">
        <f t="shared" si="18"/>
        <v>36.745614035087705</v>
      </c>
      <c r="AN26" s="34">
        <f t="shared" si="19"/>
        <v>2094.4999999999991</v>
      </c>
      <c r="AO26" s="34">
        <v>3000</v>
      </c>
      <c r="AP26" s="34">
        <v>1439.3333333333335</v>
      </c>
      <c r="AQ26" s="35">
        <f>+AN26+AO26-AP26</f>
        <v>3655.1666666666656</v>
      </c>
      <c r="AR26" s="35"/>
      <c r="AS26" s="35">
        <f t="shared" si="21"/>
        <v>66.0266327003242</v>
      </c>
      <c r="AT26" s="34">
        <f t="shared" si="22"/>
        <v>3655.1666666666656</v>
      </c>
      <c r="AU26" s="34">
        <v>0</v>
      </c>
      <c r="AV26" s="34">
        <v>1501.3333333333335</v>
      </c>
      <c r="AW26" s="35">
        <f>+AT26+AU26-AV26</f>
        <v>2153.8333333333321</v>
      </c>
      <c r="AX26" s="35"/>
      <c r="AY26" s="35">
        <f t="shared" si="24"/>
        <v>38.73456927175841</v>
      </c>
      <c r="AZ26" s="34">
        <f t="shared" si="25"/>
        <v>2153.8333333333321</v>
      </c>
      <c r="BA26" s="34">
        <v>2000</v>
      </c>
      <c r="BB26" s="34">
        <v>1573.1666666666654</v>
      </c>
      <c r="BC26" s="35">
        <f>+AZ26+BA26-BB26</f>
        <v>2580.666666666667</v>
      </c>
      <c r="BD26" s="35"/>
      <c r="BE26" s="35">
        <f t="shared" si="27"/>
        <v>39.370272274605398</v>
      </c>
      <c r="BF26" s="34">
        <f t="shared" si="28"/>
        <v>2580.666666666667</v>
      </c>
      <c r="BG26" s="34">
        <v>2350</v>
      </c>
      <c r="BH26" s="34">
        <v>1604.3333333333337</v>
      </c>
      <c r="BI26" s="35">
        <f>+BF26+BG26-BH26</f>
        <v>3326.333333333333</v>
      </c>
      <c r="BJ26" s="35"/>
      <c r="BK26" s="35">
        <f t="shared" si="30"/>
        <v>53.906918761687081</v>
      </c>
      <c r="BL26" s="34">
        <f t="shared" si="31"/>
        <v>3326.333333333333</v>
      </c>
      <c r="BM26" s="34">
        <v>3700</v>
      </c>
      <c r="BN26" s="34">
        <v>3785</v>
      </c>
      <c r="BO26" s="35">
        <f>+BL26+BM26-BN26</f>
        <v>3241.333333333333</v>
      </c>
      <c r="BP26" s="35"/>
      <c r="BQ26" s="35">
        <f t="shared" si="33"/>
        <v>22.265433729634523</v>
      </c>
      <c r="BR26" s="34">
        <f t="shared" si="34"/>
        <v>3241.333333333333</v>
      </c>
      <c r="BS26" s="34">
        <v>0</v>
      </c>
      <c r="BT26" s="34">
        <v>769.00000000000011</v>
      </c>
      <c r="BU26" s="35">
        <f>+BR26+BS26-BT26</f>
        <v>2472.333333333333</v>
      </c>
      <c r="BV26" s="35"/>
      <c r="BW26" s="35">
        <f t="shared" si="36"/>
        <v>83.58994364976158</v>
      </c>
      <c r="BX26" s="34">
        <f t="shared" si="37"/>
        <v>2472.333333333333</v>
      </c>
      <c r="BY26" s="34">
        <v>500</v>
      </c>
      <c r="BZ26" s="34">
        <v>710</v>
      </c>
      <c r="CA26" s="35">
        <f>+BX26+BY26-BZ26</f>
        <v>2262.333333333333</v>
      </c>
      <c r="CB26" s="35"/>
      <c r="CC26" s="35">
        <f t="shared" si="39"/>
        <v>82.846009389671352</v>
      </c>
      <c r="CD26" s="34">
        <f t="shared" si="40"/>
        <v>2262.333333333333</v>
      </c>
      <c r="CE26" s="34">
        <v>200</v>
      </c>
      <c r="CF26" s="34">
        <v>925.83333333333326</v>
      </c>
      <c r="CG26" s="35">
        <f>+CD26+CE26-CF26</f>
        <v>1536.4999999999998</v>
      </c>
      <c r="CH26" s="35"/>
      <c r="CI26" s="35">
        <f t="shared" si="42"/>
        <v>31.532133213321327</v>
      </c>
      <c r="CJ26" s="34">
        <f t="shared" si="43"/>
        <v>1536.4999999999998</v>
      </c>
      <c r="CK26" s="34">
        <v>2750</v>
      </c>
      <c r="CL26" s="34">
        <v>1584.8333333333335</v>
      </c>
      <c r="CM26" s="35">
        <f>+CJ26+CK26-CL26</f>
        <v>2701.6666666666665</v>
      </c>
      <c r="CN26" s="35"/>
      <c r="CO26" s="35">
        <f t="shared" si="45"/>
        <v>44.322221053738559</v>
      </c>
      <c r="CP26" s="34">
        <f t="shared" si="46"/>
        <v>2701.6666666666665</v>
      </c>
      <c r="CQ26" s="34">
        <v>1700</v>
      </c>
      <c r="CR26" s="34">
        <v>1884.6666666666665</v>
      </c>
      <c r="CS26" s="35">
        <f>+CP26+CQ26-CR26</f>
        <v>2516.9999999999995</v>
      </c>
      <c r="CT26" s="35"/>
      <c r="CU26" s="35">
        <f t="shared" si="48"/>
        <v>32.052352316943754</v>
      </c>
      <c r="CV26" s="34">
        <f t="shared" si="49"/>
        <v>2516.9999999999995</v>
      </c>
      <c r="CW26" s="34">
        <v>1000</v>
      </c>
      <c r="CX26" s="34">
        <v>2308.5</v>
      </c>
      <c r="CY26" s="35">
        <f>+CV26+CW26-CX26</f>
        <v>1208.4999999999995</v>
      </c>
      <c r="CZ26" s="35"/>
      <c r="DA26" s="35">
        <f t="shared" si="51"/>
        <v>13.611002815681173</v>
      </c>
      <c r="DB26" s="34">
        <f t="shared" si="52"/>
        <v>1208.4999999999995</v>
      </c>
      <c r="DC26" s="34">
        <v>2820</v>
      </c>
      <c r="DD26" s="34">
        <v>2546.1666666666665</v>
      </c>
      <c r="DE26" s="35">
        <f>+DB26+DC26-DD26</f>
        <v>1482.333333333333</v>
      </c>
      <c r="DF26" s="35"/>
      <c r="DG26" s="35">
        <f t="shared" si="54"/>
        <v>14.554559141192639</v>
      </c>
      <c r="DH26" s="34">
        <f t="shared" si="55"/>
        <v>1482.333333333333</v>
      </c>
      <c r="DI26" s="34">
        <v>3500</v>
      </c>
      <c r="DJ26" s="34">
        <v>2741.666666666667</v>
      </c>
      <c r="DK26" s="35">
        <f>+DH26+DI26-DJ26</f>
        <v>2240.6666666666661</v>
      </c>
      <c r="DL26" s="35">
        <v>-90.33</v>
      </c>
      <c r="DM26" s="35">
        <f t="shared" si="57"/>
        <v>22.066139817629171</v>
      </c>
      <c r="DN26" s="34">
        <f t="shared" si="58"/>
        <v>2150.3366666666661</v>
      </c>
      <c r="DO26" s="34">
        <v>1600</v>
      </c>
      <c r="DP26" s="34">
        <v>2030.9999999999989</v>
      </c>
      <c r="DQ26" s="35">
        <f>+DN26+DO26-DP26</f>
        <v>1719.3366666666673</v>
      </c>
      <c r="DR26" s="35"/>
      <c r="DS26" s="35">
        <f t="shared" si="60"/>
        <v>22.856765140324981</v>
      </c>
      <c r="DT26" s="34">
        <f>+DQ26+DR26</f>
        <v>1719.3366666666673</v>
      </c>
      <c r="DU26" s="34">
        <v>2000</v>
      </c>
      <c r="DV26" s="34">
        <v>1688.6666666666667</v>
      </c>
      <c r="DW26" s="35">
        <f t="shared" si="1"/>
        <v>2030.6700000000003</v>
      </c>
      <c r="DX26" s="35"/>
      <c r="DY26" s="35">
        <f t="shared" si="62"/>
        <v>27.658158310303989</v>
      </c>
      <c r="DZ26" s="34">
        <f>+DW26+DX26</f>
        <v>2030.6700000000003</v>
      </c>
      <c r="EA26" s="34">
        <v>0</v>
      </c>
      <c r="EB26" s="34"/>
      <c r="EC26" s="35">
        <f>+DZ26+EA26-EB26</f>
        <v>2030.6700000000003</v>
      </c>
      <c r="ED26" s="35"/>
      <c r="EE26" s="34">
        <f>+EC26+ED26</f>
        <v>2030.6700000000003</v>
      </c>
      <c r="EF26" s="34">
        <v>0</v>
      </c>
      <c r="EG26" s="34"/>
      <c r="EH26" s="35">
        <f>+EE26+EF26-EG26</f>
        <v>2030.6700000000003</v>
      </c>
      <c r="EI26" s="35"/>
      <c r="EJ26" s="34">
        <f>+EH26+EI26</f>
        <v>2030.6700000000003</v>
      </c>
      <c r="EK26" s="34">
        <v>0</v>
      </c>
      <c r="EL26" s="34"/>
      <c r="EM26" s="35">
        <f>+EJ26+EK26-EL26</f>
        <v>2030.6700000000003</v>
      </c>
      <c r="EN26" s="35"/>
    </row>
    <row r="27" spans="1:144" x14ac:dyDescent="0.25">
      <c r="A27" s="32">
        <v>320009</v>
      </c>
      <c r="B27" s="36" t="s">
        <v>74</v>
      </c>
      <c r="C27" s="37">
        <v>-26.166666666666668</v>
      </c>
      <c r="D27" s="34">
        <v>215.78070841702788</v>
      </c>
      <c r="E27" s="34">
        <v>0</v>
      </c>
      <c r="F27" s="34">
        <v>2</v>
      </c>
      <c r="G27" s="35">
        <f t="shared" si="69"/>
        <v>187.61404175036122</v>
      </c>
      <c r="H27" s="35"/>
      <c r="I27" s="35">
        <f t="shared" si="3"/>
        <v>1782.3333966284317</v>
      </c>
      <c r="J27" s="34">
        <f t="shared" si="4"/>
        <v>187.61404175036122</v>
      </c>
      <c r="K27" s="34">
        <v>0</v>
      </c>
      <c r="L27" s="34">
        <v>2</v>
      </c>
      <c r="M27" s="35">
        <f>+J27+K27-L27</f>
        <v>185.61404175036122</v>
      </c>
      <c r="N27" s="35"/>
      <c r="O27" s="35">
        <f t="shared" si="6"/>
        <v>2227.368501004335</v>
      </c>
      <c r="P27" s="34">
        <f t="shared" si="7"/>
        <v>185.61404175036122</v>
      </c>
      <c r="Q27" s="34">
        <v>0</v>
      </c>
      <c r="R27" s="34">
        <v>0</v>
      </c>
      <c r="S27" s="35">
        <f t="shared" si="8"/>
        <v>185.61404175036122</v>
      </c>
      <c r="T27" s="35"/>
      <c r="U27" s="35">
        <f t="shared" si="9"/>
        <v>0</v>
      </c>
      <c r="V27" s="34">
        <f t="shared" si="10"/>
        <v>185.61404175036122</v>
      </c>
      <c r="W27" s="34">
        <v>0</v>
      </c>
      <c r="X27" s="34">
        <v>0</v>
      </c>
      <c r="Y27" s="35">
        <f>+V27+W27-X27</f>
        <v>185.61404175036122</v>
      </c>
      <c r="Z27" s="35"/>
      <c r="AA27" s="35">
        <f t="shared" si="12"/>
        <v>0</v>
      </c>
      <c r="AB27" s="34">
        <f t="shared" si="13"/>
        <v>185.61404175036122</v>
      </c>
      <c r="AC27" s="34">
        <v>0</v>
      </c>
      <c r="AD27" s="34">
        <v>0</v>
      </c>
      <c r="AE27" s="35">
        <f>+AB27+AC27-AD27</f>
        <v>185.61404175036122</v>
      </c>
      <c r="AF27" s="35"/>
      <c r="AG27" s="35">
        <f t="shared" si="15"/>
        <v>0</v>
      </c>
      <c r="AH27" s="34">
        <f t="shared" si="16"/>
        <v>185.61404175036122</v>
      </c>
      <c r="AI27" s="34">
        <v>0</v>
      </c>
      <c r="AJ27" s="34">
        <v>0</v>
      </c>
      <c r="AK27" s="35">
        <f>+AH27+AI27-AJ27</f>
        <v>185.61404175036122</v>
      </c>
      <c r="AL27" s="35"/>
      <c r="AM27" s="35">
        <f t="shared" si="18"/>
        <v>0</v>
      </c>
      <c r="AN27" s="34">
        <f t="shared" si="19"/>
        <v>185.61404175036122</v>
      </c>
      <c r="AO27" s="34">
        <v>0</v>
      </c>
      <c r="AP27" s="34">
        <v>0</v>
      </c>
      <c r="AQ27" s="35">
        <f>+AN27+AO27-AP27</f>
        <v>185.61404175036122</v>
      </c>
      <c r="AR27" s="35"/>
      <c r="AS27" s="35">
        <f t="shared" si="21"/>
        <v>0</v>
      </c>
      <c r="AT27" s="34">
        <f t="shared" si="22"/>
        <v>185.61404175036122</v>
      </c>
      <c r="AU27" s="34">
        <v>0</v>
      </c>
      <c r="AV27" s="34">
        <v>0</v>
      </c>
      <c r="AW27" s="35">
        <f>+AT27+AU27-AV27</f>
        <v>185.61404175036122</v>
      </c>
      <c r="AX27" s="35"/>
      <c r="AY27" s="35">
        <f t="shared" si="24"/>
        <v>0</v>
      </c>
      <c r="AZ27" s="34">
        <f t="shared" si="25"/>
        <v>185.61404175036122</v>
      </c>
      <c r="BA27" s="34">
        <v>0</v>
      </c>
      <c r="BB27" s="34">
        <v>0</v>
      </c>
      <c r="BC27" s="35">
        <f>+AZ27+BA27-BB27</f>
        <v>185.61404175036122</v>
      </c>
      <c r="BD27" s="35"/>
      <c r="BE27" s="35">
        <f t="shared" si="27"/>
        <v>0</v>
      </c>
      <c r="BF27" s="34">
        <f t="shared" si="28"/>
        <v>185.61404175036122</v>
      </c>
      <c r="BG27" s="34">
        <v>0</v>
      </c>
      <c r="BH27" s="34">
        <v>0</v>
      </c>
      <c r="BI27" s="35">
        <f>+BF27+BG27-BH27</f>
        <v>185.61404175036122</v>
      </c>
      <c r="BJ27" s="35"/>
      <c r="BK27" s="35">
        <f t="shared" si="30"/>
        <v>0</v>
      </c>
      <c r="BL27" s="34">
        <f t="shared" si="31"/>
        <v>185.61404175036122</v>
      </c>
      <c r="BM27" s="34">
        <v>0</v>
      </c>
      <c r="BN27" s="34">
        <v>0</v>
      </c>
      <c r="BO27" s="35">
        <f>+BL27+BM27-BN27</f>
        <v>185.61404175036122</v>
      </c>
      <c r="BP27" s="35"/>
      <c r="BQ27" s="35">
        <f t="shared" si="33"/>
        <v>0</v>
      </c>
      <c r="BR27" s="34">
        <f t="shared" si="34"/>
        <v>185.61404175036122</v>
      </c>
      <c r="BS27" s="34">
        <v>0</v>
      </c>
      <c r="BT27" s="34">
        <v>0</v>
      </c>
      <c r="BU27" s="35">
        <f>+BR27+BS27-BT27</f>
        <v>185.61404175036122</v>
      </c>
      <c r="BV27" s="35"/>
      <c r="BW27" s="35">
        <f t="shared" si="36"/>
        <v>0</v>
      </c>
      <c r="BX27" s="34">
        <f t="shared" si="37"/>
        <v>185.61404175036122</v>
      </c>
      <c r="BY27" s="34">
        <v>0</v>
      </c>
      <c r="BZ27" s="34">
        <v>0</v>
      </c>
      <c r="CA27" s="35">
        <f>+BX27+BY27-BZ27</f>
        <v>185.61404175036122</v>
      </c>
      <c r="CB27" s="35"/>
      <c r="CC27" s="35">
        <f t="shared" si="39"/>
        <v>0</v>
      </c>
      <c r="CD27" s="34">
        <f t="shared" si="40"/>
        <v>185.61404175036122</v>
      </c>
      <c r="CE27" s="34">
        <v>0</v>
      </c>
      <c r="CF27" s="34">
        <v>0</v>
      </c>
      <c r="CG27" s="35">
        <f>+CD27+CE27-CF27</f>
        <v>185.61404175036122</v>
      </c>
      <c r="CH27" s="35"/>
      <c r="CI27" s="35">
        <f t="shared" si="42"/>
        <v>0</v>
      </c>
      <c r="CJ27" s="34">
        <f t="shared" si="43"/>
        <v>185.61404175036122</v>
      </c>
      <c r="CK27" s="34">
        <v>0</v>
      </c>
      <c r="CL27" s="34">
        <v>0</v>
      </c>
      <c r="CM27" s="35">
        <f>+CJ27+CK27-CL27</f>
        <v>185.61404175036122</v>
      </c>
      <c r="CN27" s="35"/>
      <c r="CO27" s="35">
        <f t="shared" si="45"/>
        <v>0</v>
      </c>
      <c r="CP27" s="34">
        <f t="shared" si="46"/>
        <v>185.61404175036122</v>
      </c>
      <c r="CQ27" s="34">
        <v>0</v>
      </c>
      <c r="CR27" s="34">
        <v>0</v>
      </c>
      <c r="CS27" s="35">
        <f>+CP27+CQ27-CR27</f>
        <v>185.61404175036122</v>
      </c>
      <c r="CT27" s="35"/>
      <c r="CU27" s="35">
        <f t="shared" si="48"/>
        <v>0</v>
      </c>
      <c r="CV27" s="34">
        <f t="shared" si="49"/>
        <v>185.61404175036122</v>
      </c>
      <c r="CW27" s="34">
        <v>0</v>
      </c>
      <c r="CX27" s="34">
        <v>0</v>
      </c>
      <c r="CY27" s="35">
        <f>+CV27+CW27-CX27</f>
        <v>185.61404175036122</v>
      </c>
      <c r="CZ27" s="35"/>
      <c r="DA27" s="35">
        <f t="shared" si="51"/>
        <v>0</v>
      </c>
      <c r="DB27" s="34">
        <f t="shared" si="52"/>
        <v>185.61404175036122</v>
      </c>
      <c r="DC27" s="34">
        <v>0</v>
      </c>
      <c r="DD27" s="34">
        <v>0</v>
      </c>
      <c r="DE27" s="35">
        <f>+DB27+DC27-DD27</f>
        <v>185.61404175036122</v>
      </c>
      <c r="DF27" s="35"/>
      <c r="DG27" s="35">
        <f t="shared" si="54"/>
        <v>0</v>
      </c>
      <c r="DH27" s="34">
        <f t="shared" si="55"/>
        <v>185.61404175036122</v>
      </c>
      <c r="DI27" s="34">
        <v>0</v>
      </c>
      <c r="DJ27" s="34">
        <v>0</v>
      </c>
      <c r="DK27" s="35">
        <f>+DH27+DI27-DJ27</f>
        <v>185.61404175036122</v>
      </c>
      <c r="DL27" s="35">
        <v>0</v>
      </c>
      <c r="DM27" s="35">
        <f t="shared" si="57"/>
        <v>0</v>
      </c>
      <c r="DN27" s="34">
        <f t="shared" si="58"/>
        <v>185.61404175036122</v>
      </c>
      <c r="DO27" s="34">
        <v>0</v>
      </c>
      <c r="DP27" s="34">
        <v>0</v>
      </c>
      <c r="DQ27" s="35">
        <f>+DN27+DO27-DP27</f>
        <v>185.61404175036122</v>
      </c>
      <c r="DR27" s="35"/>
      <c r="DS27" s="35">
        <f t="shared" si="60"/>
        <v>0</v>
      </c>
      <c r="DT27" s="34">
        <f>+DQ27+DR27</f>
        <v>185.61404175036122</v>
      </c>
      <c r="DU27" s="34">
        <v>0</v>
      </c>
      <c r="DV27" s="34">
        <v>0</v>
      </c>
      <c r="DW27" s="35">
        <f t="shared" si="1"/>
        <v>185.61404175036122</v>
      </c>
      <c r="DX27" s="35"/>
      <c r="DY27" s="35">
        <f t="shared" si="62"/>
        <v>0</v>
      </c>
      <c r="DZ27" s="34">
        <f>+DW27+DX27</f>
        <v>185.61404175036122</v>
      </c>
      <c r="EA27" s="34">
        <v>0</v>
      </c>
      <c r="EB27" s="34"/>
      <c r="EC27" s="35">
        <f>+DZ27+EA27-EB27</f>
        <v>185.61404175036122</v>
      </c>
      <c r="ED27" s="35"/>
      <c r="EE27" s="34">
        <f>+EC27+ED27</f>
        <v>185.61404175036122</v>
      </c>
      <c r="EF27" s="34">
        <v>0</v>
      </c>
      <c r="EG27" s="34"/>
      <c r="EH27" s="35">
        <f>+EE27+EF27-EG27</f>
        <v>185.61404175036122</v>
      </c>
      <c r="EI27" s="35"/>
      <c r="EJ27" s="34">
        <f>+EH27+EI27</f>
        <v>185.61404175036122</v>
      </c>
      <c r="EK27" s="34">
        <v>0</v>
      </c>
      <c r="EL27" s="34"/>
      <c r="EM27" s="35">
        <f>+EJ27+EK27-EL27</f>
        <v>185.61404175036122</v>
      </c>
      <c r="EN27" s="35"/>
    </row>
    <row r="28" spans="1:144" s="43" customFormat="1" x14ac:dyDescent="0.25">
      <c r="A28" s="38"/>
      <c r="B28" s="44" t="s">
        <v>75</v>
      </c>
      <c r="C28" s="40">
        <f>+SUM(C26:C27)</f>
        <v>-30.833333333333336</v>
      </c>
      <c r="D28" s="45">
        <f t="shared" ref="D28:BO28" si="105">+SUM(D26:D27)</f>
        <v>2061.7807084170281</v>
      </c>
      <c r="E28" s="45">
        <f t="shared" si="105"/>
        <v>500</v>
      </c>
      <c r="F28" s="45">
        <f t="shared" si="105"/>
        <v>873.16666666666674</v>
      </c>
      <c r="G28" s="46">
        <f t="shared" si="105"/>
        <v>1657.7807084170274</v>
      </c>
      <c r="H28" s="46">
        <f t="shared" si="105"/>
        <v>0</v>
      </c>
      <c r="I28" s="46">
        <f t="shared" si="3"/>
        <v>36.073105699473395</v>
      </c>
      <c r="J28" s="45">
        <f t="shared" si="105"/>
        <v>1657.7807084170274</v>
      </c>
      <c r="K28" s="45">
        <f t="shared" si="105"/>
        <v>1600</v>
      </c>
      <c r="L28" s="45">
        <f t="shared" si="105"/>
        <v>1056.5</v>
      </c>
      <c r="M28" s="46">
        <f t="shared" si="105"/>
        <v>2201.2807084170272</v>
      </c>
      <c r="N28" s="46">
        <f t="shared" si="105"/>
        <v>0</v>
      </c>
      <c r="O28" s="46">
        <f t="shared" si="6"/>
        <v>50.005430195938146</v>
      </c>
      <c r="P28" s="45">
        <f t="shared" si="105"/>
        <v>2201.2807084170272</v>
      </c>
      <c r="Q28" s="45">
        <f t="shared" si="105"/>
        <v>1500</v>
      </c>
      <c r="R28" s="45">
        <f t="shared" si="105"/>
        <v>1054.3333333333335</v>
      </c>
      <c r="S28" s="46">
        <f t="shared" si="105"/>
        <v>2646.9473750836937</v>
      </c>
      <c r="T28" s="46">
        <f t="shared" si="105"/>
        <v>0</v>
      </c>
      <c r="U28" s="46">
        <f t="shared" si="9"/>
        <v>60.252991149549764</v>
      </c>
      <c r="V28" s="45">
        <f t="shared" si="105"/>
        <v>2646.9473750836937</v>
      </c>
      <c r="W28" s="45">
        <f t="shared" si="105"/>
        <v>1500</v>
      </c>
      <c r="X28" s="45">
        <f t="shared" si="105"/>
        <v>1071</v>
      </c>
      <c r="Y28" s="46">
        <f t="shared" si="105"/>
        <v>3075.9473750836937</v>
      </c>
      <c r="Z28" s="46">
        <f t="shared" si="105"/>
        <v>0</v>
      </c>
      <c r="AA28" s="46">
        <f t="shared" si="12"/>
        <v>68.928792718962328</v>
      </c>
      <c r="AB28" s="45">
        <f t="shared" si="105"/>
        <v>3075.9473750836937</v>
      </c>
      <c r="AC28" s="45">
        <f t="shared" si="105"/>
        <v>700</v>
      </c>
      <c r="AD28" s="45">
        <f t="shared" si="105"/>
        <v>1213.8333333333335</v>
      </c>
      <c r="AE28" s="46">
        <f t="shared" si="105"/>
        <v>2562.1140417503602</v>
      </c>
      <c r="AF28" s="46">
        <f t="shared" si="105"/>
        <v>0</v>
      </c>
      <c r="AG28" s="46">
        <f t="shared" si="15"/>
        <v>52.76906580565069</v>
      </c>
      <c r="AH28" s="45">
        <f t="shared" si="105"/>
        <v>2562.1140417503602</v>
      </c>
      <c r="AI28" s="45">
        <f t="shared" si="105"/>
        <v>1200</v>
      </c>
      <c r="AJ28" s="45">
        <f t="shared" si="105"/>
        <v>1482</v>
      </c>
      <c r="AK28" s="46">
        <f t="shared" si="105"/>
        <v>2280.1140417503602</v>
      </c>
      <c r="AL28" s="46">
        <f t="shared" si="105"/>
        <v>0</v>
      </c>
      <c r="AM28" s="46">
        <f t="shared" si="18"/>
        <v>40.002000732462463</v>
      </c>
      <c r="AN28" s="45">
        <f t="shared" si="105"/>
        <v>2280.1140417503602</v>
      </c>
      <c r="AO28" s="45">
        <f t="shared" si="105"/>
        <v>3000</v>
      </c>
      <c r="AP28" s="45">
        <f t="shared" si="105"/>
        <v>1439.3333333333335</v>
      </c>
      <c r="AQ28" s="46">
        <f t="shared" si="105"/>
        <v>3840.7807084170267</v>
      </c>
      <c r="AR28" s="46">
        <f t="shared" si="105"/>
        <v>0</v>
      </c>
      <c r="AS28" s="46">
        <f t="shared" si="21"/>
        <v>69.379549619390474</v>
      </c>
      <c r="AT28" s="45">
        <f t="shared" si="105"/>
        <v>3840.7807084170267</v>
      </c>
      <c r="AU28" s="45">
        <f t="shared" si="105"/>
        <v>0</v>
      </c>
      <c r="AV28" s="45">
        <f t="shared" si="105"/>
        <v>1501.3333333333335</v>
      </c>
      <c r="AW28" s="46">
        <f t="shared" si="105"/>
        <v>2339.4473750836933</v>
      </c>
      <c r="AX28" s="46">
        <f t="shared" si="105"/>
        <v>0</v>
      </c>
      <c r="AY28" s="46">
        <f t="shared" si="24"/>
        <v>42.072654836096611</v>
      </c>
      <c r="AZ28" s="45">
        <f t="shared" si="105"/>
        <v>2339.4473750836933</v>
      </c>
      <c r="BA28" s="45">
        <f t="shared" si="105"/>
        <v>2000</v>
      </c>
      <c r="BB28" s="45">
        <f t="shared" si="105"/>
        <v>1573.1666666666654</v>
      </c>
      <c r="BC28" s="46">
        <f t="shared" si="105"/>
        <v>2766.2807084170281</v>
      </c>
      <c r="BD28" s="46">
        <f t="shared" si="105"/>
        <v>0</v>
      </c>
      <c r="BE28" s="46">
        <f t="shared" si="27"/>
        <v>42.201972879759758</v>
      </c>
      <c r="BF28" s="45">
        <f t="shared" si="105"/>
        <v>2766.2807084170281</v>
      </c>
      <c r="BG28" s="45">
        <f t="shared" si="105"/>
        <v>2350</v>
      </c>
      <c r="BH28" s="45">
        <f t="shared" si="105"/>
        <v>1604.3333333333337</v>
      </c>
      <c r="BI28" s="46">
        <f t="shared" si="105"/>
        <v>3511.9473750836942</v>
      </c>
      <c r="BJ28" s="46">
        <f t="shared" si="105"/>
        <v>0</v>
      </c>
      <c r="BK28" s="46">
        <f t="shared" si="30"/>
        <v>56.915000053298996</v>
      </c>
      <c r="BL28" s="45">
        <f t="shared" si="105"/>
        <v>3511.9473750836942</v>
      </c>
      <c r="BM28" s="45">
        <f t="shared" si="105"/>
        <v>3700</v>
      </c>
      <c r="BN28" s="45">
        <f t="shared" si="105"/>
        <v>3785</v>
      </c>
      <c r="BO28" s="46">
        <f t="shared" si="105"/>
        <v>3426.9473750836942</v>
      </c>
      <c r="BP28" s="46">
        <f t="shared" ref="BP28:DV28" si="106">+SUM(BP26:BP27)</f>
        <v>0</v>
      </c>
      <c r="BQ28" s="46">
        <f t="shared" si="33"/>
        <v>23.540457530297505</v>
      </c>
      <c r="BR28" s="45">
        <f t="shared" si="106"/>
        <v>3426.9473750836942</v>
      </c>
      <c r="BS28" s="45">
        <f t="shared" si="106"/>
        <v>0</v>
      </c>
      <c r="BT28" s="45">
        <f t="shared" si="106"/>
        <v>769.00000000000011</v>
      </c>
      <c r="BU28" s="46">
        <f t="shared" si="106"/>
        <v>2657.9473750836942</v>
      </c>
      <c r="BV28" s="46">
        <f t="shared" si="106"/>
        <v>0</v>
      </c>
      <c r="BW28" s="46">
        <f t="shared" si="36"/>
        <v>89.865580952114485</v>
      </c>
      <c r="BX28" s="45">
        <f t="shared" si="106"/>
        <v>2657.9473750836942</v>
      </c>
      <c r="BY28" s="45">
        <f t="shared" si="106"/>
        <v>500</v>
      </c>
      <c r="BZ28" s="45">
        <f t="shared" si="106"/>
        <v>710</v>
      </c>
      <c r="CA28" s="46">
        <f t="shared" si="106"/>
        <v>2447.9473750836942</v>
      </c>
      <c r="CB28" s="46">
        <f t="shared" si="106"/>
        <v>0</v>
      </c>
      <c r="CC28" s="46">
        <f t="shared" si="39"/>
        <v>89.643143312924011</v>
      </c>
      <c r="CD28" s="45">
        <f t="shared" si="106"/>
        <v>2447.9473750836942</v>
      </c>
      <c r="CE28" s="45">
        <f t="shared" si="106"/>
        <v>200</v>
      </c>
      <c r="CF28" s="45">
        <f t="shared" si="106"/>
        <v>925.83333333333326</v>
      </c>
      <c r="CG28" s="46">
        <f t="shared" si="106"/>
        <v>1722.1140417503609</v>
      </c>
      <c r="CH28" s="46">
        <f t="shared" si="106"/>
        <v>0</v>
      </c>
      <c r="CI28" s="46">
        <f t="shared" si="42"/>
        <v>35.341314268144224</v>
      </c>
      <c r="CJ28" s="45">
        <f t="shared" si="106"/>
        <v>1722.1140417503609</v>
      </c>
      <c r="CK28" s="45">
        <f t="shared" si="106"/>
        <v>2750</v>
      </c>
      <c r="CL28" s="45">
        <f t="shared" si="106"/>
        <v>1584.8333333333335</v>
      </c>
      <c r="CM28" s="46">
        <f t="shared" si="106"/>
        <v>2887.2807084170277</v>
      </c>
      <c r="CN28" s="46">
        <f t="shared" si="106"/>
        <v>0</v>
      </c>
      <c r="CO28" s="46">
        <f t="shared" si="45"/>
        <v>47.367314177416795</v>
      </c>
      <c r="CP28" s="45">
        <f t="shared" si="106"/>
        <v>2887.2807084170277</v>
      </c>
      <c r="CQ28" s="45">
        <f t="shared" si="106"/>
        <v>1700</v>
      </c>
      <c r="CR28" s="45">
        <f t="shared" si="106"/>
        <v>1884.6666666666665</v>
      </c>
      <c r="CS28" s="46">
        <f t="shared" si="106"/>
        <v>2702.6140417503607</v>
      </c>
      <c r="CT28" s="46">
        <f t="shared" si="106"/>
        <v>0</v>
      </c>
      <c r="CU28" s="46">
        <f t="shared" si="48"/>
        <v>34.416026000358329</v>
      </c>
      <c r="CV28" s="45">
        <f t="shared" si="106"/>
        <v>2702.6140417503607</v>
      </c>
      <c r="CW28" s="45">
        <f t="shared" si="106"/>
        <v>1000</v>
      </c>
      <c r="CX28" s="45">
        <f t="shared" si="106"/>
        <v>2308.5</v>
      </c>
      <c r="CY28" s="46">
        <f t="shared" si="106"/>
        <v>1394.1140417503607</v>
      </c>
      <c r="CZ28" s="46">
        <f t="shared" si="106"/>
        <v>0</v>
      </c>
      <c r="DA28" s="46">
        <f t="shared" si="51"/>
        <v>15.701522670785955</v>
      </c>
      <c r="DB28" s="45">
        <f t="shared" si="106"/>
        <v>1394.1140417503607</v>
      </c>
      <c r="DC28" s="45">
        <f t="shared" si="106"/>
        <v>2820</v>
      </c>
      <c r="DD28" s="45">
        <f t="shared" si="106"/>
        <v>2546.1666666666665</v>
      </c>
      <c r="DE28" s="46">
        <f t="shared" si="106"/>
        <v>1667.9473750836942</v>
      </c>
      <c r="DF28" s="46">
        <f t="shared" si="106"/>
        <v>0</v>
      </c>
      <c r="DG28" s="46">
        <f t="shared" si="54"/>
        <v>16.377044332169543</v>
      </c>
      <c r="DH28" s="45">
        <f t="shared" si="106"/>
        <v>1667.9473750836942</v>
      </c>
      <c r="DI28" s="45">
        <f t="shared" si="106"/>
        <v>3500</v>
      </c>
      <c r="DJ28" s="45">
        <f t="shared" si="106"/>
        <v>2741.666666666667</v>
      </c>
      <c r="DK28" s="46">
        <f t="shared" si="106"/>
        <v>2426.2807084170272</v>
      </c>
      <c r="DL28" s="46">
        <f t="shared" si="106"/>
        <v>-90.33</v>
      </c>
      <c r="DM28" s="46">
        <f t="shared" si="57"/>
        <v>23.894071414198077</v>
      </c>
      <c r="DN28" s="45">
        <f t="shared" si="106"/>
        <v>2335.9507084170273</v>
      </c>
      <c r="DO28" s="45">
        <f t="shared" si="106"/>
        <v>1600</v>
      </c>
      <c r="DP28" s="45">
        <f t="shared" si="106"/>
        <v>2030.9999999999989</v>
      </c>
      <c r="DQ28" s="46">
        <f t="shared" si="106"/>
        <v>1904.9507084170284</v>
      </c>
      <c r="DR28" s="46">
        <f t="shared" si="106"/>
        <v>0</v>
      </c>
      <c r="DS28" s="46">
        <f t="shared" si="60"/>
        <v>25.324307792840862</v>
      </c>
      <c r="DT28" s="45">
        <f t="shared" si="106"/>
        <v>1904.9507084170284</v>
      </c>
      <c r="DU28" s="45">
        <f t="shared" si="106"/>
        <v>2000</v>
      </c>
      <c r="DV28" s="45">
        <f t="shared" si="106"/>
        <v>1688.6666666666667</v>
      </c>
      <c r="DW28" s="45">
        <f t="shared" si="1"/>
        <v>2216.2840417503612</v>
      </c>
      <c r="DX28" s="42"/>
      <c r="DY28" s="46">
        <f t="shared" si="62"/>
        <v>30.186261129248898</v>
      </c>
      <c r="DZ28" s="41"/>
      <c r="EA28" s="41"/>
      <c r="EB28" s="41"/>
      <c r="EC28" s="42"/>
      <c r="ED28" s="42"/>
      <c r="EE28" s="41"/>
      <c r="EF28" s="41"/>
      <c r="EG28" s="41"/>
      <c r="EH28" s="42"/>
      <c r="EI28" s="42"/>
      <c r="EJ28" s="41"/>
      <c r="EK28" s="41"/>
      <c r="EL28" s="41"/>
      <c r="EM28" s="42"/>
      <c r="EN28" s="42"/>
    </row>
    <row r="29" spans="1:144" x14ac:dyDescent="0.25">
      <c r="A29" s="32">
        <v>320107</v>
      </c>
      <c r="B29" s="36" t="s">
        <v>76</v>
      </c>
      <c r="C29" s="37">
        <v>-184.33333333333334</v>
      </c>
      <c r="D29" s="34">
        <v>2525.2273333333333</v>
      </c>
      <c r="E29" s="34">
        <v>1550</v>
      </c>
      <c r="F29" s="34">
        <v>922.86666666666667</v>
      </c>
      <c r="G29" s="35">
        <f t="shared" si="69"/>
        <v>2968.027333333333</v>
      </c>
      <c r="H29" s="35"/>
      <c r="I29" s="35">
        <f t="shared" si="3"/>
        <v>61.105814491078519</v>
      </c>
      <c r="J29" s="34">
        <f t="shared" si="4"/>
        <v>2968.027333333333</v>
      </c>
      <c r="K29" s="34">
        <v>1150</v>
      </c>
      <c r="L29" s="34">
        <v>1097.7166666666669</v>
      </c>
      <c r="M29" s="35">
        <f>+J29+K29-L29</f>
        <v>3020.3106666666663</v>
      </c>
      <c r="N29" s="35"/>
      <c r="O29" s="35">
        <f t="shared" si="6"/>
        <v>66.034759424866749</v>
      </c>
      <c r="P29" s="34">
        <f t="shared" si="7"/>
        <v>3020.3106666666663</v>
      </c>
      <c r="Q29" s="34">
        <v>810</v>
      </c>
      <c r="R29" s="34">
        <v>1132.1166666666668</v>
      </c>
      <c r="S29" s="35">
        <f t="shared" si="8"/>
        <v>2698.1939999999995</v>
      </c>
      <c r="T29" s="35"/>
      <c r="U29" s="35">
        <f t="shared" si="9"/>
        <v>57.199631368969612</v>
      </c>
      <c r="V29" s="34">
        <f t="shared" si="10"/>
        <v>2698.1939999999995</v>
      </c>
      <c r="W29" s="34">
        <v>1700</v>
      </c>
      <c r="X29" s="34">
        <v>1269.0333333333333</v>
      </c>
      <c r="Y29" s="35">
        <f>+V29+W29-X29</f>
        <v>3129.1606666666662</v>
      </c>
      <c r="Z29" s="35"/>
      <c r="AA29" s="35">
        <f t="shared" si="12"/>
        <v>59.17878910456777</v>
      </c>
      <c r="AB29" s="34">
        <f t="shared" si="13"/>
        <v>3129.1606666666662</v>
      </c>
      <c r="AC29" s="34">
        <v>700</v>
      </c>
      <c r="AD29" s="34">
        <v>1075.0666666666668</v>
      </c>
      <c r="AE29" s="35">
        <f>+AB29+AC29-AD29</f>
        <v>2754.0939999999991</v>
      </c>
      <c r="AF29" s="35"/>
      <c r="AG29" s="35">
        <f t="shared" si="15"/>
        <v>64.044725908470767</v>
      </c>
      <c r="AH29" s="34">
        <f t="shared" si="16"/>
        <v>2754.0939999999991</v>
      </c>
      <c r="AI29" s="34">
        <v>1100</v>
      </c>
      <c r="AJ29" s="34">
        <v>1540.7666666666667</v>
      </c>
      <c r="AK29" s="35">
        <f>+AH29+AI29-AJ29</f>
        <v>2313.3273333333327</v>
      </c>
      <c r="AL29" s="35"/>
      <c r="AM29" s="35">
        <f t="shared" si="18"/>
        <v>39.036741881747169</v>
      </c>
      <c r="AN29" s="34">
        <f t="shared" si="19"/>
        <v>2313.3273333333327</v>
      </c>
      <c r="AO29" s="34">
        <v>2600</v>
      </c>
      <c r="AP29" s="34">
        <v>1322.9666666666667</v>
      </c>
      <c r="AQ29" s="35">
        <f>+AN29+AO29-AP29</f>
        <v>3590.360666666666</v>
      </c>
      <c r="AR29" s="35"/>
      <c r="AS29" s="35">
        <f t="shared" si="21"/>
        <v>70.560641991483777</v>
      </c>
      <c r="AT29" s="34">
        <f t="shared" si="22"/>
        <v>3590.360666666666</v>
      </c>
      <c r="AU29" s="34">
        <v>0</v>
      </c>
      <c r="AV29" s="34">
        <v>1601.5833333333335</v>
      </c>
      <c r="AW29" s="35">
        <f>+AT29+AU29-AV29</f>
        <v>1988.7773333333325</v>
      </c>
      <c r="AX29" s="35"/>
      <c r="AY29" s="35">
        <f t="shared" si="24"/>
        <v>33.527439304854553</v>
      </c>
      <c r="AZ29" s="34">
        <f t="shared" si="25"/>
        <v>1988.7773333333325</v>
      </c>
      <c r="BA29" s="34">
        <v>2300</v>
      </c>
      <c r="BB29" s="34">
        <v>1440.4500000000007</v>
      </c>
      <c r="BC29" s="35">
        <f>+AZ29+BA29-BB29</f>
        <v>2848.3273333333318</v>
      </c>
      <c r="BD29" s="35"/>
      <c r="BE29" s="35">
        <f t="shared" si="27"/>
        <v>47.45729181852888</v>
      </c>
      <c r="BF29" s="34">
        <f t="shared" si="28"/>
        <v>2848.3273333333318</v>
      </c>
      <c r="BG29" s="34">
        <v>2450</v>
      </c>
      <c r="BH29" s="34">
        <v>1434.6000000000004</v>
      </c>
      <c r="BI29" s="35">
        <f>+BF29+BG29-BH29</f>
        <v>3863.7273333333314</v>
      </c>
      <c r="BJ29" s="35"/>
      <c r="BK29" s="35">
        <f t="shared" si="30"/>
        <v>70.024334773920671</v>
      </c>
      <c r="BL29" s="34">
        <f t="shared" si="31"/>
        <v>3863.7273333333314</v>
      </c>
      <c r="BM29" s="34">
        <v>1000</v>
      </c>
      <c r="BN29" s="34">
        <v>2270.1999999999994</v>
      </c>
      <c r="BO29" s="35">
        <f>+BL29+BM29-BN29</f>
        <v>2593.5273333333321</v>
      </c>
      <c r="BP29" s="35"/>
      <c r="BQ29" s="35">
        <f t="shared" si="33"/>
        <v>29.702982409772996</v>
      </c>
      <c r="BR29" s="34">
        <f t="shared" si="34"/>
        <v>2593.5273333333321</v>
      </c>
      <c r="BS29" s="34">
        <v>2200</v>
      </c>
      <c r="BT29" s="34">
        <v>1648.3833333333337</v>
      </c>
      <c r="BU29" s="35">
        <f>+BR29+BS29-BT29</f>
        <v>3145.143999999998</v>
      </c>
      <c r="BV29" s="35"/>
      <c r="BW29" s="35">
        <f t="shared" si="36"/>
        <v>49.608451108661981</v>
      </c>
      <c r="BX29" s="34">
        <f t="shared" si="37"/>
        <v>3145.143999999998</v>
      </c>
      <c r="BY29" s="34">
        <v>1300</v>
      </c>
      <c r="BZ29" s="34">
        <v>2181.833333333333</v>
      </c>
      <c r="CA29" s="35">
        <f>+BX29+BY29-BZ29</f>
        <v>2263.3106666666654</v>
      </c>
      <c r="CB29" s="35"/>
      <c r="CC29" s="35">
        <f t="shared" si="39"/>
        <v>26.970931479642491</v>
      </c>
      <c r="CD29" s="34">
        <f t="shared" si="40"/>
        <v>2263.3106666666654</v>
      </c>
      <c r="CE29" s="34">
        <v>300</v>
      </c>
      <c r="CF29" s="34">
        <v>521.29999999999995</v>
      </c>
      <c r="CG29" s="35">
        <f>+CD29+CE29-CF29</f>
        <v>2042.0106666666654</v>
      </c>
      <c r="CH29" s="35"/>
      <c r="CI29" s="35">
        <f t="shared" si="42"/>
        <v>74.425863546262505</v>
      </c>
      <c r="CJ29" s="34">
        <f t="shared" si="43"/>
        <v>2042.0106666666654</v>
      </c>
      <c r="CK29" s="34">
        <v>1870</v>
      </c>
      <c r="CL29" s="34">
        <v>1725.95</v>
      </c>
      <c r="CM29" s="35">
        <f>+CJ29+CK29-CL29</f>
        <v>2186.0606666666654</v>
      </c>
      <c r="CN29" s="35"/>
      <c r="CO29" s="35">
        <f t="shared" si="45"/>
        <v>32.931184178761434</v>
      </c>
      <c r="CP29" s="34">
        <f t="shared" si="46"/>
        <v>2186.0606666666654</v>
      </c>
      <c r="CQ29" s="34">
        <v>1200</v>
      </c>
      <c r="CR29" s="34">
        <v>1472.6000000000001</v>
      </c>
      <c r="CS29" s="35">
        <f>+CP29+CQ29-CR29</f>
        <v>1913.4606666666652</v>
      </c>
      <c r="CT29" s="35"/>
      <c r="CU29" s="35">
        <f t="shared" si="48"/>
        <v>31.185016976775742</v>
      </c>
      <c r="CV29" s="34">
        <f t="shared" si="49"/>
        <v>1913.4606666666652</v>
      </c>
      <c r="CW29" s="34">
        <v>500</v>
      </c>
      <c r="CX29" s="34">
        <v>1623.383333333333</v>
      </c>
      <c r="CY29" s="35">
        <f>+CV29+CW29-CX29</f>
        <v>790.07733333333204</v>
      </c>
      <c r="CZ29" s="35"/>
      <c r="DA29" s="35">
        <f t="shared" si="51"/>
        <v>12.653826268184739</v>
      </c>
      <c r="DB29" s="34">
        <f t="shared" si="52"/>
        <v>790.07733333333204</v>
      </c>
      <c r="DC29" s="34">
        <v>2470</v>
      </c>
      <c r="DD29" s="34">
        <v>1840.3666666666668</v>
      </c>
      <c r="DE29" s="35">
        <f>+DB29+DC29-DD29</f>
        <v>1419.710666666665</v>
      </c>
      <c r="DF29" s="35"/>
      <c r="DG29" s="35">
        <f t="shared" si="54"/>
        <v>19.28570393580987</v>
      </c>
      <c r="DH29" s="34">
        <f t="shared" si="55"/>
        <v>1419.710666666665</v>
      </c>
      <c r="DI29" s="34">
        <v>2400</v>
      </c>
      <c r="DJ29" s="34">
        <v>2156.8833333333332</v>
      </c>
      <c r="DK29" s="35">
        <f>+DH29+DI29-DJ29</f>
        <v>1662.8273333333318</v>
      </c>
      <c r="DL29" s="35">
        <v>-47.01</v>
      </c>
      <c r="DM29" s="35">
        <f t="shared" si="57"/>
        <v>20.815376198681722</v>
      </c>
      <c r="DN29" s="34">
        <f t="shared" si="58"/>
        <v>1615.8173333333318</v>
      </c>
      <c r="DO29" s="34">
        <v>1350</v>
      </c>
      <c r="DP29" s="34">
        <v>1964.5333333333324</v>
      </c>
      <c r="DQ29" s="35">
        <f>+DN29+DO29-DP29</f>
        <v>1001.2839999999992</v>
      </c>
      <c r="DR29" s="35"/>
      <c r="DS29" s="35">
        <f t="shared" si="60"/>
        <v>13.761368942581779</v>
      </c>
      <c r="DT29" s="34">
        <f>+DQ29+DR29</f>
        <v>1001.2839999999992</v>
      </c>
      <c r="DU29" s="34">
        <v>1850</v>
      </c>
      <c r="DV29" s="34">
        <v>1153.7833333333333</v>
      </c>
      <c r="DW29" s="35">
        <f t="shared" si="1"/>
        <v>1697.5006666666659</v>
      </c>
      <c r="DX29" s="35"/>
      <c r="DY29" s="35">
        <f t="shared" si="62"/>
        <v>33.838688950842865</v>
      </c>
      <c r="DZ29" s="34">
        <f>+DW29+DX29</f>
        <v>1697.5006666666659</v>
      </c>
      <c r="EA29" s="34">
        <v>0</v>
      </c>
      <c r="EB29" s="34"/>
      <c r="EC29" s="35">
        <f>+DZ29+EA29-EB29</f>
        <v>1697.5006666666659</v>
      </c>
      <c r="ED29" s="35"/>
      <c r="EE29" s="34">
        <f>+EC29+ED29</f>
        <v>1697.5006666666659</v>
      </c>
      <c r="EF29" s="34">
        <v>0</v>
      </c>
      <c r="EG29" s="34"/>
      <c r="EH29" s="35">
        <f>+EE29+EF29-EG29</f>
        <v>1697.5006666666659</v>
      </c>
      <c r="EI29" s="35"/>
      <c r="EJ29" s="34">
        <f>+EH29+EI29</f>
        <v>1697.5006666666659</v>
      </c>
      <c r="EK29" s="34">
        <v>0</v>
      </c>
      <c r="EL29" s="34"/>
      <c r="EM29" s="35">
        <f>+EJ29+EK29-EL29</f>
        <v>1697.5006666666659</v>
      </c>
      <c r="EN29" s="35"/>
    </row>
    <row r="30" spans="1:144" x14ac:dyDescent="0.25">
      <c r="A30" s="32">
        <v>320110</v>
      </c>
      <c r="B30" s="36" t="s">
        <v>77</v>
      </c>
      <c r="C30" s="37">
        <v>0</v>
      </c>
      <c r="D30" s="34"/>
      <c r="E30" s="34">
        <v>0</v>
      </c>
      <c r="F30" s="34">
        <v>0</v>
      </c>
      <c r="G30" s="35">
        <f t="shared" si="69"/>
        <v>0</v>
      </c>
      <c r="H30" s="35"/>
      <c r="I30" s="35">
        <f t="shared" si="3"/>
        <v>0</v>
      </c>
      <c r="J30" s="34">
        <f t="shared" si="4"/>
        <v>0</v>
      </c>
      <c r="K30" s="34">
        <v>0</v>
      </c>
      <c r="L30" s="34">
        <v>0</v>
      </c>
      <c r="M30" s="35">
        <f t="shared" si="80"/>
        <v>0</v>
      </c>
      <c r="N30" s="35"/>
      <c r="O30" s="35">
        <f t="shared" si="6"/>
        <v>0</v>
      </c>
      <c r="P30" s="34">
        <f t="shared" si="7"/>
        <v>0</v>
      </c>
      <c r="Q30" s="34">
        <v>0</v>
      </c>
      <c r="R30" s="34">
        <v>0</v>
      </c>
      <c r="S30" s="35">
        <f t="shared" si="8"/>
        <v>0</v>
      </c>
      <c r="T30" s="35"/>
      <c r="U30" s="35">
        <f t="shared" si="9"/>
        <v>0</v>
      </c>
      <c r="V30" s="34">
        <f t="shared" si="10"/>
        <v>0</v>
      </c>
      <c r="W30" s="34">
        <v>0</v>
      </c>
      <c r="X30" s="34">
        <v>0</v>
      </c>
      <c r="Y30" s="35">
        <f t="shared" si="81"/>
        <v>0</v>
      </c>
      <c r="Z30" s="35"/>
      <c r="AA30" s="35">
        <f t="shared" si="12"/>
        <v>0</v>
      </c>
      <c r="AB30" s="34">
        <f t="shared" si="13"/>
        <v>0</v>
      </c>
      <c r="AC30" s="34">
        <v>0</v>
      </c>
      <c r="AD30" s="34">
        <v>0</v>
      </c>
      <c r="AE30" s="35">
        <f t="shared" si="82"/>
        <v>0</v>
      </c>
      <c r="AF30" s="35"/>
      <c r="AG30" s="35">
        <f t="shared" si="15"/>
        <v>0</v>
      </c>
      <c r="AH30" s="34">
        <f t="shared" si="16"/>
        <v>0</v>
      </c>
      <c r="AI30" s="34">
        <v>0</v>
      </c>
      <c r="AJ30" s="34">
        <v>0</v>
      </c>
      <c r="AK30" s="35">
        <f t="shared" si="83"/>
        <v>0</v>
      </c>
      <c r="AL30" s="35"/>
      <c r="AM30" s="35">
        <f t="shared" si="18"/>
        <v>0</v>
      </c>
      <c r="AN30" s="34">
        <f t="shared" si="19"/>
        <v>0</v>
      </c>
      <c r="AO30" s="34">
        <v>0</v>
      </c>
      <c r="AP30" s="34">
        <v>0</v>
      </c>
      <c r="AQ30" s="35">
        <f t="shared" si="84"/>
        <v>0</v>
      </c>
      <c r="AR30" s="35"/>
      <c r="AS30" s="35">
        <f t="shared" si="21"/>
        <v>0</v>
      </c>
      <c r="AT30" s="34">
        <f t="shared" si="22"/>
        <v>0</v>
      </c>
      <c r="AU30" s="34">
        <v>0</v>
      </c>
      <c r="AV30" s="34">
        <v>0</v>
      </c>
      <c r="AW30" s="35">
        <f t="shared" si="85"/>
        <v>0</v>
      </c>
      <c r="AX30" s="35"/>
      <c r="AY30" s="35">
        <f t="shared" si="24"/>
        <v>0</v>
      </c>
      <c r="AZ30" s="34">
        <f t="shared" si="25"/>
        <v>0</v>
      </c>
      <c r="BA30" s="34">
        <v>0</v>
      </c>
      <c r="BB30" s="34">
        <v>0</v>
      </c>
      <c r="BC30" s="35">
        <f t="shared" si="86"/>
        <v>0</v>
      </c>
      <c r="BD30" s="35"/>
      <c r="BE30" s="35">
        <f t="shared" si="27"/>
        <v>0</v>
      </c>
      <c r="BF30" s="34">
        <f t="shared" si="28"/>
        <v>0</v>
      </c>
      <c r="BG30" s="34">
        <v>0</v>
      </c>
      <c r="BH30" s="34">
        <v>0</v>
      </c>
      <c r="BI30" s="35">
        <f t="shared" si="87"/>
        <v>0</v>
      </c>
      <c r="BJ30" s="35"/>
      <c r="BK30" s="35">
        <f t="shared" si="30"/>
        <v>0</v>
      </c>
      <c r="BL30" s="34">
        <f t="shared" si="31"/>
        <v>0</v>
      </c>
      <c r="BM30" s="34">
        <v>0</v>
      </c>
      <c r="BN30" s="34">
        <v>0</v>
      </c>
      <c r="BO30" s="35">
        <f t="shared" si="88"/>
        <v>0</v>
      </c>
      <c r="BP30" s="35"/>
      <c r="BQ30" s="35">
        <f t="shared" si="33"/>
        <v>0</v>
      </c>
      <c r="BR30" s="34">
        <f t="shared" si="34"/>
        <v>0</v>
      </c>
      <c r="BS30" s="34">
        <v>50</v>
      </c>
      <c r="BT30" s="34">
        <v>0</v>
      </c>
      <c r="BU30" s="35">
        <f t="shared" si="89"/>
        <v>50</v>
      </c>
      <c r="BV30" s="35"/>
      <c r="BW30" s="35">
        <f t="shared" si="36"/>
        <v>0</v>
      </c>
      <c r="BX30" s="34">
        <f t="shared" si="37"/>
        <v>50</v>
      </c>
      <c r="BY30" s="34">
        <v>250</v>
      </c>
      <c r="BZ30" s="34">
        <v>7.5</v>
      </c>
      <c r="CA30" s="35">
        <f t="shared" si="90"/>
        <v>292.5</v>
      </c>
      <c r="CB30" s="35"/>
      <c r="CC30" s="35">
        <f t="shared" si="39"/>
        <v>1014.0000000000001</v>
      </c>
      <c r="CD30" s="34">
        <f t="shared" si="40"/>
        <v>292.5</v>
      </c>
      <c r="CE30" s="34">
        <v>0</v>
      </c>
      <c r="CF30" s="34">
        <v>27.916666666666664</v>
      </c>
      <c r="CG30" s="35">
        <f t="shared" si="91"/>
        <v>264.58333333333331</v>
      </c>
      <c r="CH30" s="35"/>
      <c r="CI30" s="35">
        <f t="shared" si="42"/>
        <v>180.07462686567166</v>
      </c>
      <c r="CJ30" s="34">
        <f t="shared" si="43"/>
        <v>264.58333333333331</v>
      </c>
      <c r="CK30" s="34">
        <v>0</v>
      </c>
      <c r="CL30" s="34">
        <v>25</v>
      </c>
      <c r="CM30" s="35">
        <f t="shared" si="92"/>
        <v>239.58333333333331</v>
      </c>
      <c r="CN30" s="35"/>
      <c r="CO30" s="35">
        <f t="shared" si="45"/>
        <v>249.16666666666663</v>
      </c>
      <c r="CP30" s="34">
        <f t="shared" si="46"/>
        <v>239.58333333333331</v>
      </c>
      <c r="CQ30" s="34">
        <v>0</v>
      </c>
      <c r="CR30" s="34">
        <v>24</v>
      </c>
      <c r="CS30" s="35">
        <f t="shared" si="93"/>
        <v>215.58333333333331</v>
      </c>
      <c r="CT30" s="35"/>
      <c r="CU30" s="35">
        <f t="shared" si="48"/>
        <v>215.58333333333331</v>
      </c>
      <c r="CV30" s="34">
        <f t="shared" si="49"/>
        <v>215.58333333333331</v>
      </c>
      <c r="CW30" s="34">
        <v>0</v>
      </c>
      <c r="CX30" s="34">
        <v>8</v>
      </c>
      <c r="CY30" s="35">
        <f t="shared" si="94"/>
        <v>207.58333333333331</v>
      </c>
      <c r="CZ30" s="35"/>
      <c r="DA30" s="35">
        <f t="shared" si="51"/>
        <v>674.64583333333326</v>
      </c>
      <c r="DB30" s="34">
        <f t="shared" si="52"/>
        <v>207.58333333333331</v>
      </c>
      <c r="DC30" s="34">
        <v>0</v>
      </c>
      <c r="DD30" s="34">
        <v>2.5</v>
      </c>
      <c r="DE30" s="35">
        <f t="shared" si="95"/>
        <v>205.08333333333331</v>
      </c>
      <c r="DF30" s="35"/>
      <c r="DG30" s="35">
        <f t="shared" si="54"/>
        <v>2050.833333333333</v>
      </c>
      <c r="DH30" s="34">
        <f t="shared" si="55"/>
        <v>205.08333333333331</v>
      </c>
      <c r="DI30" s="34">
        <v>50</v>
      </c>
      <c r="DJ30" s="34">
        <v>21</v>
      </c>
      <c r="DK30" s="35">
        <f t="shared" si="96"/>
        <v>234.08333333333331</v>
      </c>
      <c r="DL30" s="35">
        <v>-205.08</v>
      </c>
      <c r="DM30" s="35">
        <f t="shared" si="57"/>
        <v>300.96428571428567</v>
      </c>
      <c r="DN30" s="34">
        <f t="shared" si="58"/>
        <v>29.003333333333302</v>
      </c>
      <c r="DO30" s="34">
        <v>200</v>
      </c>
      <c r="DP30" s="34">
        <v>52.625</v>
      </c>
      <c r="DQ30" s="35">
        <f t="shared" si="97"/>
        <v>176.3783333333333</v>
      </c>
      <c r="DR30" s="35"/>
      <c r="DS30" s="35">
        <f t="shared" si="60"/>
        <v>90.493396674584304</v>
      </c>
      <c r="DT30" s="34">
        <f t="shared" si="98"/>
        <v>176.3783333333333</v>
      </c>
      <c r="DU30" s="34">
        <v>100</v>
      </c>
      <c r="DV30" s="34">
        <v>94</v>
      </c>
      <c r="DW30" s="35">
        <f t="shared" si="1"/>
        <v>182.37833333333333</v>
      </c>
      <c r="DX30" s="35"/>
      <c r="DY30" s="35">
        <f t="shared" si="62"/>
        <v>44.624485815602831</v>
      </c>
      <c r="DZ30" s="34">
        <f t="shared" si="99"/>
        <v>182.37833333333333</v>
      </c>
      <c r="EA30" s="34">
        <v>0</v>
      </c>
      <c r="EB30" s="34"/>
      <c r="EC30" s="35">
        <f t="shared" si="100"/>
        <v>182.37833333333333</v>
      </c>
      <c r="ED30" s="35"/>
      <c r="EE30" s="34">
        <f t="shared" si="101"/>
        <v>182.37833333333333</v>
      </c>
      <c r="EF30" s="34">
        <v>0</v>
      </c>
      <c r="EG30" s="34"/>
      <c r="EH30" s="35">
        <f t="shared" si="102"/>
        <v>182.37833333333333</v>
      </c>
      <c r="EI30" s="35"/>
      <c r="EJ30" s="34">
        <f t="shared" si="103"/>
        <v>182.37833333333333</v>
      </c>
      <c r="EK30" s="34">
        <v>0</v>
      </c>
      <c r="EL30" s="34"/>
      <c r="EM30" s="35">
        <f t="shared" si="104"/>
        <v>182.37833333333333</v>
      </c>
      <c r="EN30" s="35"/>
    </row>
    <row r="31" spans="1:144" x14ac:dyDescent="0.25">
      <c r="A31" s="32">
        <v>320108</v>
      </c>
      <c r="B31" s="36" t="s">
        <v>78</v>
      </c>
      <c r="C31" s="37">
        <v>0</v>
      </c>
      <c r="D31" s="34"/>
      <c r="E31" s="34">
        <v>0</v>
      </c>
      <c r="F31" s="34">
        <v>0</v>
      </c>
      <c r="G31" s="35">
        <f t="shared" si="69"/>
        <v>0</v>
      </c>
      <c r="H31" s="35"/>
      <c r="I31" s="35">
        <f t="shared" si="3"/>
        <v>0</v>
      </c>
      <c r="J31" s="34">
        <f t="shared" si="4"/>
        <v>0</v>
      </c>
      <c r="K31" s="34">
        <v>0</v>
      </c>
      <c r="L31" s="34">
        <v>0</v>
      </c>
      <c r="M31" s="35">
        <f t="shared" si="80"/>
        <v>0</v>
      </c>
      <c r="N31" s="35"/>
      <c r="O31" s="35">
        <f t="shared" si="6"/>
        <v>0</v>
      </c>
      <c r="P31" s="34">
        <f t="shared" si="7"/>
        <v>0</v>
      </c>
      <c r="Q31" s="34">
        <v>0</v>
      </c>
      <c r="R31" s="34">
        <v>0</v>
      </c>
      <c r="S31" s="35">
        <f t="shared" si="8"/>
        <v>0</v>
      </c>
      <c r="T31" s="35"/>
      <c r="U31" s="35">
        <f t="shared" si="9"/>
        <v>0</v>
      </c>
      <c r="V31" s="34">
        <f t="shared" si="10"/>
        <v>0</v>
      </c>
      <c r="W31" s="34">
        <v>0</v>
      </c>
      <c r="X31" s="34">
        <v>0</v>
      </c>
      <c r="Y31" s="35">
        <f t="shared" si="81"/>
        <v>0</v>
      </c>
      <c r="Z31" s="35"/>
      <c r="AA31" s="35">
        <f t="shared" si="12"/>
        <v>0</v>
      </c>
      <c r="AB31" s="34">
        <f t="shared" si="13"/>
        <v>0</v>
      </c>
      <c r="AC31" s="34">
        <v>0</v>
      </c>
      <c r="AD31" s="34">
        <v>0</v>
      </c>
      <c r="AE31" s="35">
        <f t="shared" si="82"/>
        <v>0</v>
      </c>
      <c r="AF31" s="35"/>
      <c r="AG31" s="35">
        <f t="shared" si="15"/>
        <v>0</v>
      </c>
      <c r="AH31" s="34">
        <f t="shared" si="16"/>
        <v>0</v>
      </c>
      <c r="AI31" s="34">
        <v>0</v>
      </c>
      <c r="AJ31" s="34">
        <v>0</v>
      </c>
      <c r="AK31" s="35">
        <f t="shared" si="83"/>
        <v>0</v>
      </c>
      <c r="AL31" s="35"/>
      <c r="AM31" s="35">
        <f t="shared" si="18"/>
        <v>0</v>
      </c>
      <c r="AN31" s="34">
        <f t="shared" si="19"/>
        <v>0</v>
      </c>
      <c r="AO31" s="34">
        <v>0</v>
      </c>
      <c r="AP31" s="34">
        <v>0</v>
      </c>
      <c r="AQ31" s="35">
        <f t="shared" si="84"/>
        <v>0</v>
      </c>
      <c r="AR31" s="35"/>
      <c r="AS31" s="35">
        <f t="shared" si="21"/>
        <v>0</v>
      </c>
      <c r="AT31" s="34">
        <f t="shared" si="22"/>
        <v>0</v>
      </c>
      <c r="AU31" s="34">
        <v>0</v>
      </c>
      <c r="AV31" s="34">
        <v>0</v>
      </c>
      <c r="AW31" s="35">
        <f t="shared" si="85"/>
        <v>0</v>
      </c>
      <c r="AX31" s="35"/>
      <c r="AY31" s="35">
        <f t="shared" si="24"/>
        <v>0</v>
      </c>
      <c r="AZ31" s="34">
        <f t="shared" si="25"/>
        <v>0</v>
      </c>
      <c r="BA31" s="34">
        <v>0</v>
      </c>
      <c r="BB31" s="34">
        <v>0</v>
      </c>
      <c r="BC31" s="35">
        <f t="shared" si="86"/>
        <v>0</v>
      </c>
      <c r="BD31" s="35"/>
      <c r="BE31" s="35">
        <f t="shared" si="27"/>
        <v>0</v>
      </c>
      <c r="BF31" s="34">
        <f t="shared" si="28"/>
        <v>0</v>
      </c>
      <c r="BG31" s="34">
        <v>0</v>
      </c>
      <c r="BH31" s="34">
        <v>0</v>
      </c>
      <c r="BI31" s="35">
        <f t="shared" si="87"/>
        <v>0</v>
      </c>
      <c r="BJ31" s="35"/>
      <c r="BK31" s="35">
        <f t="shared" si="30"/>
        <v>0</v>
      </c>
      <c r="BL31" s="34">
        <f t="shared" si="31"/>
        <v>0</v>
      </c>
      <c r="BM31" s="34">
        <v>280</v>
      </c>
      <c r="BN31" s="34">
        <v>40</v>
      </c>
      <c r="BO31" s="35">
        <f t="shared" si="88"/>
        <v>240</v>
      </c>
      <c r="BP31" s="35"/>
      <c r="BQ31" s="35">
        <f t="shared" si="33"/>
        <v>156</v>
      </c>
      <c r="BR31" s="34">
        <f t="shared" si="34"/>
        <v>240</v>
      </c>
      <c r="BS31" s="34">
        <v>150</v>
      </c>
      <c r="BT31" s="34">
        <v>91</v>
      </c>
      <c r="BU31" s="35">
        <f t="shared" si="89"/>
        <v>299</v>
      </c>
      <c r="BV31" s="35"/>
      <c r="BW31" s="35">
        <f t="shared" si="36"/>
        <v>85.428571428571431</v>
      </c>
      <c r="BX31" s="34">
        <f t="shared" si="37"/>
        <v>299</v>
      </c>
      <c r="BY31" s="34">
        <v>0</v>
      </c>
      <c r="BZ31" s="34">
        <v>169</v>
      </c>
      <c r="CA31" s="35">
        <f t="shared" si="90"/>
        <v>130</v>
      </c>
      <c r="CB31" s="35"/>
      <c r="CC31" s="35">
        <f t="shared" si="39"/>
        <v>20</v>
      </c>
      <c r="CD31" s="34">
        <f t="shared" si="40"/>
        <v>130</v>
      </c>
      <c r="CE31" s="34">
        <v>200</v>
      </c>
      <c r="CF31" s="34">
        <v>122</v>
      </c>
      <c r="CG31" s="35">
        <f t="shared" si="91"/>
        <v>208</v>
      </c>
      <c r="CH31" s="35"/>
      <c r="CI31" s="35">
        <f t="shared" si="42"/>
        <v>32.393442622950815</v>
      </c>
      <c r="CJ31" s="34">
        <f t="shared" si="43"/>
        <v>208</v>
      </c>
      <c r="CK31" s="34">
        <v>100</v>
      </c>
      <c r="CL31" s="34">
        <v>93.2</v>
      </c>
      <c r="CM31" s="35">
        <f t="shared" si="92"/>
        <v>214.8</v>
      </c>
      <c r="CN31" s="35"/>
      <c r="CO31" s="35">
        <f t="shared" si="45"/>
        <v>59.922746781115883</v>
      </c>
      <c r="CP31" s="34">
        <f t="shared" si="46"/>
        <v>214.8</v>
      </c>
      <c r="CQ31" s="34">
        <v>0</v>
      </c>
      <c r="CR31" s="34">
        <v>106.33333333333334</v>
      </c>
      <c r="CS31" s="35">
        <f t="shared" si="93"/>
        <v>108.46666666666667</v>
      </c>
      <c r="CT31" s="35"/>
      <c r="CU31" s="35">
        <f t="shared" si="48"/>
        <v>24.481504702194353</v>
      </c>
      <c r="CV31" s="34">
        <f t="shared" si="49"/>
        <v>108.46666666666667</v>
      </c>
      <c r="CW31" s="34">
        <v>50</v>
      </c>
      <c r="CX31" s="34">
        <v>74</v>
      </c>
      <c r="CY31" s="35">
        <f t="shared" si="94"/>
        <v>84.466666666666669</v>
      </c>
      <c r="CZ31" s="35"/>
      <c r="DA31" s="35">
        <f t="shared" si="51"/>
        <v>29.677477477477478</v>
      </c>
      <c r="DB31" s="34">
        <f t="shared" si="52"/>
        <v>84.466666666666669</v>
      </c>
      <c r="DC31" s="34">
        <v>50</v>
      </c>
      <c r="DD31" s="34">
        <v>66.2</v>
      </c>
      <c r="DE31" s="35">
        <f t="shared" si="95"/>
        <v>68.266666666666666</v>
      </c>
      <c r="DF31" s="35"/>
      <c r="DG31" s="35">
        <f t="shared" si="54"/>
        <v>25.78046324269889</v>
      </c>
      <c r="DH31" s="34">
        <f t="shared" si="55"/>
        <v>68.266666666666666</v>
      </c>
      <c r="DI31" s="34">
        <v>250</v>
      </c>
      <c r="DJ31" s="34">
        <v>134</v>
      </c>
      <c r="DK31" s="35">
        <f t="shared" si="96"/>
        <v>184.26666666666665</v>
      </c>
      <c r="DL31" s="35">
        <v>0</v>
      </c>
      <c r="DM31" s="35">
        <f t="shared" si="57"/>
        <v>37.12835820895522</v>
      </c>
      <c r="DN31" s="34">
        <f t="shared" si="58"/>
        <v>184.26666666666665</v>
      </c>
      <c r="DO31" s="34">
        <v>0</v>
      </c>
      <c r="DP31" s="34">
        <v>58.000000000000014</v>
      </c>
      <c r="DQ31" s="35">
        <f t="shared" si="97"/>
        <v>126.26666666666664</v>
      </c>
      <c r="DR31" s="35"/>
      <c r="DS31" s="35">
        <f t="shared" si="60"/>
        <v>58.779310344827557</v>
      </c>
      <c r="DT31" s="34">
        <f t="shared" si="98"/>
        <v>126.26666666666664</v>
      </c>
      <c r="DU31" s="34">
        <v>0</v>
      </c>
      <c r="DV31" s="34">
        <v>58</v>
      </c>
      <c r="DW31" s="35">
        <f t="shared" si="1"/>
        <v>68.266666666666637</v>
      </c>
      <c r="DX31" s="35"/>
      <c r="DY31" s="35">
        <f t="shared" si="62"/>
        <v>27.071264367816081</v>
      </c>
      <c r="DZ31" s="34">
        <f t="shared" si="99"/>
        <v>68.266666666666637</v>
      </c>
      <c r="EA31" s="34">
        <v>0</v>
      </c>
      <c r="EB31" s="34"/>
      <c r="EC31" s="35">
        <f t="shared" si="100"/>
        <v>68.266666666666637</v>
      </c>
      <c r="ED31" s="35"/>
      <c r="EE31" s="34">
        <f t="shared" si="101"/>
        <v>68.266666666666637</v>
      </c>
      <c r="EF31" s="34">
        <v>0</v>
      </c>
      <c r="EG31" s="34"/>
      <c r="EH31" s="35">
        <f t="shared" si="102"/>
        <v>68.266666666666637</v>
      </c>
      <c r="EI31" s="35"/>
      <c r="EJ31" s="34">
        <f t="shared" si="103"/>
        <v>68.266666666666637</v>
      </c>
      <c r="EK31" s="34">
        <v>0</v>
      </c>
      <c r="EL31" s="34"/>
      <c r="EM31" s="35">
        <f t="shared" si="104"/>
        <v>68.266666666666637</v>
      </c>
      <c r="EN31" s="35"/>
    </row>
    <row r="32" spans="1:144" x14ac:dyDescent="0.25">
      <c r="A32" s="32">
        <v>323004</v>
      </c>
      <c r="B32" s="36" t="s">
        <v>79</v>
      </c>
      <c r="C32" s="37">
        <v>0</v>
      </c>
      <c r="D32" s="34"/>
      <c r="E32" s="34">
        <v>0</v>
      </c>
      <c r="F32" s="34">
        <v>0</v>
      </c>
      <c r="G32" s="35">
        <f t="shared" si="69"/>
        <v>0</v>
      </c>
      <c r="H32" s="35"/>
      <c r="I32" s="35">
        <f t="shared" si="3"/>
        <v>0</v>
      </c>
      <c r="J32" s="34">
        <f t="shared" si="4"/>
        <v>0</v>
      </c>
      <c r="K32" s="34">
        <v>0</v>
      </c>
      <c r="L32" s="34">
        <v>0</v>
      </c>
      <c r="M32" s="35">
        <f t="shared" si="80"/>
        <v>0</v>
      </c>
      <c r="N32" s="35"/>
      <c r="O32" s="35">
        <f t="shared" si="6"/>
        <v>0</v>
      </c>
      <c r="P32" s="34">
        <f t="shared" si="7"/>
        <v>0</v>
      </c>
      <c r="Q32" s="34">
        <v>0</v>
      </c>
      <c r="R32" s="34">
        <v>0</v>
      </c>
      <c r="S32" s="35">
        <f t="shared" si="8"/>
        <v>0</v>
      </c>
      <c r="T32" s="35"/>
      <c r="U32" s="35">
        <f t="shared" si="9"/>
        <v>0</v>
      </c>
      <c r="V32" s="34">
        <f t="shared" si="10"/>
        <v>0</v>
      </c>
      <c r="W32" s="34">
        <v>0</v>
      </c>
      <c r="X32" s="34">
        <v>0</v>
      </c>
      <c r="Y32" s="35">
        <f t="shared" si="81"/>
        <v>0</v>
      </c>
      <c r="Z32" s="35"/>
      <c r="AA32" s="35">
        <f t="shared" si="12"/>
        <v>0</v>
      </c>
      <c r="AB32" s="34">
        <f t="shared" si="13"/>
        <v>0</v>
      </c>
      <c r="AC32" s="34">
        <v>0</v>
      </c>
      <c r="AD32" s="34">
        <v>0</v>
      </c>
      <c r="AE32" s="35">
        <f t="shared" si="82"/>
        <v>0</v>
      </c>
      <c r="AF32" s="35"/>
      <c r="AG32" s="35">
        <f t="shared" si="15"/>
        <v>0</v>
      </c>
      <c r="AH32" s="34">
        <f t="shared" si="16"/>
        <v>0</v>
      </c>
      <c r="AI32" s="34">
        <v>0</v>
      </c>
      <c r="AJ32" s="34">
        <v>0</v>
      </c>
      <c r="AK32" s="35">
        <f t="shared" si="83"/>
        <v>0</v>
      </c>
      <c r="AL32" s="35"/>
      <c r="AM32" s="35">
        <f t="shared" si="18"/>
        <v>0</v>
      </c>
      <c r="AN32" s="34">
        <f t="shared" si="19"/>
        <v>0</v>
      </c>
      <c r="AO32" s="34">
        <v>30</v>
      </c>
      <c r="AP32" s="34">
        <v>2.5</v>
      </c>
      <c r="AQ32" s="35">
        <f t="shared" si="84"/>
        <v>27.5</v>
      </c>
      <c r="AR32" s="35"/>
      <c r="AS32" s="35">
        <f t="shared" si="21"/>
        <v>286</v>
      </c>
      <c r="AT32" s="34">
        <f t="shared" si="22"/>
        <v>27.5</v>
      </c>
      <c r="AU32" s="34">
        <v>216</v>
      </c>
      <c r="AV32" s="34">
        <v>49</v>
      </c>
      <c r="AW32" s="35">
        <f t="shared" si="85"/>
        <v>194.5</v>
      </c>
      <c r="AX32" s="35"/>
      <c r="AY32" s="35">
        <f t="shared" si="24"/>
        <v>107.17346938775511</v>
      </c>
      <c r="AZ32" s="34">
        <f t="shared" si="25"/>
        <v>194.5</v>
      </c>
      <c r="BA32" s="34">
        <v>310</v>
      </c>
      <c r="BB32" s="34">
        <v>154.91666666666666</v>
      </c>
      <c r="BC32" s="35">
        <f t="shared" si="86"/>
        <v>349.58333333333337</v>
      </c>
      <c r="BD32" s="35"/>
      <c r="BE32" s="35">
        <f t="shared" si="27"/>
        <v>54.158149542764939</v>
      </c>
      <c r="BF32" s="34">
        <f t="shared" si="28"/>
        <v>349.58333333333337</v>
      </c>
      <c r="BG32" s="34">
        <v>290</v>
      </c>
      <c r="BH32" s="34">
        <v>349.25</v>
      </c>
      <c r="BI32" s="35">
        <f t="shared" si="87"/>
        <v>290.33333333333337</v>
      </c>
      <c r="BJ32" s="35"/>
      <c r="BK32" s="35">
        <f t="shared" si="30"/>
        <v>21.613934621808639</v>
      </c>
      <c r="BL32" s="34">
        <f t="shared" si="31"/>
        <v>290.33333333333337</v>
      </c>
      <c r="BM32" s="34">
        <v>270</v>
      </c>
      <c r="BN32" s="34">
        <v>305.5</v>
      </c>
      <c r="BO32" s="35">
        <f t="shared" si="88"/>
        <v>254.83333333333337</v>
      </c>
      <c r="BP32" s="35"/>
      <c r="BQ32" s="35">
        <f t="shared" si="33"/>
        <v>21.687943262411352</v>
      </c>
      <c r="BR32" s="34">
        <f t="shared" si="34"/>
        <v>254.83333333333337</v>
      </c>
      <c r="BS32" s="34">
        <v>225</v>
      </c>
      <c r="BT32" s="34">
        <v>160.75</v>
      </c>
      <c r="BU32" s="35">
        <f t="shared" si="89"/>
        <v>319.08333333333337</v>
      </c>
      <c r="BV32" s="35"/>
      <c r="BW32" s="35">
        <f t="shared" si="36"/>
        <v>51.609123898392959</v>
      </c>
      <c r="BX32" s="34">
        <f t="shared" si="37"/>
        <v>319.08333333333337</v>
      </c>
      <c r="BY32" s="34">
        <v>1060</v>
      </c>
      <c r="BZ32" s="34">
        <v>256.54166666666663</v>
      </c>
      <c r="CA32" s="35">
        <f t="shared" si="90"/>
        <v>1122.541666666667</v>
      </c>
      <c r="CB32" s="35"/>
      <c r="CC32" s="35">
        <f t="shared" si="39"/>
        <v>113.76741919766124</v>
      </c>
      <c r="CD32" s="34">
        <f t="shared" si="40"/>
        <v>1122.541666666667</v>
      </c>
      <c r="CE32" s="34">
        <v>300</v>
      </c>
      <c r="CF32" s="34">
        <v>275.54166666666663</v>
      </c>
      <c r="CG32" s="35">
        <f t="shared" si="91"/>
        <v>1147.0000000000005</v>
      </c>
      <c r="CH32" s="35"/>
      <c r="CI32" s="35">
        <f t="shared" si="42"/>
        <v>79.091486466051762</v>
      </c>
      <c r="CJ32" s="34">
        <f t="shared" si="43"/>
        <v>1147.0000000000005</v>
      </c>
      <c r="CK32" s="34">
        <v>2080</v>
      </c>
      <c r="CL32" s="34">
        <v>2233.2083333333335</v>
      </c>
      <c r="CM32" s="35">
        <f t="shared" si="92"/>
        <v>993.79166666666697</v>
      </c>
      <c r="CN32" s="35"/>
      <c r="CO32" s="35">
        <f t="shared" si="45"/>
        <v>11.570162509095661</v>
      </c>
      <c r="CP32" s="34">
        <f t="shared" si="46"/>
        <v>993.79166666666697</v>
      </c>
      <c r="CQ32" s="34">
        <v>494</v>
      </c>
      <c r="CR32" s="34">
        <v>597.54166666666663</v>
      </c>
      <c r="CS32" s="35">
        <f t="shared" si="93"/>
        <v>890.25000000000034</v>
      </c>
      <c r="CT32" s="35"/>
      <c r="CU32" s="35">
        <f t="shared" si="48"/>
        <v>35.756502335959851</v>
      </c>
      <c r="CV32" s="34">
        <f t="shared" si="49"/>
        <v>890.25000000000034</v>
      </c>
      <c r="CW32" s="34">
        <v>1761</v>
      </c>
      <c r="CX32" s="34">
        <v>427.83333333333337</v>
      </c>
      <c r="CY32" s="35">
        <f t="shared" si="94"/>
        <v>2223.416666666667</v>
      </c>
      <c r="CZ32" s="35"/>
      <c r="DA32" s="35">
        <f t="shared" si="51"/>
        <v>135.11998441760809</v>
      </c>
      <c r="DB32" s="34">
        <f t="shared" si="52"/>
        <v>2223.416666666667</v>
      </c>
      <c r="DC32" s="34">
        <v>700</v>
      </c>
      <c r="DD32" s="34">
        <v>865.91666666666674</v>
      </c>
      <c r="DE32" s="35">
        <f t="shared" si="95"/>
        <v>2057.5</v>
      </c>
      <c r="DF32" s="35"/>
      <c r="DG32" s="35">
        <f t="shared" si="54"/>
        <v>59.402367433355785</v>
      </c>
      <c r="DH32" s="34">
        <f t="shared" si="55"/>
        <v>2057.5</v>
      </c>
      <c r="DI32" s="34">
        <v>200</v>
      </c>
      <c r="DJ32" s="34">
        <v>669.66666666666674</v>
      </c>
      <c r="DK32" s="35">
        <f t="shared" si="96"/>
        <v>1587.8333333333333</v>
      </c>
      <c r="DL32" s="35">
        <v>0</v>
      </c>
      <c r="DM32" s="35">
        <f t="shared" si="57"/>
        <v>64.019163763066189</v>
      </c>
      <c r="DN32" s="34">
        <f t="shared" si="58"/>
        <v>1587.8333333333333</v>
      </c>
      <c r="DO32" s="34">
        <v>300</v>
      </c>
      <c r="DP32" s="34">
        <v>825.25</v>
      </c>
      <c r="DQ32" s="35">
        <f t="shared" si="97"/>
        <v>1062.5833333333333</v>
      </c>
      <c r="DR32" s="35"/>
      <c r="DS32" s="35">
        <f t="shared" si="60"/>
        <v>34.764919721296579</v>
      </c>
      <c r="DT32" s="34">
        <f t="shared" si="98"/>
        <v>1062.5833333333333</v>
      </c>
      <c r="DU32" s="34">
        <v>480</v>
      </c>
      <c r="DV32" s="34">
        <v>540.70833333333337</v>
      </c>
      <c r="DW32" s="35">
        <f t="shared" si="1"/>
        <v>1001.8749999999999</v>
      </c>
      <c r="DX32" s="35"/>
      <c r="DY32" s="35">
        <f t="shared" si="62"/>
        <v>42.616552361870994</v>
      </c>
      <c r="DZ32" s="34">
        <f t="shared" si="99"/>
        <v>1001.8749999999999</v>
      </c>
      <c r="EA32" s="34">
        <v>0</v>
      </c>
      <c r="EB32" s="34"/>
      <c r="EC32" s="35">
        <f t="shared" si="100"/>
        <v>1001.8749999999999</v>
      </c>
      <c r="ED32" s="35"/>
      <c r="EE32" s="34">
        <f t="shared" si="101"/>
        <v>1001.8749999999999</v>
      </c>
      <c r="EF32" s="34">
        <v>0</v>
      </c>
      <c r="EG32" s="34"/>
      <c r="EH32" s="35">
        <f t="shared" si="102"/>
        <v>1001.8749999999999</v>
      </c>
      <c r="EI32" s="35"/>
      <c r="EJ32" s="34">
        <f t="shared" si="103"/>
        <v>1001.8749999999999</v>
      </c>
      <c r="EK32" s="34">
        <v>0</v>
      </c>
      <c r="EL32" s="34"/>
      <c r="EM32" s="35">
        <f t="shared" si="104"/>
        <v>1001.8749999999999</v>
      </c>
      <c r="EN32" s="35"/>
    </row>
    <row r="33" spans="1:144" x14ac:dyDescent="0.25">
      <c r="A33" s="32">
        <v>323103</v>
      </c>
      <c r="B33" s="36" t="s">
        <v>80</v>
      </c>
      <c r="C33" s="37">
        <v>0</v>
      </c>
      <c r="D33" s="34"/>
      <c r="E33" s="34">
        <v>0</v>
      </c>
      <c r="F33" s="34">
        <v>0</v>
      </c>
      <c r="G33" s="35">
        <f t="shared" si="69"/>
        <v>0</v>
      </c>
      <c r="H33" s="35"/>
      <c r="I33" s="35">
        <f t="shared" si="3"/>
        <v>0</v>
      </c>
      <c r="J33" s="34">
        <f t="shared" si="4"/>
        <v>0</v>
      </c>
      <c r="K33" s="34">
        <v>0</v>
      </c>
      <c r="L33" s="34">
        <v>0</v>
      </c>
      <c r="M33" s="35">
        <f t="shared" si="80"/>
        <v>0</v>
      </c>
      <c r="N33" s="35"/>
      <c r="O33" s="35">
        <f t="shared" si="6"/>
        <v>0</v>
      </c>
      <c r="P33" s="34">
        <f t="shared" si="7"/>
        <v>0</v>
      </c>
      <c r="Q33" s="34">
        <v>0</v>
      </c>
      <c r="R33" s="34">
        <v>0</v>
      </c>
      <c r="S33" s="35">
        <f t="shared" si="8"/>
        <v>0</v>
      </c>
      <c r="T33" s="35"/>
      <c r="U33" s="35">
        <f t="shared" si="9"/>
        <v>0</v>
      </c>
      <c r="V33" s="34">
        <f t="shared" si="10"/>
        <v>0</v>
      </c>
      <c r="W33" s="34">
        <v>0</v>
      </c>
      <c r="X33" s="34">
        <v>0</v>
      </c>
      <c r="Y33" s="35">
        <f t="shared" si="81"/>
        <v>0</v>
      </c>
      <c r="Z33" s="35"/>
      <c r="AA33" s="35">
        <f t="shared" si="12"/>
        <v>0</v>
      </c>
      <c r="AB33" s="34">
        <f t="shared" si="13"/>
        <v>0</v>
      </c>
      <c r="AC33" s="34">
        <v>0</v>
      </c>
      <c r="AD33" s="34">
        <v>0</v>
      </c>
      <c r="AE33" s="35">
        <f t="shared" si="82"/>
        <v>0</v>
      </c>
      <c r="AF33" s="35"/>
      <c r="AG33" s="35">
        <f t="shared" si="15"/>
        <v>0</v>
      </c>
      <c r="AH33" s="34">
        <f t="shared" si="16"/>
        <v>0</v>
      </c>
      <c r="AI33" s="34">
        <v>0</v>
      </c>
      <c r="AJ33" s="34">
        <v>0</v>
      </c>
      <c r="AK33" s="35">
        <f t="shared" si="83"/>
        <v>0</v>
      </c>
      <c r="AL33" s="35"/>
      <c r="AM33" s="35">
        <f t="shared" si="18"/>
        <v>0</v>
      </c>
      <c r="AN33" s="34">
        <f t="shared" si="19"/>
        <v>0</v>
      </c>
      <c r="AO33" s="34">
        <v>30</v>
      </c>
      <c r="AP33" s="34">
        <v>0</v>
      </c>
      <c r="AQ33" s="35">
        <f t="shared" si="84"/>
        <v>30</v>
      </c>
      <c r="AR33" s="35"/>
      <c r="AS33" s="35">
        <f t="shared" si="21"/>
        <v>0</v>
      </c>
      <c r="AT33" s="34">
        <f t="shared" si="22"/>
        <v>30</v>
      </c>
      <c r="AU33" s="34">
        <v>0</v>
      </c>
      <c r="AV33" s="34">
        <v>5</v>
      </c>
      <c r="AW33" s="35">
        <f t="shared" si="85"/>
        <v>25</v>
      </c>
      <c r="AX33" s="35"/>
      <c r="AY33" s="35">
        <f t="shared" si="24"/>
        <v>135</v>
      </c>
      <c r="AZ33" s="34">
        <f t="shared" si="25"/>
        <v>25</v>
      </c>
      <c r="BA33" s="34">
        <v>0</v>
      </c>
      <c r="BB33" s="34">
        <v>4.916666666666667</v>
      </c>
      <c r="BC33" s="35">
        <f t="shared" si="86"/>
        <v>20.083333333333332</v>
      </c>
      <c r="BD33" s="35"/>
      <c r="BE33" s="35">
        <f t="shared" si="27"/>
        <v>98.033898305084733</v>
      </c>
      <c r="BF33" s="34">
        <f t="shared" si="28"/>
        <v>20.083333333333332</v>
      </c>
      <c r="BG33" s="34">
        <v>60</v>
      </c>
      <c r="BH33" s="34">
        <v>20</v>
      </c>
      <c r="BI33" s="35">
        <f t="shared" si="87"/>
        <v>60.083333333333329</v>
      </c>
      <c r="BJ33" s="35"/>
      <c r="BK33" s="35">
        <f t="shared" si="30"/>
        <v>78.10833333333332</v>
      </c>
      <c r="BL33" s="34">
        <f t="shared" si="31"/>
        <v>60.083333333333329</v>
      </c>
      <c r="BM33" s="34">
        <v>140</v>
      </c>
      <c r="BN33" s="34">
        <v>122.5</v>
      </c>
      <c r="BO33" s="35">
        <f t="shared" si="88"/>
        <v>77.583333333333314</v>
      </c>
      <c r="BP33" s="35"/>
      <c r="BQ33" s="35">
        <f t="shared" si="33"/>
        <v>16.466666666666661</v>
      </c>
      <c r="BR33" s="34">
        <f t="shared" si="34"/>
        <v>77.583333333333314</v>
      </c>
      <c r="BS33" s="34">
        <v>150</v>
      </c>
      <c r="BT33" s="34">
        <v>53.083333333333329</v>
      </c>
      <c r="BU33" s="35">
        <f t="shared" si="89"/>
        <v>174.5</v>
      </c>
      <c r="BV33" s="35"/>
      <c r="BW33" s="35">
        <f t="shared" si="36"/>
        <v>85.469387755102048</v>
      </c>
      <c r="BX33" s="34">
        <f t="shared" si="37"/>
        <v>174.5</v>
      </c>
      <c r="BY33" s="34">
        <v>0</v>
      </c>
      <c r="BZ33" s="34">
        <v>17.125</v>
      </c>
      <c r="CA33" s="35">
        <f t="shared" si="90"/>
        <v>157.375</v>
      </c>
      <c r="CB33" s="35"/>
      <c r="CC33" s="35">
        <f t="shared" si="39"/>
        <v>238.93430656934308</v>
      </c>
      <c r="CD33" s="34">
        <f t="shared" si="40"/>
        <v>157.375</v>
      </c>
      <c r="CE33" s="34">
        <v>200</v>
      </c>
      <c r="CF33" s="34">
        <v>16.208333333333336</v>
      </c>
      <c r="CG33" s="35">
        <f t="shared" si="91"/>
        <v>341.16666666666669</v>
      </c>
      <c r="CH33" s="35"/>
      <c r="CI33" s="35">
        <f t="shared" si="42"/>
        <v>399.92802056555263</v>
      </c>
      <c r="CJ33" s="34">
        <f t="shared" si="43"/>
        <v>341.16666666666669</v>
      </c>
      <c r="CK33" s="34">
        <v>30</v>
      </c>
      <c r="CL33" s="34">
        <v>27.416666666666668</v>
      </c>
      <c r="CM33" s="35">
        <f t="shared" si="92"/>
        <v>343.75</v>
      </c>
      <c r="CN33" s="35"/>
      <c r="CO33" s="35">
        <f t="shared" si="45"/>
        <v>325.98784194528872</v>
      </c>
      <c r="CP33" s="34">
        <f t="shared" si="46"/>
        <v>343.75</v>
      </c>
      <c r="CQ33" s="34">
        <v>500</v>
      </c>
      <c r="CR33" s="34">
        <v>213</v>
      </c>
      <c r="CS33" s="35">
        <f t="shared" si="93"/>
        <v>630.75</v>
      </c>
      <c r="CT33" s="35"/>
      <c r="CU33" s="35">
        <f t="shared" si="48"/>
        <v>71.070422535211264</v>
      </c>
      <c r="CV33" s="34">
        <f t="shared" si="49"/>
        <v>630.75</v>
      </c>
      <c r="CW33" s="34">
        <v>0</v>
      </c>
      <c r="CX33" s="34">
        <v>19.375</v>
      </c>
      <c r="CY33" s="35">
        <f t="shared" si="94"/>
        <v>611.375</v>
      </c>
      <c r="CZ33" s="35"/>
      <c r="DA33" s="35">
        <f t="shared" si="51"/>
        <v>820.42580645161286</v>
      </c>
      <c r="DB33" s="34">
        <f t="shared" si="52"/>
        <v>611.375</v>
      </c>
      <c r="DC33" s="34">
        <v>0</v>
      </c>
      <c r="DD33" s="34">
        <v>25.5</v>
      </c>
      <c r="DE33" s="35">
        <f t="shared" si="95"/>
        <v>585.875</v>
      </c>
      <c r="DF33" s="35"/>
      <c r="DG33" s="35">
        <f t="shared" si="54"/>
        <v>574.38725490196077</v>
      </c>
      <c r="DH33" s="34">
        <f t="shared" si="55"/>
        <v>585.875</v>
      </c>
      <c r="DI33" s="34">
        <v>0</v>
      </c>
      <c r="DJ33" s="34">
        <v>21</v>
      </c>
      <c r="DK33" s="35">
        <f t="shared" si="96"/>
        <v>564.875</v>
      </c>
      <c r="DL33" s="35">
        <v>-200</v>
      </c>
      <c r="DM33" s="35">
        <f t="shared" si="57"/>
        <v>726.26785714285711</v>
      </c>
      <c r="DN33" s="34">
        <f t="shared" si="58"/>
        <v>364.875</v>
      </c>
      <c r="DO33" s="34">
        <v>20</v>
      </c>
      <c r="DP33" s="34">
        <v>10</v>
      </c>
      <c r="DQ33" s="35">
        <f t="shared" si="97"/>
        <v>374.875</v>
      </c>
      <c r="DR33" s="35"/>
      <c r="DS33" s="35">
        <f t="shared" si="60"/>
        <v>1012.1625</v>
      </c>
      <c r="DT33" s="34">
        <f t="shared" si="98"/>
        <v>374.875</v>
      </c>
      <c r="DU33" s="34">
        <v>0</v>
      </c>
      <c r="DV33" s="34">
        <v>0</v>
      </c>
      <c r="DW33" s="35">
        <f t="shared" si="1"/>
        <v>374.875</v>
      </c>
      <c r="DX33" s="35"/>
      <c r="DY33" s="35">
        <f t="shared" si="62"/>
        <v>0</v>
      </c>
      <c r="DZ33" s="34">
        <f t="shared" si="99"/>
        <v>374.875</v>
      </c>
      <c r="EA33" s="34">
        <v>0</v>
      </c>
      <c r="EB33" s="34"/>
      <c r="EC33" s="35">
        <f t="shared" si="100"/>
        <v>374.875</v>
      </c>
      <c r="ED33" s="35"/>
      <c r="EE33" s="34">
        <f t="shared" si="101"/>
        <v>374.875</v>
      </c>
      <c r="EF33" s="34">
        <v>0</v>
      </c>
      <c r="EG33" s="34"/>
      <c r="EH33" s="35">
        <f t="shared" si="102"/>
        <v>374.875</v>
      </c>
      <c r="EI33" s="35"/>
      <c r="EJ33" s="34">
        <f t="shared" si="103"/>
        <v>374.875</v>
      </c>
      <c r="EK33" s="34">
        <v>0</v>
      </c>
      <c r="EL33" s="34"/>
      <c r="EM33" s="35">
        <f t="shared" si="104"/>
        <v>374.875</v>
      </c>
      <c r="EN33" s="35"/>
    </row>
    <row r="34" spans="1:144" x14ac:dyDescent="0.25">
      <c r="A34" s="32">
        <v>323900</v>
      </c>
      <c r="B34" s="36" t="s">
        <v>81</v>
      </c>
      <c r="C34" s="37">
        <v>0</v>
      </c>
      <c r="D34" s="34"/>
      <c r="E34" s="34">
        <v>0</v>
      </c>
      <c r="F34" s="34">
        <v>0</v>
      </c>
      <c r="G34" s="35">
        <f t="shared" si="69"/>
        <v>0</v>
      </c>
      <c r="H34" s="35"/>
      <c r="I34" s="35">
        <f t="shared" si="3"/>
        <v>0</v>
      </c>
      <c r="J34" s="34">
        <f t="shared" si="4"/>
        <v>0</v>
      </c>
      <c r="K34" s="34">
        <v>0</v>
      </c>
      <c r="L34" s="34">
        <v>0</v>
      </c>
      <c r="M34" s="35">
        <f t="shared" si="80"/>
        <v>0</v>
      </c>
      <c r="N34" s="35"/>
      <c r="O34" s="35">
        <f t="shared" si="6"/>
        <v>0</v>
      </c>
      <c r="P34" s="34">
        <f t="shared" si="7"/>
        <v>0</v>
      </c>
      <c r="Q34" s="34">
        <v>0</v>
      </c>
      <c r="R34" s="34">
        <v>0</v>
      </c>
      <c r="S34" s="35">
        <f t="shared" si="8"/>
        <v>0</v>
      </c>
      <c r="T34" s="35"/>
      <c r="U34" s="35">
        <f t="shared" si="9"/>
        <v>0</v>
      </c>
      <c r="V34" s="34">
        <f t="shared" si="10"/>
        <v>0</v>
      </c>
      <c r="W34" s="34">
        <v>0</v>
      </c>
      <c r="X34" s="34">
        <v>0</v>
      </c>
      <c r="Y34" s="35">
        <f t="shared" si="81"/>
        <v>0</v>
      </c>
      <c r="Z34" s="35"/>
      <c r="AA34" s="35">
        <f t="shared" si="12"/>
        <v>0</v>
      </c>
      <c r="AB34" s="34">
        <f t="shared" si="13"/>
        <v>0</v>
      </c>
      <c r="AC34" s="34">
        <v>0</v>
      </c>
      <c r="AD34" s="34">
        <v>0</v>
      </c>
      <c r="AE34" s="35">
        <f t="shared" si="82"/>
        <v>0</v>
      </c>
      <c r="AF34" s="35"/>
      <c r="AG34" s="35">
        <f t="shared" si="15"/>
        <v>0</v>
      </c>
      <c r="AH34" s="34">
        <f t="shared" si="16"/>
        <v>0</v>
      </c>
      <c r="AI34" s="34">
        <v>0</v>
      </c>
      <c r="AJ34" s="34">
        <v>0</v>
      </c>
      <c r="AK34" s="35">
        <f t="shared" si="83"/>
        <v>0</v>
      </c>
      <c r="AL34" s="35"/>
      <c r="AM34" s="35">
        <f t="shared" si="18"/>
        <v>0</v>
      </c>
      <c r="AN34" s="34">
        <f t="shared" si="19"/>
        <v>0</v>
      </c>
      <c r="AO34" s="34">
        <v>30</v>
      </c>
      <c r="AP34" s="34">
        <v>2.5</v>
      </c>
      <c r="AQ34" s="35">
        <f t="shared" si="84"/>
        <v>27.5</v>
      </c>
      <c r="AR34" s="35"/>
      <c r="AS34" s="35">
        <f t="shared" si="21"/>
        <v>286</v>
      </c>
      <c r="AT34" s="34">
        <f t="shared" si="22"/>
        <v>27.5</v>
      </c>
      <c r="AU34" s="34">
        <v>0</v>
      </c>
      <c r="AV34" s="34">
        <v>7.5</v>
      </c>
      <c r="AW34" s="35">
        <f t="shared" si="85"/>
        <v>20</v>
      </c>
      <c r="AX34" s="35"/>
      <c r="AY34" s="35">
        <f t="shared" si="24"/>
        <v>72</v>
      </c>
      <c r="AZ34" s="34">
        <f t="shared" si="25"/>
        <v>20</v>
      </c>
      <c r="BA34" s="34">
        <v>0</v>
      </c>
      <c r="BB34" s="34">
        <v>4.5</v>
      </c>
      <c r="BC34" s="35">
        <f t="shared" si="86"/>
        <v>15.5</v>
      </c>
      <c r="BD34" s="35"/>
      <c r="BE34" s="35">
        <f t="shared" si="27"/>
        <v>82.666666666666671</v>
      </c>
      <c r="BF34" s="34">
        <f t="shared" si="28"/>
        <v>15.5</v>
      </c>
      <c r="BG34" s="34">
        <v>70</v>
      </c>
      <c r="BH34" s="34">
        <v>12</v>
      </c>
      <c r="BI34" s="35">
        <f t="shared" si="87"/>
        <v>73.5</v>
      </c>
      <c r="BJ34" s="35"/>
      <c r="BK34" s="35">
        <f t="shared" si="30"/>
        <v>159.25</v>
      </c>
      <c r="BL34" s="34">
        <f t="shared" si="31"/>
        <v>73.5</v>
      </c>
      <c r="BM34" s="34">
        <v>140</v>
      </c>
      <c r="BN34" s="34">
        <v>106.70833333333333</v>
      </c>
      <c r="BO34" s="35">
        <f t="shared" si="88"/>
        <v>106.79166666666667</v>
      </c>
      <c r="BP34" s="35"/>
      <c r="BQ34" s="35">
        <f t="shared" si="33"/>
        <v>26.020304568527923</v>
      </c>
      <c r="BR34" s="34">
        <f t="shared" si="34"/>
        <v>106.79166666666667</v>
      </c>
      <c r="BS34" s="34">
        <v>100</v>
      </c>
      <c r="BT34" s="34">
        <v>47</v>
      </c>
      <c r="BU34" s="35">
        <f t="shared" si="89"/>
        <v>159.79166666666669</v>
      </c>
      <c r="BV34" s="35"/>
      <c r="BW34" s="35">
        <f t="shared" si="36"/>
        <v>88.395390070921991</v>
      </c>
      <c r="BX34" s="34">
        <f t="shared" si="37"/>
        <v>159.79166666666669</v>
      </c>
      <c r="BY34" s="34">
        <v>100</v>
      </c>
      <c r="BZ34" s="34">
        <v>12.5</v>
      </c>
      <c r="CA34" s="35">
        <f t="shared" si="90"/>
        <v>247.29166666666669</v>
      </c>
      <c r="CB34" s="35"/>
      <c r="CC34" s="35">
        <f t="shared" si="39"/>
        <v>514.36666666666667</v>
      </c>
      <c r="CD34" s="34">
        <f t="shared" si="40"/>
        <v>247.29166666666669</v>
      </c>
      <c r="CE34" s="34">
        <v>0</v>
      </c>
      <c r="CF34" s="34">
        <v>16.958333333333332</v>
      </c>
      <c r="CG34" s="35">
        <f t="shared" si="91"/>
        <v>230.33333333333334</v>
      </c>
      <c r="CH34" s="35"/>
      <c r="CI34" s="35">
        <f t="shared" si="42"/>
        <v>258.06388206388209</v>
      </c>
      <c r="CJ34" s="34">
        <f t="shared" si="43"/>
        <v>230.33333333333334</v>
      </c>
      <c r="CK34" s="34">
        <v>0</v>
      </c>
      <c r="CL34" s="34">
        <v>29.75</v>
      </c>
      <c r="CM34" s="35">
        <f t="shared" si="92"/>
        <v>200.58333333333334</v>
      </c>
      <c r="CN34" s="35"/>
      <c r="CO34" s="35">
        <f t="shared" si="45"/>
        <v>175.29971988795521</v>
      </c>
      <c r="CP34" s="34">
        <f t="shared" si="46"/>
        <v>200.58333333333334</v>
      </c>
      <c r="CQ34" s="34">
        <v>500</v>
      </c>
      <c r="CR34" s="34">
        <v>247.54166666666669</v>
      </c>
      <c r="CS34" s="35">
        <f t="shared" si="93"/>
        <v>453.04166666666669</v>
      </c>
      <c r="CT34" s="35"/>
      <c r="CU34" s="35">
        <f t="shared" si="48"/>
        <v>43.923918532233628</v>
      </c>
      <c r="CV34" s="34">
        <f t="shared" si="49"/>
        <v>453.04166666666669</v>
      </c>
      <c r="CW34" s="34">
        <v>0</v>
      </c>
      <c r="CX34" s="34">
        <v>13.166666666666666</v>
      </c>
      <c r="CY34" s="35">
        <f t="shared" si="94"/>
        <v>439.875</v>
      </c>
      <c r="CZ34" s="35"/>
      <c r="DA34" s="35">
        <f t="shared" si="51"/>
        <v>868.61392405063293</v>
      </c>
      <c r="DB34" s="34">
        <f t="shared" si="52"/>
        <v>439.875</v>
      </c>
      <c r="DC34" s="34">
        <v>0</v>
      </c>
      <c r="DD34" s="34">
        <v>14</v>
      </c>
      <c r="DE34" s="35">
        <f t="shared" si="95"/>
        <v>425.875</v>
      </c>
      <c r="DF34" s="35"/>
      <c r="DG34" s="35">
        <f t="shared" si="54"/>
        <v>760.49107142857133</v>
      </c>
      <c r="DH34" s="34">
        <f t="shared" si="55"/>
        <v>425.875</v>
      </c>
      <c r="DI34" s="34">
        <v>0</v>
      </c>
      <c r="DJ34" s="34">
        <v>11</v>
      </c>
      <c r="DK34" s="35">
        <f t="shared" si="96"/>
        <v>414.875</v>
      </c>
      <c r="DL34" s="35">
        <v>-146.5</v>
      </c>
      <c r="DM34" s="35">
        <f t="shared" si="57"/>
        <v>1018.3295454545455</v>
      </c>
      <c r="DN34" s="34">
        <f t="shared" si="58"/>
        <v>268.375</v>
      </c>
      <c r="DO34" s="34">
        <v>50</v>
      </c>
      <c r="DP34" s="34">
        <v>4.5</v>
      </c>
      <c r="DQ34" s="35">
        <f t="shared" si="97"/>
        <v>313.875</v>
      </c>
      <c r="DR34" s="35"/>
      <c r="DS34" s="35">
        <f t="shared" si="60"/>
        <v>1883.25</v>
      </c>
      <c r="DT34" s="34">
        <f t="shared" si="98"/>
        <v>313.875</v>
      </c>
      <c r="DU34" s="34">
        <v>0</v>
      </c>
      <c r="DV34" s="34">
        <v>0.41666666666666669</v>
      </c>
      <c r="DW34" s="35">
        <f t="shared" si="1"/>
        <v>313.45833333333331</v>
      </c>
      <c r="DX34" s="35"/>
      <c r="DY34" s="35">
        <f t="shared" si="62"/>
        <v>17302.899999999998</v>
      </c>
      <c r="DZ34" s="34">
        <f t="shared" si="99"/>
        <v>313.45833333333331</v>
      </c>
      <c r="EA34" s="34">
        <v>0</v>
      </c>
      <c r="EB34" s="34"/>
      <c r="EC34" s="35">
        <f t="shared" si="100"/>
        <v>313.45833333333331</v>
      </c>
      <c r="ED34" s="35"/>
      <c r="EE34" s="34">
        <f t="shared" si="101"/>
        <v>313.45833333333331</v>
      </c>
      <c r="EF34" s="34">
        <v>0</v>
      </c>
      <c r="EG34" s="34"/>
      <c r="EH34" s="35">
        <f t="shared" si="102"/>
        <v>313.45833333333331</v>
      </c>
      <c r="EI34" s="35"/>
      <c r="EJ34" s="34">
        <f t="shared" si="103"/>
        <v>313.45833333333331</v>
      </c>
      <c r="EK34" s="34">
        <v>0</v>
      </c>
      <c r="EL34" s="34"/>
      <c r="EM34" s="35">
        <f t="shared" si="104"/>
        <v>313.45833333333331</v>
      </c>
      <c r="EN34" s="35"/>
    </row>
    <row r="35" spans="1:144" x14ac:dyDescent="0.25">
      <c r="A35" s="32">
        <v>322000</v>
      </c>
      <c r="B35" s="36" t="s">
        <v>82</v>
      </c>
      <c r="C35" s="37">
        <v>0</v>
      </c>
      <c r="D35" s="34"/>
      <c r="E35" s="34">
        <v>0</v>
      </c>
      <c r="F35" s="34">
        <v>0</v>
      </c>
      <c r="G35" s="35">
        <f t="shared" si="69"/>
        <v>0</v>
      </c>
      <c r="H35" s="35"/>
      <c r="I35" s="35">
        <f t="shared" si="3"/>
        <v>0</v>
      </c>
      <c r="J35" s="34">
        <f t="shared" si="4"/>
        <v>0</v>
      </c>
      <c r="K35" s="34">
        <v>0</v>
      </c>
      <c r="L35" s="34">
        <v>0</v>
      </c>
      <c r="M35" s="35">
        <f>+J35+K35-L35</f>
        <v>0</v>
      </c>
      <c r="N35" s="35"/>
      <c r="O35" s="35">
        <f t="shared" si="6"/>
        <v>0</v>
      </c>
      <c r="P35" s="34">
        <f t="shared" si="7"/>
        <v>0</v>
      </c>
      <c r="Q35" s="34">
        <v>0</v>
      </c>
      <c r="R35" s="34">
        <v>0</v>
      </c>
      <c r="S35" s="35">
        <f t="shared" si="8"/>
        <v>0</v>
      </c>
      <c r="T35" s="35"/>
      <c r="U35" s="35">
        <f t="shared" si="9"/>
        <v>0</v>
      </c>
      <c r="V35" s="34">
        <f t="shared" si="10"/>
        <v>0</v>
      </c>
      <c r="W35" s="34">
        <v>0</v>
      </c>
      <c r="X35" s="34">
        <v>0</v>
      </c>
      <c r="Y35" s="35">
        <f>+V35+W35-X35</f>
        <v>0</v>
      </c>
      <c r="Z35" s="35"/>
      <c r="AA35" s="35">
        <f t="shared" si="12"/>
        <v>0</v>
      </c>
      <c r="AB35" s="34">
        <f t="shared" si="13"/>
        <v>0</v>
      </c>
      <c r="AC35" s="34">
        <v>0</v>
      </c>
      <c r="AD35" s="34">
        <v>0</v>
      </c>
      <c r="AE35" s="35">
        <f>+AB35+AC35-AD35</f>
        <v>0</v>
      </c>
      <c r="AF35" s="35"/>
      <c r="AG35" s="35">
        <f t="shared" si="15"/>
        <v>0</v>
      </c>
      <c r="AH35" s="34">
        <f t="shared" si="16"/>
        <v>0</v>
      </c>
      <c r="AI35" s="34">
        <v>0</v>
      </c>
      <c r="AJ35" s="34">
        <v>0</v>
      </c>
      <c r="AK35" s="35">
        <f>+AH35+AI35-AJ35</f>
        <v>0</v>
      </c>
      <c r="AL35" s="35"/>
      <c r="AM35" s="35">
        <f t="shared" si="18"/>
        <v>0</v>
      </c>
      <c r="AN35" s="34">
        <f t="shared" si="19"/>
        <v>0</v>
      </c>
      <c r="AO35" s="34">
        <v>0</v>
      </c>
      <c r="AP35" s="34">
        <v>0</v>
      </c>
      <c r="AQ35" s="35">
        <f>+AN35+AO35-AP35</f>
        <v>0</v>
      </c>
      <c r="AR35" s="35"/>
      <c r="AS35" s="35">
        <f t="shared" si="21"/>
        <v>0</v>
      </c>
      <c r="AT35" s="34">
        <f t="shared" si="22"/>
        <v>0</v>
      </c>
      <c r="AU35" s="34">
        <v>0</v>
      </c>
      <c r="AV35" s="34">
        <v>0</v>
      </c>
      <c r="AW35" s="35">
        <f>+AT35+AU35-AV35</f>
        <v>0</v>
      </c>
      <c r="AX35" s="35"/>
      <c r="AY35" s="35">
        <f t="shared" si="24"/>
        <v>0</v>
      </c>
      <c r="AZ35" s="34">
        <f t="shared" si="25"/>
        <v>0</v>
      </c>
      <c r="BA35" s="34">
        <v>0</v>
      </c>
      <c r="BB35" s="34">
        <v>0</v>
      </c>
      <c r="BC35" s="35">
        <f>+AZ35+BA35-BB35</f>
        <v>0</v>
      </c>
      <c r="BD35" s="35"/>
      <c r="BE35" s="35">
        <f t="shared" si="27"/>
        <v>0</v>
      </c>
      <c r="BF35" s="34">
        <f t="shared" si="28"/>
        <v>0</v>
      </c>
      <c r="BG35" s="34">
        <v>40</v>
      </c>
      <c r="BH35" s="34">
        <v>0</v>
      </c>
      <c r="BI35" s="35">
        <f>+BF35+BG35-BH35</f>
        <v>40</v>
      </c>
      <c r="BJ35" s="35"/>
      <c r="BK35" s="35">
        <f t="shared" si="30"/>
        <v>0</v>
      </c>
      <c r="BL35" s="34">
        <f t="shared" si="31"/>
        <v>40</v>
      </c>
      <c r="BM35" s="34">
        <v>0</v>
      </c>
      <c r="BN35" s="34">
        <v>0</v>
      </c>
      <c r="BO35" s="35">
        <f>+BL35+BM35-BN35</f>
        <v>40</v>
      </c>
      <c r="BP35" s="35"/>
      <c r="BQ35" s="35">
        <f t="shared" si="33"/>
        <v>0</v>
      </c>
      <c r="BR35" s="34">
        <f t="shared" si="34"/>
        <v>40</v>
      </c>
      <c r="BS35" s="34">
        <v>100</v>
      </c>
      <c r="BT35" s="34">
        <v>0</v>
      </c>
      <c r="BU35" s="35">
        <f>+BR35+BS35-BT35</f>
        <v>140</v>
      </c>
      <c r="BV35" s="35"/>
      <c r="BW35" s="35">
        <f t="shared" si="36"/>
        <v>0</v>
      </c>
      <c r="BX35" s="34">
        <f t="shared" si="37"/>
        <v>140</v>
      </c>
      <c r="BY35" s="34">
        <v>1750</v>
      </c>
      <c r="BZ35" s="34">
        <v>850.16666666666674</v>
      </c>
      <c r="CA35" s="35">
        <f>+BX35+BY35-BZ35</f>
        <v>1039.8333333333333</v>
      </c>
      <c r="CB35" s="35"/>
      <c r="CC35" s="35">
        <f t="shared" si="39"/>
        <v>31.800431287982747</v>
      </c>
      <c r="CD35" s="34">
        <f t="shared" si="40"/>
        <v>1039.8333333333333</v>
      </c>
      <c r="CE35" s="34">
        <v>300</v>
      </c>
      <c r="CF35" s="34">
        <v>741.04166666666663</v>
      </c>
      <c r="CG35" s="35">
        <f>+CD35+CE35-CF35</f>
        <v>598.79166666666663</v>
      </c>
      <c r="CH35" s="35"/>
      <c r="CI35" s="35">
        <f t="shared" si="42"/>
        <v>15.352769187517572</v>
      </c>
      <c r="CJ35" s="34">
        <f t="shared" si="43"/>
        <v>598.79166666666663</v>
      </c>
      <c r="CK35" s="34">
        <v>2140</v>
      </c>
      <c r="CL35" s="34">
        <v>1704</v>
      </c>
      <c r="CM35" s="35">
        <f>+CJ35+CK35-CL35</f>
        <v>1034.7916666666665</v>
      </c>
      <c r="CN35" s="35"/>
      <c r="CO35" s="35">
        <f t="shared" si="45"/>
        <v>15.789074726134585</v>
      </c>
      <c r="CP35" s="34">
        <f t="shared" si="46"/>
        <v>1034.7916666666665</v>
      </c>
      <c r="CQ35" s="34">
        <v>570</v>
      </c>
      <c r="CR35" s="34">
        <v>728.54166666666663</v>
      </c>
      <c r="CS35" s="35">
        <f>+CP35+CQ35-CR35</f>
        <v>876.24999999999989</v>
      </c>
      <c r="CT35" s="35"/>
      <c r="CU35" s="35">
        <f t="shared" si="48"/>
        <v>28.865885044323704</v>
      </c>
      <c r="CV35" s="34">
        <f t="shared" si="49"/>
        <v>876.24999999999989</v>
      </c>
      <c r="CW35" s="34">
        <v>300</v>
      </c>
      <c r="CX35" s="34">
        <v>491.75</v>
      </c>
      <c r="CY35" s="35">
        <f>+CV35+CW35-CX35</f>
        <v>684.5</v>
      </c>
      <c r="CZ35" s="35"/>
      <c r="DA35" s="35">
        <f t="shared" si="51"/>
        <v>36.191154041687845</v>
      </c>
      <c r="DB35" s="34">
        <f t="shared" si="52"/>
        <v>684.5</v>
      </c>
      <c r="DC35" s="34">
        <v>700</v>
      </c>
      <c r="DD35" s="34">
        <v>378.41666666666669</v>
      </c>
      <c r="DE35" s="35">
        <f>+DB35+DC35-DD35</f>
        <v>1006.0833333333333</v>
      </c>
      <c r="DF35" s="35"/>
      <c r="DG35" s="35">
        <f t="shared" si="54"/>
        <v>66.466637304558461</v>
      </c>
      <c r="DH35" s="34">
        <f t="shared" si="55"/>
        <v>1006.0833333333333</v>
      </c>
      <c r="DI35" s="34">
        <v>700</v>
      </c>
      <c r="DJ35" s="34">
        <v>477.08333333333337</v>
      </c>
      <c r="DK35" s="35">
        <f>+DH35+DI35-DJ35</f>
        <v>1229</v>
      </c>
      <c r="DL35" s="35">
        <v>0</v>
      </c>
      <c r="DM35" s="35">
        <f t="shared" si="57"/>
        <v>69.55388646288209</v>
      </c>
      <c r="DN35" s="34">
        <f t="shared" si="58"/>
        <v>1229</v>
      </c>
      <c r="DO35" s="34">
        <v>100</v>
      </c>
      <c r="DP35" s="34">
        <v>385.66666666666652</v>
      </c>
      <c r="DQ35" s="35">
        <f>+DN35+DO35-DP35</f>
        <v>943.33333333333348</v>
      </c>
      <c r="DR35" s="35"/>
      <c r="DS35" s="35">
        <f t="shared" si="60"/>
        <v>66.041486603284383</v>
      </c>
      <c r="DT35" s="34">
        <f>+DQ35+DR35</f>
        <v>943.33333333333348</v>
      </c>
      <c r="DU35" s="34">
        <v>400</v>
      </c>
      <c r="DV35" s="34">
        <v>656.91666666666674</v>
      </c>
      <c r="DW35" s="35">
        <f t="shared" si="1"/>
        <v>686.41666666666674</v>
      </c>
      <c r="DX35" s="35"/>
      <c r="DY35" s="35">
        <f t="shared" si="62"/>
        <v>24.032855511860966</v>
      </c>
      <c r="DZ35" s="34">
        <f>+DW35+DX35</f>
        <v>686.41666666666674</v>
      </c>
      <c r="EA35" s="34">
        <v>0</v>
      </c>
      <c r="EB35" s="34"/>
      <c r="EC35" s="35">
        <f>+DZ35+EA35-EB35</f>
        <v>686.41666666666674</v>
      </c>
      <c r="ED35" s="35"/>
      <c r="EE35" s="34">
        <f>+EC35+ED35</f>
        <v>686.41666666666674</v>
      </c>
      <c r="EF35" s="34">
        <v>0</v>
      </c>
      <c r="EG35" s="34"/>
      <c r="EH35" s="35">
        <f>+EE35+EF35-EG35</f>
        <v>686.41666666666674</v>
      </c>
      <c r="EI35" s="35"/>
      <c r="EJ35" s="34">
        <f>+EH35+EI35</f>
        <v>686.41666666666674</v>
      </c>
      <c r="EK35" s="34">
        <v>0</v>
      </c>
      <c r="EL35" s="34"/>
      <c r="EM35" s="35">
        <f>+EJ35+EK35-EL35</f>
        <v>686.41666666666674</v>
      </c>
      <c r="EN35" s="35"/>
    </row>
    <row r="36" spans="1:144" x14ac:dyDescent="0.25">
      <c r="A36" s="32">
        <v>322109</v>
      </c>
      <c r="B36" s="36" t="s">
        <v>83</v>
      </c>
      <c r="C36" s="37">
        <v>-4.5999999999999996</v>
      </c>
      <c r="D36" s="34">
        <v>8.5999999999999979</v>
      </c>
      <c r="E36" s="34">
        <v>0</v>
      </c>
      <c r="F36" s="34">
        <v>0</v>
      </c>
      <c r="G36" s="35">
        <f t="shared" si="69"/>
        <v>3.9999999999999982</v>
      </c>
      <c r="H36" s="35"/>
      <c r="I36" s="35">
        <f t="shared" si="3"/>
        <v>0</v>
      </c>
      <c r="J36" s="34">
        <f t="shared" si="4"/>
        <v>3.9999999999999982</v>
      </c>
      <c r="K36" s="34">
        <v>0</v>
      </c>
      <c r="L36" s="34">
        <v>0</v>
      </c>
      <c r="M36" s="35">
        <f t="shared" ref="M36" si="107">+J36+K36-L36</f>
        <v>3.9999999999999982</v>
      </c>
      <c r="N36" s="35"/>
      <c r="O36" s="35">
        <f t="shared" si="6"/>
        <v>0</v>
      </c>
      <c r="P36" s="34">
        <f t="shared" si="7"/>
        <v>3.9999999999999982</v>
      </c>
      <c r="Q36" s="34">
        <v>0</v>
      </c>
      <c r="R36" s="34">
        <v>0</v>
      </c>
      <c r="S36" s="35">
        <f t="shared" si="8"/>
        <v>3.9999999999999982</v>
      </c>
      <c r="T36" s="35"/>
      <c r="U36" s="35">
        <f t="shared" si="9"/>
        <v>0</v>
      </c>
      <c r="V36" s="34">
        <f t="shared" si="10"/>
        <v>3.9999999999999982</v>
      </c>
      <c r="W36" s="34">
        <v>0</v>
      </c>
      <c r="X36" s="34">
        <v>0</v>
      </c>
      <c r="Y36" s="35">
        <f t="shared" ref="Y36" si="108">+V36+W36-X36</f>
        <v>3.9999999999999982</v>
      </c>
      <c r="Z36" s="35"/>
      <c r="AA36" s="35">
        <f t="shared" si="12"/>
        <v>0</v>
      </c>
      <c r="AB36" s="34">
        <f t="shared" si="13"/>
        <v>3.9999999999999982</v>
      </c>
      <c r="AC36" s="34">
        <v>0</v>
      </c>
      <c r="AD36" s="34">
        <v>0</v>
      </c>
      <c r="AE36" s="35">
        <f t="shared" ref="AE36" si="109">+AB36+AC36-AD36</f>
        <v>3.9999999999999982</v>
      </c>
      <c r="AF36" s="35"/>
      <c r="AG36" s="35">
        <f t="shared" si="15"/>
        <v>0</v>
      </c>
      <c r="AH36" s="34">
        <f t="shared" si="16"/>
        <v>3.9999999999999982</v>
      </c>
      <c r="AI36" s="34">
        <v>0</v>
      </c>
      <c r="AJ36" s="34">
        <v>0</v>
      </c>
      <c r="AK36" s="35">
        <f t="shared" ref="AK36" si="110">+AH36+AI36-AJ36</f>
        <v>3.9999999999999982</v>
      </c>
      <c r="AL36" s="35"/>
      <c r="AM36" s="35">
        <f t="shared" si="18"/>
        <v>0</v>
      </c>
      <c r="AN36" s="34">
        <f t="shared" si="19"/>
        <v>3.9999999999999982</v>
      </c>
      <c r="AO36" s="34">
        <v>30</v>
      </c>
      <c r="AP36" s="34">
        <v>2</v>
      </c>
      <c r="AQ36" s="35">
        <f t="shared" ref="AQ36" si="111">+AN36+AO36-AP36</f>
        <v>32</v>
      </c>
      <c r="AR36" s="35"/>
      <c r="AS36" s="35">
        <f t="shared" si="21"/>
        <v>416</v>
      </c>
      <c r="AT36" s="34">
        <f t="shared" si="22"/>
        <v>32</v>
      </c>
      <c r="AU36" s="34">
        <v>0</v>
      </c>
      <c r="AV36" s="34">
        <v>5.5</v>
      </c>
      <c r="AW36" s="35">
        <f t="shared" ref="AW36" si="112">+AT36+AU36-AV36</f>
        <v>26.5</v>
      </c>
      <c r="AX36" s="35"/>
      <c r="AY36" s="35">
        <f t="shared" si="24"/>
        <v>130.09090909090909</v>
      </c>
      <c r="AZ36" s="34">
        <f t="shared" si="25"/>
        <v>26.5</v>
      </c>
      <c r="BA36" s="34">
        <v>0</v>
      </c>
      <c r="BB36" s="34">
        <v>7.833333333333333</v>
      </c>
      <c r="BC36" s="35">
        <f t="shared" ref="BC36" si="113">+AZ36+BA36-BB36</f>
        <v>18.666666666666668</v>
      </c>
      <c r="BD36" s="35"/>
      <c r="BE36" s="35">
        <f t="shared" si="27"/>
        <v>57.191489361702132</v>
      </c>
      <c r="BF36" s="34">
        <f t="shared" si="28"/>
        <v>18.666666666666668</v>
      </c>
      <c r="BG36" s="34">
        <v>0</v>
      </c>
      <c r="BH36" s="34">
        <v>5.2</v>
      </c>
      <c r="BI36" s="35">
        <f t="shared" ref="BI36" si="114">+BF36+BG36-BH36</f>
        <v>13.466666666666669</v>
      </c>
      <c r="BJ36" s="35"/>
      <c r="BK36" s="35">
        <f t="shared" si="30"/>
        <v>67.333333333333343</v>
      </c>
      <c r="BL36" s="34">
        <f t="shared" si="31"/>
        <v>13.466666666666669</v>
      </c>
      <c r="BM36" s="34">
        <v>0</v>
      </c>
      <c r="BN36" s="34">
        <v>7.4666666666666668</v>
      </c>
      <c r="BO36" s="35">
        <f t="shared" ref="BO36" si="115">+BL36+BM36-BN36</f>
        <v>6.0000000000000018</v>
      </c>
      <c r="BP36" s="35"/>
      <c r="BQ36" s="35">
        <f t="shared" si="33"/>
        <v>20.892857142857149</v>
      </c>
      <c r="BR36" s="34">
        <f t="shared" si="34"/>
        <v>6.0000000000000018</v>
      </c>
      <c r="BS36" s="34">
        <v>0</v>
      </c>
      <c r="BT36" s="34">
        <v>2</v>
      </c>
      <c r="BU36" s="35">
        <f t="shared" ref="BU36" si="116">+BR36+BS36-BT36</f>
        <v>4.0000000000000018</v>
      </c>
      <c r="BV36" s="35"/>
      <c r="BW36" s="35">
        <f t="shared" si="36"/>
        <v>52.000000000000021</v>
      </c>
      <c r="BX36" s="34">
        <f t="shared" si="37"/>
        <v>4.0000000000000018</v>
      </c>
      <c r="BY36" s="34">
        <v>0</v>
      </c>
      <c r="BZ36" s="34">
        <v>0</v>
      </c>
      <c r="CA36" s="35">
        <f t="shared" ref="CA36" si="117">+BX36+BY36-BZ36</f>
        <v>4.0000000000000018</v>
      </c>
      <c r="CB36" s="35"/>
      <c r="CC36" s="35">
        <f t="shared" si="39"/>
        <v>0</v>
      </c>
      <c r="CD36" s="34">
        <f t="shared" si="40"/>
        <v>4.0000000000000018</v>
      </c>
      <c r="CE36" s="34">
        <v>0</v>
      </c>
      <c r="CF36" s="34">
        <v>0</v>
      </c>
      <c r="CG36" s="35">
        <f t="shared" ref="CG36" si="118">+CD36+CE36-CF36</f>
        <v>4.0000000000000018</v>
      </c>
      <c r="CH36" s="35"/>
      <c r="CI36" s="35">
        <f t="shared" si="42"/>
        <v>0</v>
      </c>
      <c r="CJ36" s="34">
        <f t="shared" si="43"/>
        <v>4.0000000000000018</v>
      </c>
      <c r="CK36" s="34">
        <v>0</v>
      </c>
      <c r="CL36" s="34">
        <v>0</v>
      </c>
      <c r="CM36" s="35">
        <f t="shared" ref="CM36" si="119">+CJ36+CK36-CL36</f>
        <v>4.0000000000000018</v>
      </c>
      <c r="CN36" s="35"/>
      <c r="CO36" s="35">
        <f t="shared" si="45"/>
        <v>0</v>
      </c>
      <c r="CP36" s="34">
        <f t="shared" si="46"/>
        <v>4.0000000000000018</v>
      </c>
      <c r="CQ36" s="34">
        <v>0</v>
      </c>
      <c r="CR36" s="34">
        <v>0</v>
      </c>
      <c r="CS36" s="35">
        <f t="shared" ref="CS36" si="120">+CP36+CQ36-CR36</f>
        <v>4.0000000000000018</v>
      </c>
      <c r="CT36" s="35"/>
      <c r="CU36" s="35">
        <f t="shared" si="48"/>
        <v>0</v>
      </c>
      <c r="CV36" s="34">
        <f t="shared" si="49"/>
        <v>4.0000000000000018</v>
      </c>
      <c r="CW36" s="34">
        <v>0</v>
      </c>
      <c r="CX36" s="34">
        <v>0</v>
      </c>
      <c r="CY36" s="35">
        <f t="shared" ref="CY36" si="121">+CV36+CW36-CX36</f>
        <v>4.0000000000000018</v>
      </c>
      <c r="CZ36" s="35"/>
      <c r="DA36" s="35">
        <f t="shared" si="51"/>
        <v>0</v>
      </c>
      <c r="DB36" s="34">
        <f t="shared" si="52"/>
        <v>4.0000000000000018</v>
      </c>
      <c r="DC36" s="34">
        <v>0</v>
      </c>
      <c r="DD36" s="34">
        <v>0</v>
      </c>
      <c r="DE36" s="35">
        <f t="shared" ref="DE36" si="122">+DB36+DC36-DD36</f>
        <v>4.0000000000000018</v>
      </c>
      <c r="DF36" s="35"/>
      <c r="DG36" s="35">
        <f t="shared" si="54"/>
        <v>0</v>
      </c>
      <c r="DH36" s="34">
        <f t="shared" si="55"/>
        <v>4.0000000000000018</v>
      </c>
      <c r="DI36" s="34">
        <v>0</v>
      </c>
      <c r="DJ36" s="34">
        <v>0</v>
      </c>
      <c r="DK36" s="35">
        <f t="shared" ref="DK36" si="123">+DH36+DI36-DJ36</f>
        <v>4.0000000000000018</v>
      </c>
      <c r="DL36" s="35">
        <v>0</v>
      </c>
      <c r="DM36" s="35">
        <f t="shared" si="57"/>
        <v>0</v>
      </c>
      <c r="DN36" s="34">
        <f t="shared" si="58"/>
        <v>4.0000000000000018</v>
      </c>
      <c r="DO36" s="34">
        <v>0</v>
      </c>
      <c r="DP36" s="34">
        <v>0</v>
      </c>
      <c r="DQ36" s="35">
        <f t="shared" ref="DQ36" si="124">+DN36+DO36-DP36</f>
        <v>4.0000000000000018</v>
      </c>
      <c r="DR36" s="35"/>
      <c r="DS36" s="35">
        <f t="shared" si="60"/>
        <v>0</v>
      </c>
      <c r="DT36" s="34">
        <f t="shared" ref="DT36" si="125">+DQ36+DR36</f>
        <v>4.0000000000000018</v>
      </c>
      <c r="DU36" s="34">
        <v>0</v>
      </c>
      <c r="DV36" s="34">
        <v>0</v>
      </c>
      <c r="DW36" s="35">
        <f t="shared" si="1"/>
        <v>4.0000000000000018</v>
      </c>
      <c r="DX36" s="35"/>
      <c r="DY36" s="35">
        <f t="shared" si="62"/>
        <v>0</v>
      </c>
      <c r="DZ36" s="34">
        <f t="shared" ref="DZ36" si="126">+DW36+DX36</f>
        <v>4.0000000000000018</v>
      </c>
      <c r="EA36" s="34">
        <v>0</v>
      </c>
      <c r="EB36" s="34"/>
      <c r="EC36" s="35">
        <f t="shared" ref="EC36" si="127">+DZ36+EA36-EB36</f>
        <v>4.0000000000000018</v>
      </c>
      <c r="ED36" s="35"/>
      <c r="EE36" s="34">
        <f t="shared" ref="EE36" si="128">+EC36+ED36</f>
        <v>4.0000000000000018</v>
      </c>
      <c r="EF36" s="34">
        <v>0</v>
      </c>
      <c r="EG36" s="34"/>
      <c r="EH36" s="35">
        <f t="shared" ref="EH36" si="129">+EE36+EF36-EG36</f>
        <v>4.0000000000000018</v>
      </c>
      <c r="EI36" s="35"/>
      <c r="EJ36" s="34">
        <f t="shared" ref="EJ36" si="130">+EH36+EI36</f>
        <v>4.0000000000000018</v>
      </c>
      <c r="EK36" s="34">
        <v>0</v>
      </c>
      <c r="EL36" s="34"/>
      <c r="EM36" s="35">
        <f t="shared" ref="EM36" si="131">+EJ36+EK36-EL36</f>
        <v>4.0000000000000018</v>
      </c>
      <c r="EN36" s="35"/>
    </row>
    <row r="37" spans="1:144" x14ac:dyDescent="0.25">
      <c r="A37" s="32">
        <v>322231</v>
      </c>
      <c r="B37" s="36" t="s">
        <v>84</v>
      </c>
      <c r="C37" s="37">
        <v>0</v>
      </c>
      <c r="D37" s="34"/>
      <c r="E37" s="34">
        <v>0</v>
      </c>
      <c r="F37" s="34">
        <v>0</v>
      </c>
      <c r="G37" s="35">
        <f t="shared" si="69"/>
        <v>0</v>
      </c>
      <c r="H37" s="35"/>
      <c r="I37" s="35">
        <f t="shared" si="3"/>
        <v>0</v>
      </c>
      <c r="J37" s="34">
        <f t="shared" si="4"/>
        <v>0</v>
      </c>
      <c r="K37" s="34">
        <v>0</v>
      </c>
      <c r="L37" s="34">
        <v>0</v>
      </c>
      <c r="M37" s="35">
        <f t="shared" si="80"/>
        <v>0</v>
      </c>
      <c r="N37" s="35"/>
      <c r="O37" s="35">
        <f t="shared" si="6"/>
        <v>0</v>
      </c>
      <c r="P37" s="34">
        <f t="shared" si="7"/>
        <v>0</v>
      </c>
      <c r="Q37" s="34">
        <v>0</v>
      </c>
      <c r="R37" s="34">
        <v>0</v>
      </c>
      <c r="S37" s="35">
        <f t="shared" si="8"/>
        <v>0</v>
      </c>
      <c r="T37" s="35"/>
      <c r="U37" s="35">
        <f t="shared" si="9"/>
        <v>0</v>
      </c>
      <c r="V37" s="34">
        <f t="shared" si="10"/>
        <v>0</v>
      </c>
      <c r="W37" s="34">
        <v>0</v>
      </c>
      <c r="X37" s="34">
        <v>0</v>
      </c>
      <c r="Y37" s="35">
        <f t="shared" si="81"/>
        <v>0</v>
      </c>
      <c r="Z37" s="35"/>
      <c r="AA37" s="35">
        <f t="shared" si="12"/>
        <v>0</v>
      </c>
      <c r="AB37" s="34">
        <f t="shared" si="13"/>
        <v>0</v>
      </c>
      <c r="AC37" s="34">
        <v>0</v>
      </c>
      <c r="AD37" s="34">
        <v>0</v>
      </c>
      <c r="AE37" s="35">
        <f t="shared" si="82"/>
        <v>0</v>
      </c>
      <c r="AF37" s="35"/>
      <c r="AG37" s="35">
        <f t="shared" si="15"/>
        <v>0</v>
      </c>
      <c r="AH37" s="34">
        <f t="shared" si="16"/>
        <v>0</v>
      </c>
      <c r="AI37" s="34">
        <v>0</v>
      </c>
      <c r="AJ37" s="34">
        <v>0</v>
      </c>
      <c r="AK37" s="35">
        <f t="shared" si="83"/>
        <v>0</v>
      </c>
      <c r="AL37" s="35"/>
      <c r="AM37" s="35">
        <f t="shared" si="18"/>
        <v>0</v>
      </c>
      <c r="AN37" s="34">
        <f t="shared" si="19"/>
        <v>0</v>
      </c>
      <c r="AO37" s="34">
        <v>0</v>
      </c>
      <c r="AP37" s="34">
        <v>0</v>
      </c>
      <c r="AQ37" s="35">
        <f t="shared" si="84"/>
        <v>0</v>
      </c>
      <c r="AR37" s="35"/>
      <c r="AS37" s="35">
        <f t="shared" si="21"/>
        <v>0</v>
      </c>
      <c r="AT37" s="34">
        <f t="shared" si="22"/>
        <v>0</v>
      </c>
      <c r="AU37" s="34">
        <v>0</v>
      </c>
      <c r="AV37" s="34">
        <v>0</v>
      </c>
      <c r="AW37" s="35">
        <f t="shared" si="85"/>
        <v>0</v>
      </c>
      <c r="AX37" s="35"/>
      <c r="AY37" s="35">
        <f t="shared" si="24"/>
        <v>0</v>
      </c>
      <c r="AZ37" s="34">
        <f t="shared" si="25"/>
        <v>0</v>
      </c>
      <c r="BA37" s="34">
        <v>0</v>
      </c>
      <c r="BB37" s="34">
        <v>0</v>
      </c>
      <c r="BC37" s="35">
        <f t="shared" si="86"/>
        <v>0</v>
      </c>
      <c r="BD37" s="35"/>
      <c r="BE37" s="35">
        <f t="shared" si="27"/>
        <v>0</v>
      </c>
      <c r="BF37" s="34">
        <f t="shared" si="28"/>
        <v>0</v>
      </c>
      <c r="BG37" s="34">
        <v>0</v>
      </c>
      <c r="BH37" s="34">
        <v>0</v>
      </c>
      <c r="BI37" s="35">
        <f t="shared" si="87"/>
        <v>0</v>
      </c>
      <c r="BJ37" s="35"/>
      <c r="BK37" s="35">
        <f t="shared" si="30"/>
        <v>0</v>
      </c>
      <c r="BL37" s="34">
        <f t="shared" si="31"/>
        <v>0</v>
      </c>
      <c r="BM37" s="34">
        <v>20</v>
      </c>
      <c r="BN37" s="34">
        <v>0</v>
      </c>
      <c r="BO37" s="35">
        <f t="shared" si="88"/>
        <v>20</v>
      </c>
      <c r="BP37" s="35"/>
      <c r="BQ37" s="35">
        <f t="shared" si="33"/>
        <v>0</v>
      </c>
      <c r="BR37" s="34">
        <f t="shared" si="34"/>
        <v>20</v>
      </c>
      <c r="BS37" s="34">
        <v>33</v>
      </c>
      <c r="BT37" s="34">
        <v>13.25</v>
      </c>
      <c r="BU37" s="35">
        <f t="shared" si="89"/>
        <v>39.75</v>
      </c>
      <c r="BV37" s="35"/>
      <c r="BW37" s="35">
        <f t="shared" si="36"/>
        <v>78</v>
      </c>
      <c r="BX37" s="34">
        <f t="shared" si="37"/>
        <v>39.75</v>
      </c>
      <c r="BY37" s="34">
        <v>0</v>
      </c>
      <c r="BZ37" s="34">
        <v>8.9166666666666661</v>
      </c>
      <c r="CA37" s="35">
        <f t="shared" si="90"/>
        <v>30.833333333333336</v>
      </c>
      <c r="CB37" s="35"/>
      <c r="CC37" s="35">
        <f t="shared" si="39"/>
        <v>89.90654205607477</v>
      </c>
      <c r="CD37" s="34">
        <f t="shared" si="40"/>
        <v>30.833333333333336</v>
      </c>
      <c r="CE37" s="34">
        <v>0</v>
      </c>
      <c r="CF37" s="34">
        <v>9.7083333333333339</v>
      </c>
      <c r="CG37" s="35">
        <f t="shared" si="91"/>
        <v>21.125</v>
      </c>
      <c r="CH37" s="35"/>
      <c r="CI37" s="35">
        <f t="shared" si="42"/>
        <v>41.343347639484982</v>
      </c>
      <c r="CJ37" s="34">
        <f t="shared" si="43"/>
        <v>21.125</v>
      </c>
      <c r="CK37" s="34">
        <v>0</v>
      </c>
      <c r="CL37" s="34">
        <v>8</v>
      </c>
      <c r="CM37" s="35">
        <f t="shared" si="92"/>
        <v>13.125</v>
      </c>
      <c r="CN37" s="35"/>
      <c r="CO37" s="35">
        <f t="shared" si="45"/>
        <v>42.65625</v>
      </c>
      <c r="CP37" s="34">
        <f t="shared" si="46"/>
        <v>13.125</v>
      </c>
      <c r="CQ37" s="34">
        <v>20</v>
      </c>
      <c r="CR37" s="34">
        <v>6</v>
      </c>
      <c r="CS37" s="35">
        <f t="shared" si="93"/>
        <v>27.125</v>
      </c>
      <c r="CT37" s="35"/>
      <c r="CU37" s="35">
        <f t="shared" si="48"/>
        <v>108.5</v>
      </c>
      <c r="CV37" s="34">
        <f t="shared" si="49"/>
        <v>27.125</v>
      </c>
      <c r="CW37" s="34">
        <v>50</v>
      </c>
      <c r="CX37" s="34">
        <v>6.75</v>
      </c>
      <c r="CY37" s="35">
        <f t="shared" si="94"/>
        <v>70.375</v>
      </c>
      <c r="CZ37" s="35"/>
      <c r="DA37" s="35">
        <f t="shared" si="51"/>
        <v>271.07407407407408</v>
      </c>
      <c r="DB37" s="34">
        <f t="shared" si="52"/>
        <v>70.375</v>
      </c>
      <c r="DC37" s="34">
        <v>0</v>
      </c>
      <c r="DD37" s="34">
        <v>6.666666666666667</v>
      </c>
      <c r="DE37" s="35">
        <f t="shared" si="95"/>
        <v>63.708333333333336</v>
      </c>
      <c r="DF37" s="35"/>
      <c r="DG37" s="35">
        <f t="shared" si="54"/>
        <v>238.90625</v>
      </c>
      <c r="DH37" s="34">
        <f t="shared" si="55"/>
        <v>63.708333333333336</v>
      </c>
      <c r="DI37" s="34">
        <v>50</v>
      </c>
      <c r="DJ37" s="34">
        <v>6.958333333333333</v>
      </c>
      <c r="DK37" s="35">
        <f t="shared" si="96"/>
        <v>106.75000000000001</v>
      </c>
      <c r="DL37" s="35">
        <v>0</v>
      </c>
      <c r="DM37" s="35">
        <f t="shared" si="57"/>
        <v>414.21556886227552</v>
      </c>
      <c r="DN37" s="34">
        <f t="shared" si="58"/>
        <v>106.75000000000001</v>
      </c>
      <c r="DO37" s="34">
        <v>0</v>
      </c>
      <c r="DP37" s="34">
        <v>6.958333333333333</v>
      </c>
      <c r="DQ37" s="35">
        <f t="shared" si="97"/>
        <v>99.791666666666686</v>
      </c>
      <c r="DR37" s="35"/>
      <c r="DS37" s="35">
        <f t="shared" si="60"/>
        <v>387.21556886227557</v>
      </c>
      <c r="DT37" s="34">
        <f t="shared" si="98"/>
        <v>99.791666666666686</v>
      </c>
      <c r="DU37" s="34">
        <v>0</v>
      </c>
      <c r="DV37" s="34">
        <v>1</v>
      </c>
      <c r="DW37" s="35">
        <f t="shared" si="1"/>
        <v>98.791666666666686</v>
      </c>
      <c r="DX37" s="35"/>
      <c r="DY37" s="35">
        <f t="shared" si="62"/>
        <v>2272.2083333333339</v>
      </c>
      <c r="DZ37" s="34">
        <f t="shared" si="99"/>
        <v>98.791666666666686</v>
      </c>
      <c r="EA37" s="34">
        <v>0</v>
      </c>
      <c r="EB37" s="34"/>
      <c r="EC37" s="35">
        <f t="shared" si="100"/>
        <v>98.791666666666686</v>
      </c>
      <c r="ED37" s="35"/>
      <c r="EE37" s="34">
        <f t="shared" si="101"/>
        <v>98.791666666666686</v>
      </c>
      <c r="EF37" s="34">
        <v>0</v>
      </c>
      <c r="EG37" s="34"/>
      <c r="EH37" s="35">
        <f t="shared" si="102"/>
        <v>98.791666666666686</v>
      </c>
      <c r="EI37" s="35"/>
      <c r="EJ37" s="34">
        <f t="shared" si="103"/>
        <v>98.791666666666686</v>
      </c>
      <c r="EK37" s="34">
        <v>0</v>
      </c>
      <c r="EL37" s="34"/>
      <c r="EM37" s="35">
        <f t="shared" si="104"/>
        <v>98.791666666666686</v>
      </c>
      <c r="EN37" s="35"/>
    </row>
    <row r="38" spans="1:144" x14ac:dyDescent="0.25">
      <c r="A38" s="32"/>
      <c r="B38" s="44" t="s">
        <v>85</v>
      </c>
      <c r="C38" s="40">
        <f>+SUM(C36:C37)</f>
        <v>-4.5999999999999996</v>
      </c>
      <c r="D38" s="40">
        <f t="shared" ref="D38:BO38" si="132">+SUM(D36:D37)</f>
        <v>8.5999999999999979</v>
      </c>
      <c r="E38" s="40">
        <f t="shared" si="132"/>
        <v>0</v>
      </c>
      <c r="F38" s="40">
        <f t="shared" si="132"/>
        <v>0</v>
      </c>
      <c r="G38" s="40">
        <f t="shared" si="132"/>
        <v>3.9999999999999982</v>
      </c>
      <c r="H38" s="40">
        <f t="shared" si="132"/>
        <v>0</v>
      </c>
      <c r="I38" s="40">
        <f t="shared" si="3"/>
        <v>0</v>
      </c>
      <c r="J38" s="40">
        <f t="shared" si="132"/>
        <v>3.9999999999999982</v>
      </c>
      <c r="K38" s="40">
        <f t="shared" si="132"/>
        <v>0</v>
      </c>
      <c r="L38" s="40">
        <f t="shared" si="132"/>
        <v>0</v>
      </c>
      <c r="M38" s="40">
        <f t="shared" si="132"/>
        <v>3.9999999999999982</v>
      </c>
      <c r="N38" s="40">
        <f t="shared" si="132"/>
        <v>0</v>
      </c>
      <c r="O38" s="40">
        <f t="shared" si="6"/>
        <v>0</v>
      </c>
      <c r="P38" s="40">
        <f t="shared" si="132"/>
        <v>3.9999999999999982</v>
      </c>
      <c r="Q38" s="40">
        <f t="shared" si="132"/>
        <v>0</v>
      </c>
      <c r="R38" s="40">
        <f t="shared" si="132"/>
        <v>0</v>
      </c>
      <c r="S38" s="40">
        <f t="shared" si="132"/>
        <v>3.9999999999999982</v>
      </c>
      <c r="T38" s="40">
        <f t="shared" si="132"/>
        <v>0</v>
      </c>
      <c r="U38" s="40">
        <f t="shared" si="9"/>
        <v>0</v>
      </c>
      <c r="V38" s="40">
        <f t="shared" si="132"/>
        <v>3.9999999999999982</v>
      </c>
      <c r="W38" s="40">
        <f t="shared" si="132"/>
        <v>0</v>
      </c>
      <c r="X38" s="40">
        <f t="shared" si="132"/>
        <v>0</v>
      </c>
      <c r="Y38" s="40">
        <f t="shared" si="132"/>
        <v>3.9999999999999982</v>
      </c>
      <c r="Z38" s="40">
        <f t="shared" si="132"/>
        <v>0</v>
      </c>
      <c r="AA38" s="40">
        <f t="shared" si="12"/>
        <v>0</v>
      </c>
      <c r="AB38" s="40">
        <f t="shared" si="132"/>
        <v>3.9999999999999982</v>
      </c>
      <c r="AC38" s="40">
        <f t="shared" si="132"/>
        <v>0</v>
      </c>
      <c r="AD38" s="40">
        <f t="shared" si="132"/>
        <v>0</v>
      </c>
      <c r="AE38" s="40">
        <f t="shared" si="132"/>
        <v>3.9999999999999982</v>
      </c>
      <c r="AF38" s="40">
        <f t="shared" si="132"/>
        <v>0</v>
      </c>
      <c r="AG38" s="40">
        <f t="shared" si="15"/>
        <v>0</v>
      </c>
      <c r="AH38" s="40">
        <f t="shared" si="132"/>
        <v>3.9999999999999982</v>
      </c>
      <c r="AI38" s="40">
        <f t="shared" si="132"/>
        <v>0</v>
      </c>
      <c r="AJ38" s="40">
        <f t="shared" si="132"/>
        <v>0</v>
      </c>
      <c r="AK38" s="40">
        <f t="shared" si="132"/>
        <v>3.9999999999999982</v>
      </c>
      <c r="AL38" s="40">
        <f t="shared" si="132"/>
        <v>0</v>
      </c>
      <c r="AM38" s="40">
        <f t="shared" si="18"/>
        <v>0</v>
      </c>
      <c r="AN38" s="40">
        <f t="shared" si="132"/>
        <v>3.9999999999999982</v>
      </c>
      <c r="AO38" s="40">
        <f t="shared" si="132"/>
        <v>30</v>
      </c>
      <c r="AP38" s="40">
        <f t="shared" si="132"/>
        <v>2</v>
      </c>
      <c r="AQ38" s="40">
        <f t="shared" si="132"/>
        <v>32</v>
      </c>
      <c r="AR38" s="40">
        <f t="shared" si="132"/>
        <v>0</v>
      </c>
      <c r="AS38" s="40">
        <f t="shared" si="21"/>
        <v>416</v>
      </c>
      <c r="AT38" s="40">
        <f t="shared" si="132"/>
        <v>32</v>
      </c>
      <c r="AU38" s="40">
        <f t="shared" si="132"/>
        <v>0</v>
      </c>
      <c r="AV38" s="40">
        <f t="shared" si="132"/>
        <v>5.5</v>
      </c>
      <c r="AW38" s="40">
        <f t="shared" si="132"/>
        <v>26.5</v>
      </c>
      <c r="AX38" s="40">
        <f t="shared" si="132"/>
        <v>0</v>
      </c>
      <c r="AY38" s="40">
        <f t="shared" si="24"/>
        <v>130.09090909090909</v>
      </c>
      <c r="AZ38" s="40">
        <f t="shared" si="132"/>
        <v>26.5</v>
      </c>
      <c r="BA38" s="40">
        <f t="shared" si="132"/>
        <v>0</v>
      </c>
      <c r="BB38" s="40">
        <f t="shared" si="132"/>
        <v>7.833333333333333</v>
      </c>
      <c r="BC38" s="40">
        <f t="shared" si="132"/>
        <v>18.666666666666668</v>
      </c>
      <c r="BD38" s="40">
        <f t="shared" si="132"/>
        <v>0</v>
      </c>
      <c r="BE38" s="40">
        <f t="shared" si="27"/>
        <v>57.191489361702132</v>
      </c>
      <c r="BF38" s="40">
        <f t="shared" si="132"/>
        <v>18.666666666666668</v>
      </c>
      <c r="BG38" s="40">
        <f t="shared" si="132"/>
        <v>0</v>
      </c>
      <c r="BH38" s="40">
        <f t="shared" si="132"/>
        <v>5.2</v>
      </c>
      <c r="BI38" s="40">
        <f t="shared" si="132"/>
        <v>13.466666666666669</v>
      </c>
      <c r="BJ38" s="40">
        <f t="shared" si="132"/>
        <v>0</v>
      </c>
      <c r="BK38" s="40">
        <f t="shared" si="30"/>
        <v>67.333333333333343</v>
      </c>
      <c r="BL38" s="40">
        <f t="shared" si="132"/>
        <v>13.466666666666669</v>
      </c>
      <c r="BM38" s="40">
        <f t="shared" si="132"/>
        <v>20</v>
      </c>
      <c r="BN38" s="40">
        <f t="shared" si="132"/>
        <v>7.4666666666666668</v>
      </c>
      <c r="BO38" s="40">
        <f t="shared" si="132"/>
        <v>26</v>
      </c>
      <c r="BP38" s="40">
        <f t="shared" ref="BP38:DV38" si="133">+SUM(BP36:BP37)</f>
        <v>0</v>
      </c>
      <c r="BQ38" s="40">
        <f t="shared" si="33"/>
        <v>90.535714285714292</v>
      </c>
      <c r="BR38" s="40">
        <f t="shared" si="133"/>
        <v>26</v>
      </c>
      <c r="BS38" s="40">
        <f t="shared" si="133"/>
        <v>33</v>
      </c>
      <c r="BT38" s="40">
        <f t="shared" si="133"/>
        <v>15.25</v>
      </c>
      <c r="BU38" s="40">
        <f t="shared" si="133"/>
        <v>43.75</v>
      </c>
      <c r="BV38" s="40">
        <f t="shared" si="133"/>
        <v>0</v>
      </c>
      <c r="BW38" s="40">
        <f t="shared" si="36"/>
        <v>74.590163934426229</v>
      </c>
      <c r="BX38" s="40">
        <f t="shared" si="133"/>
        <v>43.75</v>
      </c>
      <c r="BY38" s="40">
        <f t="shared" si="133"/>
        <v>0</v>
      </c>
      <c r="BZ38" s="40">
        <f t="shared" si="133"/>
        <v>8.9166666666666661</v>
      </c>
      <c r="CA38" s="40">
        <f t="shared" si="133"/>
        <v>34.833333333333336</v>
      </c>
      <c r="CB38" s="40">
        <f t="shared" si="133"/>
        <v>0</v>
      </c>
      <c r="CC38" s="40">
        <f t="shared" si="39"/>
        <v>101.57009345794393</v>
      </c>
      <c r="CD38" s="40">
        <f t="shared" si="133"/>
        <v>34.833333333333336</v>
      </c>
      <c r="CE38" s="40">
        <f t="shared" si="133"/>
        <v>0</v>
      </c>
      <c r="CF38" s="40">
        <f t="shared" si="133"/>
        <v>9.7083333333333339</v>
      </c>
      <c r="CG38" s="40">
        <f t="shared" si="133"/>
        <v>25.125</v>
      </c>
      <c r="CH38" s="40">
        <f t="shared" si="133"/>
        <v>0</v>
      </c>
      <c r="CI38" s="40">
        <f t="shared" si="42"/>
        <v>49.171673819742495</v>
      </c>
      <c r="CJ38" s="40">
        <f t="shared" si="133"/>
        <v>25.125</v>
      </c>
      <c r="CK38" s="40">
        <f t="shared" si="133"/>
        <v>0</v>
      </c>
      <c r="CL38" s="40">
        <f t="shared" si="133"/>
        <v>8</v>
      </c>
      <c r="CM38" s="40">
        <f t="shared" si="133"/>
        <v>17.125</v>
      </c>
      <c r="CN38" s="40">
        <f t="shared" si="133"/>
        <v>0</v>
      </c>
      <c r="CO38" s="40">
        <f t="shared" si="45"/>
        <v>55.65625</v>
      </c>
      <c r="CP38" s="40">
        <f t="shared" si="133"/>
        <v>17.125</v>
      </c>
      <c r="CQ38" s="40">
        <f t="shared" si="133"/>
        <v>20</v>
      </c>
      <c r="CR38" s="40">
        <f t="shared" si="133"/>
        <v>6</v>
      </c>
      <c r="CS38" s="40">
        <f t="shared" si="133"/>
        <v>31.125</v>
      </c>
      <c r="CT38" s="40">
        <f t="shared" si="133"/>
        <v>0</v>
      </c>
      <c r="CU38" s="40">
        <f t="shared" si="48"/>
        <v>124.5</v>
      </c>
      <c r="CV38" s="40">
        <f t="shared" si="133"/>
        <v>31.125</v>
      </c>
      <c r="CW38" s="40">
        <f t="shared" si="133"/>
        <v>50</v>
      </c>
      <c r="CX38" s="40">
        <f t="shared" si="133"/>
        <v>6.75</v>
      </c>
      <c r="CY38" s="40">
        <f t="shared" si="133"/>
        <v>74.375</v>
      </c>
      <c r="CZ38" s="40">
        <f t="shared" si="133"/>
        <v>0</v>
      </c>
      <c r="DA38" s="40">
        <f t="shared" si="51"/>
        <v>286.48148148148147</v>
      </c>
      <c r="DB38" s="40">
        <f t="shared" si="133"/>
        <v>74.375</v>
      </c>
      <c r="DC38" s="40">
        <f t="shared" si="133"/>
        <v>0</v>
      </c>
      <c r="DD38" s="40">
        <f t="shared" si="133"/>
        <v>6.666666666666667</v>
      </c>
      <c r="DE38" s="40">
        <f t="shared" si="133"/>
        <v>67.708333333333343</v>
      </c>
      <c r="DF38" s="40">
        <f t="shared" si="133"/>
        <v>0</v>
      </c>
      <c r="DG38" s="40">
        <f t="shared" si="54"/>
        <v>253.90625000000003</v>
      </c>
      <c r="DH38" s="40">
        <f t="shared" si="133"/>
        <v>67.708333333333343</v>
      </c>
      <c r="DI38" s="40">
        <f t="shared" si="133"/>
        <v>50</v>
      </c>
      <c r="DJ38" s="40">
        <f t="shared" si="133"/>
        <v>6.958333333333333</v>
      </c>
      <c r="DK38" s="40">
        <f t="shared" si="133"/>
        <v>110.75000000000001</v>
      </c>
      <c r="DL38" s="40">
        <f t="shared" si="133"/>
        <v>0</v>
      </c>
      <c r="DM38" s="40">
        <f t="shared" si="57"/>
        <v>429.73652694610786</v>
      </c>
      <c r="DN38" s="40">
        <f t="shared" si="133"/>
        <v>110.75000000000001</v>
      </c>
      <c r="DO38" s="40">
        <f t="shared" si="133"/>
        <v>0</v>
      </c>
      <c r="DP38" s="40">
        <f t="shared" si="133"/>
        <v>6.958333333333333</v>
      </c>
      <c r="DQ38" s="40">
        <f t="shared" si="133"/>
        <v>103.79166666666669</v>
      </c>
      <c r="DR38" s="40">
        <f t="shared" si="133"/>
        <v>0</v>
      </c>
      <c r="DS38" s="40">
        <f t="shared" si="60"/>
        <v>402.73652694610792</v>
      </c>
      <c r="DT38" s="40">
        <f t="shared" si="133"/>
        <v>103.79166666666669</v>
      </c>
      <c r="DU38" s="40">
        <f t="shared" si="133"/>
        <v>0</v>
      </c>
      <c r="DV38" s="40">
        <f t="shared" si="133"/>
        <v>1</v>
      </c>
      <c r="DW38" s="40">
        <f t="shared" si="1"/>
        <v>102.79166666666669</v>
      </c>
      <c r="DX38" s="35"/>
      <c r="DY38" s="40">
        <f t="shared" si="62"/>
        <v>2364.2083333333339</v>
      </c>
      <c r="DZ38" s="34"/>
      <c r="EA38" s="34"/>
      <c r="EB38" s="34"/>
      <c r="EC38" s="35"/>
      <c r="ED38" s="35"/>
      <c r="EE38" s="34"/>
      <c r="EF38" s="34"/>
      <c r="EG38" s="34"/>
      <c r="EH38" s="35"/>
      <c r="EI38" s="35"/>
      <c r="EJ38" s="34"/>
      <c r="EK38" s="34"/>
      <c r="EL38" s="34"/>
      <c r="EM38" s="35"/>
      <c r="EN38" s="35"/>
    </row>
    <row r="39" spans="1:144" x14ac:dyDescent="0.25">
      <c r="A39" s="32">
        <v>322110</v>
      </c>
      <c r="B39" s="36" t="s">
        <v>86</v>
      </c>
      <c r="C39" s="37">
        <v>0</v>
      </c>
      <c r="D39" s="34"/>
      <c r="E39" s="34">
        <v>0</v>
      </c>
      <c r="F39" s="34">
        <v>0</v>
      </c>
      <c r="G39" s="35">
        <f t="shared" si="69"/>
        <v>0</v>
      </c>
      <c r="H39" s="35"/>
      <c r="I39" s="35">
        <f t="shared" si="3"/>
        <v>0</v>
      </c>
      <c r="J39" s="34">
        <f t="shared" si="4"/>
        <v>0</v>
      </c>
      <c r="K39" s="34">
        <v>0</v>
      </c>
      <c r="L39" s="34">
        <v>0</v>
      </c>
      <c r="M39" s="35">
        <f t="shared" si="80"/>
        <v>0</v>
      </c>
      <c r="N39" s="35"/>
      <c r="O39" s="35">
        <f t="shared" si="6"/>
        <v>0</v>
      </c>
      <c r="P39" s="34">
        <f t="shared" si="7"/>
        <v>0</v>
      </c>
      <c r="Q39" s="34">
        <v>0</v>
      </c>
      <c r="R39" s="34">
        <v>0</v>
      </c>
      <c r="S39" s="35">
        <f t="shared" si="8"/>
        <v>0</v>
      </c>
      <c r="T39" s="35"/>
      <c r="U39" s="35">
        <f t="shared" si="9"/>
        <v>0</v>
      </c>
      <c r="V39" s="34">
        <f t="shared" si="10"/>
        <v>0</v>
      </c>
      <c r="W39" s="34">
        <v>0</v>
      </c>
      <c r="X39" s="34">
        <v>0</v>
      </c>
      <c r="Y39" s="35">
        <f t="shared" si="81"/>
        <v>0</v>
      </c>
      <c r="Z39" s="35"/>
      <c r="AA39" s="35">
        <f t="shared" si="12"/>
        <v>0</v>
      </c>
      <c r="AB39" s="34">
        <f t="shared" si="13"/>
        <v>0</v>
      </c>
      <c r="AC39" s="34">
        <v>0</v>
      </c>
      <c r="AD39" s="34">
        <v>0</v>
      </c>
      <c r="AE39" s="35">
        <f t="shared" si="82"/>
        <v>0</v>
      </c>
      <c r="AF39" s="35"/>
      <c r="AG39" s="35">
        <f t="shared" si="15"/>
        <v>0</v>
      </c>
      <c r="AH39" s="34">
        <f t="shared" si="16"/>
        <v>0</v>
      </c>
      <c r="AI39" s="34">
        <v>0</v>
      </c>
      <c r="AJ39" s="34">
        <v>0</v>
      </c>
      <c r="AK39" s="35">
        <f t="shared" si="83"/>
        <v>0</v>
      </c>
      <c r="AL39" s="35"/>
      <c r="AM39" s="35">
        <f t="shared" si="18"/>
        <v>0</v>
      </c>
      <c r="AN39" s="34">
        <f t="shared" si="19"/>
        <v>0</v>
      </c>
      <c r="AO39" s="34">
        <v>0</v>
      </c>
      <c r="AP39" s="34">
        <v>0</v>
      </c>
      <c r="AQ39" s="35">
        <f t="shared" si="84"/>
        <v>0</v>
      </c>
      <c r="AR39" s="35"/>
      <c r="AS39" s="35">
        <f t="shared" si="21"/>
        <v>0</v>
      </c>
      <c r="AT39" s="34">
        <f t="shared" si="22"/>
        <v>0</v>
      </c>
      <c r="AU39" s="34">
        <v>0</v>
      </c>
      <c r="AV39" s="34">
        <v>0</v>
      </c>
      <c r="AW39" s="35">
        <f t="shared" si="85"/>
        <v>0</v>
      </c>
      <c r="AX39" s="35"/>
      <c r="AY39" s="35">
        <f t="shared" si="24"/>
        <v>0</v>
      </c>
      <c r="AZ39" s="34">
        <f t="shared" si="25"/>
        <v>0</v>
      </c>
      <c r="BA39" s="34">
        <v>0</v>
      </c>
      <c r="BB39" s="34">
        <v>0</v>
      </c>
      <c r="BC39" s="35">
        <f t="shared" si="86"/>
        <v>0</v>
      </c>
      <c r="BD39" s="35"/>
      <c r="BE39" s="35">
        <f t="shared" si="27"/>
        <v>0</v>
      </c>
      <c r="BF39" s="34">
        <f t="shared" si="28"/>
        <v>0</v>
      </c>
      <c r="BG39" s="34">
        <v>0</v>
      </c>
      <c r="BH39" s="34">
        <v>0</v>
      </c>
      <c r="BI39" s="35">
        <f t="shared" si="87"/>
        <v>0</v>
      </c>
      <c r="BJ39" s="35"/>
      <c r="BK39" s="35">
        <f t="shared" si="30"/>
        <v>0</v>
      </c>
      <c r="BL39" s="34">
        <f t="shared" si="31"/>
        <v>0</v>
      </c>
      <c r="BM39" s="34">
        <v>30</v>
      </c>
      <c r="BN39" s="34">
        <v>0</v>
      </c>
      <c r="BO39" s="35">
        <f t="shared" si="88"/>
        <v>30</v>
      </c>
      <c r="BP39" s="35"/>
      <c r="BQ39" s="35">
        <f t="shared" si="33"/>
        <v>0</v>
      </c>
      <c r="BR39" s="34">
        <f t="shared" si="34"/>
        <v>30</v>
      </c>
      <c r="BS39" s="34">
        <v>18</v>
      </c>
      <c r="BT39" s="34">
        <v>13.25</v>
      </c>
      <c r="BU39" s="35">
        <f t="shared" si="89"/>
        <v>34.75</v>
      </c>
      <c r="BV39" s="35"/>
      <c r="BW39" s="35">
        <f t="shared" si="36"/>
        <v>68.188679245283026</v>
      </c>
      <c r="BX39" s="34">
        <f t="shared" si="37"/>
        <v>34.75</v>
      </c>
      <c r="BY39" s="34">
        <v>0</v>
      </c>
      <c r="BZ39" s="34">
        <v>9.75</v>
      </c>
      <c r="CA39" s="35">
        <f t="shared" si="90"/>
        <v>25</v>
      </c>
      <c r="CB39" s="35"/>
      <c r="CC39" s="35">
        <f t="shared" si="39"/>
        <v>66.666666666666671</v>
      </c>
      <c r="CD39" s="34">
        <f t="shared" si="40"/>
        <v>25</v>
      </c>
      <c r="CE39" s="34">
        <v>0</v>
      </c>
      <c r="CF39" s="34">
        <v>12.208333333333332</v>
      </c>
      <c r="CG39" s="35">
        <f t="shared" si="91"/>
        <v>12.791666666666668</v>
      </c>
      <c r="CH39" s="35"/>
      <c r="CI39" s="35">
        <f t="shared" si="42"/>
        <v>19.907849829351541</v>
      </c>
      <c r="CJ39" s="34">
        <f t="shared" si="43"/>
        <v>12.791666666666668</v>
      </c>
      <c r="CK39" s="34">
        <v>0</v>
      </c>
      <c r="CL39" s="34">
        <v>9.25</v>
      </c>
      <c r="CM39" s="35">
        <f t="shared" si="92"/>
        <v>3.5416666666666679</v>
      </c>
      <c r="CN39" s="35"/>
      <c r="CO39" s="35">
        <f t="shared" si="45"/>
        <v>9.9549549549549585</v>
      </c>
      <c r="CP39" s="34">
        <f t="shared" si="46"/>
        <v>3.5416666666666679</v>
      </c>
      <c r="CQ39" s="34">
        <v>20</v>
      </c>
      <c r="CR39" s="34">
        <v>3.75</v>
      </c>
      <c r="CS39" s="35">
        <f t="shared" si="93"/>
        <v>19.791666666666668</v>
      </c>
      <c r="CT39" s="35"/>
      <c r="CU39" s="35">
        <f t="shared" si="48"/>
        <v>126.66666666666667</v>
      </c>
      <c r="CV39" s="34">
        <f t="shared" si="49"/>
        <v>19.791666666666668</v>
      </c>
      <c r="CW39" s="34">
        <v>50</v>
      </c>
      <c r="CX39" s="34">
        <v>9.25</v>
      </c>
      <c r="CY39" s="35">
        <f t="shared" si="94"/>
        <v>60.541666666666671</v>
      </c>
      <c r="CZ39" s="35"/>
      <c r="DA39" s="35">
        <f t="shared" si="51"/>
        <v>170.17117117117118</v>
      </c>
      <c r="DB39" s="34">
        <f t="shared" si="52"/>
        <v>60.541666666666671</v>
      </c>
      <c r="DC39" s="34">
        <v>0</v>
      </c>
      <c r="DD39" s="34">
        <v>5.5</v>
      </c>
      <c r="DE39" s="35">
        <f t="shared" si="95"/>
        <v>55.041666666666671</v>
      </c>
      <c r="DF39" s="35"/>
      <c r="DG39" s="35">
        <f t="shared" si="54"/>
        <v>250.18939393939397</v>
      </c>
      <c r="DH39" s="34">
        <f t="shared" si="55"/>
        <v>55.041666666666671</v>
      </c>
      <c r="DI39" s="34">
        <v>50</v>
      </c>
      <c r="DJ39" s="34">
        <v>6.7083333333333339</v>
      </c>
      <c r="DK39" s="35">
        <f t="shared" si="96"/>
        <v>98.333333333333343</v>
      </c>
      <c r="DL39" s="35">
        <v>0</v>
      </c>
      <c r="DM39" s="35">
        <f t="shared" si="57"/>
        <v>395.77639751552795</v>
      </c>
      <c r="DN39" s="34">
        <f t="shared" si="58"/>
        <v>98.333333333333343</v>
      </c>
      <c r="DO39" s="34">
        <v>0</v>
      </c>
      <c r="DP39" s="34">
        <v>9.375</v>
      </c>
      <c r="DQ39" s="35">
        <f t="shared" si="97"/>
        <v>88.958333333333343</v>
      </c>
      <c r="DR39" s="35"/>
      <c r="DS39" s="35">
        <f t="shared" si="60"/>
        <v>256.20000000000005</v>
      </c>
      <c r="DT39" s="34">
        <f t="shared" si="98"/>
        <v>88.958333333333343</v>
      </c>
      <c r="DU39" s="34">
        <v>0</v>
      </c>
      <c r="DV39" s="34">
        <v>0</v>
      </c>
      <c r="DW39" s="35">
        <f t="shared" si="1"/>
        <v>88.958333333333343</v>
      </c>
      <c r="DX39" s="35"/>
      <c r="DY39" s="35">
        <f t="shared" si="62"/>
        <v>0</v>
      </c>
      <c r="DZ39" s="34">
        <f t="shared" si="99"/>
        <v>88.958333333333343</v>
      </c>
      <c r="EA39" s="34">
        <v>0</v>
      </c>
      <c r="EB39" s="34"/>
      <c r="EC39" s="35">
        <f t="shared" si="100"/>
        <v>88.958333333333343</v>
      </c>
      <c r="ED39" s="35"/>
      <c r="EE39" s="34">
        <f t="shared" si="101"/>
        <v>88.958333333333343</v>
      </c>
      <c r="EF39" s="34">
        <v>0</v>
      </c>
      <c r="EG39" s="34"/>
      <c r="EH39" s="35">
        <f t="shared" si="102"/>
        <v>88.958333333333343</v>
      </c>
      <c r="EI39" s="35"/>
      <c r="EJ39" s="34">
        <f t="shared" si="103"/>
        <v>88.958333333333343</v>
      </c>
      <c r="EK39" s="34">
        <v>0</v>
      </c>
      <c r="EL39" s="34"/>
      <c r="EM39" s="35">
        <f t="shared" si="104"/>
        <v>88.958333333333343</v>
      </c>
      <c r="EN39" s="35"/>
    </row>
    <row r="40" spans="1:144" x14ac:dyDescent="0.25">
      <c r="A40" s="32">
        <v>322900</v>
      </c>
      <c r="B40" s="36" t="s">
        <v>87</v>
      </c>
      <c r="C40" s="37"/>
      <c r="D40" s="34"/>
      <c r="E40" s="34">
        <v>0</v>
      </c>
      <c r="F40" s="34">
        <v>0</v>
      </c>
      <c r="G40" s="35">
        <f t="shared" si="69"/>
        <v>0</v>
      </c>
      <c r="H40" s="35"/>
      <c r="I40" s="35">
        <f t="shared" si="3"/>
        <v>0</v>
      </c>
      <c r="J40" s="34">
        <f t="shared" si="4"/>
        <v>0</v>
      </c>
      <c r="K40" s="34">
        <v>0</v>
      </c>
      <c r="L40" s="34">
        <v>0</v>
      </c>
      <c r="M40" s="35">
        <f>+J40+K40-L40</f>
        <v>0</v>
      </c>
      <c r="N40" s="35"/>
      <c r="O40" s="35">
        <f t="shared" si="6"/>
        <v>0</v>
      </c>
      <c r="P40" s="34">
        <f t="shared" si="7"/>
        <v>0</v>
      </c>
      <c r="Q40" s="34">
        <v>0</v>
      </c>
      <c r="R40" s="34">
        <v>0</v>
      </c>
      <c r="S40" s="35">
        <f t="shared" si="8"/>
        <v>0</v>
      </c>
      <c r="T40" s="35"/>
      <c r="U40" s="35">
        <f t="shared" si="9"/>
        <v>0</v>
      </c>
      <c r="V40" s="34">
        <f t="shared" si="10"/>
        <v>0</v>
      </c>
      <c r="W40" s="34">
        <v>0</v>
      </c>
      <c r="X40" s="34">
        <v>0</v>
      </c>
      <c r="Y40" s="35">
        <f>+V40+W40-X40</f>
        <v>0</v>
      </c>
      <c r="Z40" s="35"/>
      <c r="AA40" s="35">
        <f t="shared" si="12"/>
        <v>0</v>
      </c>
      <c r="AB40" s="34">
        <f t="shared" si="13"/>
        <v>0</v>
      </c>
      <c r="AC40" s="34">
        <v>0</v>
      </c>
      <c r="AD40" s="34">
        <v>0</v>
      </c>
      <c r="AE40" s="35">
        <f>+AB40+AC40-AD40</f>
        <v>0</v>
      </c>
      <c r="AF40" s="35"/>
      <c r="AG40" s="35">
        <f t="shared" si="15"/>
        <v>0</v>
      </c>
      <c r="AH40" s="34">
        <f t="shared" si="16"/>
        <v>0</v>
      </c>
      <c r="AI40" s="34">
        <v>0</v>
      </c>
      <c r="AJ40" s="34">
        <v>0</v>
      </c>
      <c r="AK40" s="35">
        <f>+AH40+AI40-AJ40</f>
        <v>0</v>
      </c>
      <c r="AL40" s="35"/>
      <c r="AM40" s="35">
        <f t="shared" si="18"/>
        <v>0</v>
      </c>
      <c r="AN40" s="34">
        <f t="shared" si="19"/>
        <v>0</v>
      </c>
      <c r="AO40" s="34">
        <v>30</v>
      </c>
      <c r="AP40" s="34">
        <v>2</v>
      </c>
      <c r="AQ40" s="35">
        <f>+AN40+AO40-AP40</f>
        <v>28</v>
      </c>
      <c r="AR40" s="35"/>
      <c r="AS40" s="35">
        <f t="shared" si="21"/>
        <v>364</v>
      </c>
      <c r="AT40" s="34">
        <f t="shared" si="22"/>
        <v>28</v>
      </c>
      <c r="AU40" s="34">
        <v>0</v>
      </c>
      <c r="AV40" s="34">
        <v>8.3000000000000007</v>
      </c>
      <c r="AW40" s="35">
        <f>+AT40+AU40-AV40</f>
        <v>19.7</v>
      </c>
      <c r="AX40" s="35"/>
      <c r="AY40" s="35">
        <f t="shared" si="24"/>
        <v>64.084337349397586</v>
      </c>
      <c r="AZ40" s="34">
        <f t="shared" si="25"/>
        <v>19.7</v>
      </c>
      <c r="BA40" s="34">
        <v>15</v>
      </c>
      <c r="BB40" s="34">
        <v>7.333333333333333</v>
      </c>
      <c r="BC40" s="35">
        <f>+AZ40+BA40-BB40</f>
        <v>27.366666666666671</v>
      </c>
      <c r="BD40" s="35"/>
      <c r="BE40" s="35">
        <f t="shared" si="27"/>
        <v>89.563636363636391</v>
      </c>
      <c r="BF40" s="34">
        <f t="shared" si="28"/>
        <v>27.366666666666671</v>
      </c>
      <c r="BG40" s="34">
        <v>0</v>
      </c>
      <c r="BH40" s="34">
        <v>6.2333333333333325</v>
      </c>
      <c r="BI40" s="35">
        <f>+BF40+BG40-BH40</f>
        <v>21.13333333333334</v>
      </c>
      <c r="BJ40" s="35"/>
      <c r="BK40" s="35">
        <f t="shared" si="30"/>
        <v>88.14973262032089</v>
      </c>
      <c r="BL40" s="34">
        <f t="shared" si="31"/>
        <v>21.13333333333334</v>
      </c>
      <c r="BM40" s="34">
        <v>0</v>
      </c>
      <c r="BN40" s="34">
        <v>14.666666666666668</v>
      </c>
      <c r="BO40" s="35">
        <f>+BL40+BM40-BN40</f>
        <v>6.4666666666666721</v>
      </c>
      <c r="BP40" s="35"/>
      <c r="BQ40" s="35">
        <f t="shared" si="33"/>
        <v>11.463636363636374</v>
      </c>
      <c r="BR40" s="34">
        <f t="shared" si="34"/>
        <v>6.4666666666666721</v>
      </c>
      <c r="BS40" s="34">
        <v>0</v>
      </c>
      <c r="BT40" s="34">
        <v>1.9</v>
      </c>
      <c r="BU40" s="35">
        <f>+BR40+BS40-BT40</f>
        <v>4.5666666666666718</v>
      </c>
      <c r="BV40" s="35"/>
      <c r="BW40" s="35">
        <f t="shared" si="36"/>
        <v>62.491228070175517</v>
      </c>
      <c r="BX40" s="34">
        <f t="shared" si="37"/>
        <v>4.5666666666666718</v>
      </c>
      <c r="BY40" s="34">
        <v>0</v>
      </c>
      <c r="BZ40" s="34">
        <v>0</v>
      </c>
      <c r="CA40" s="35">
        <f>+BX40+BY40-BZ40</f>
        <v>4.5666666666666718</v>
      </c>
      <c r="CB40" s="35"/>
      <c r="CC40" s="35">
        <f t="shared" si="39"/>
        <v>0</v>
      </c>
      <c r="CD40" s="34">
        <f t="shared" si="40"/>
        <v>4.5666666666666718</v>
      </c>
      <c r="CE40" s="34">
        <v>0</v>
      </c>
      <c r="CF40" s="34">
        <v>0</v>
      </c>
      <c r="CG40" s="35">
        <f>+CD40+CE40-CF40</f>
        <v>4.5666666666666718</v>
      </c>
      <c r="CH40" s="35"/>
      <c r="CI40" s="35">
        <f t="shared" si="42"/>
        <v>0</v>
      </c>
      <c r="CJ40" s="34">
        <f t="shared" si="43"/>
        <v>4.5666666666666718</v>
      </c>
      <c r="CK40" s="34">
        <v>0</v>
      </c>
      <c r="CL40" s="34">
        <v>0</v>
      </c>
      <c r="CM40" s="35">
        <f>+CJ40+CK40-CL40</f>
        <v>4.5666666666666718</v>
      </c>
      <c r="CN40" s="35"/>
      <c r="CO40" s="35">
        <f t="shared" si="45"/>
        <v>0</v>
      </c>
      <c r="CP40" s="34">
        <f t="shared" si="46"/>
        <v>4.5666666666666718</v>
      </c>
      <c r="CQ40" s="34">
        <v>0</v>
      </c>
      <c r="CR40" s="34">
        <v>0</v>
      </c>
      <c r="CS40" s="35">
        <f>+CP40+CQ40-CR40</f>
        <v>4.5666666666666718</v>
      </c>
      <c r="CT40" s="35"/>
      <c r="CU40" s="35">
        <f t="shared" si="48"/>
        <v>0</v>
      </c>
      <c r="CV40" s="34">
        <f t="shared" si="49"/>
        <v>4.5666666666666718</v>
      </c>
      <c r="CW40" s="34">
        <v>0</v>
      </c>
      <c r="CX40" s="34">
        <v>0</v>
      </c>
      <c r="CY40" s="35">
        <f>+CV40+CW40-CX40</f>
        <v>4.5666666666666718</v>
      </c>
      <c r="CZ40" s="35"/>
      <c r="DA40" s="35">
        <f t="shared" si="51"/>
        <v>0</v>
      </c>
      <c r="DB40" s="34">
        <f t="shared" si="52"/>
        <v>4.5666666666666718</v>
      </c>
      <c r="DC40" s="34">
        <v>0</v>
      </c>
      <c r="DD40" s="34">
        <v>0</v>
      </c>
      <c r="DE40" s="35">
        <f>+DB40+DC40-DD40</f>
        <v>4.5666666666666718</v>
      </c>
      <c r="DF40" s="35"/>
      <c r="DG40" s="35">
        <f t="shared" si="54"/>
        <v>0</v>
      </c>
      <c r="DH40" s="34">
        <f t="shared" si="55"/>
        <v>4.5666666666666718</v>
      </c>
      <c r="DI40" s="34">
        <v>0</v>
      </c>
      <c r="DJ40" s="34">
        <v>0</v>
      </c>
      <c r="DK40" s="35">
        <f>+DH40+DI40-DJ40</f>
        <v>4.5666666666666718</v>
      </c>
      <c r="DL40" s="35">
        <v>0</v>
      </c>
      <c r="DM40" s="35">
        <f t="shared" si="57"/>
        <v>0</v>
      </c>
      <c r="DN40" s="34">
        <f t="shared" si="58"/>
        <v>4.5666666666666718</v>
      </c>
      <c r="DO40" s="34">
        <v>0</v>
      </c>
      <c r="DP40" s="34">
        <v>0</v>
      </c>
      <c r="DQ40" s="35">
        <f>+DN40+DO40-DP40</f>
        <v>4.5666666666666718</v>
      </c>
      <c r="DR40" s="35"/>
      <c r="DS40" s="35">
        <f t="shared" si="60"/>
        <v>0</v>
      </c>
      <c r="DT40" s="34">
        <f>+DQ40+DR40</f>
        <v>4.5666666666666718</v>
      </c>
      <c r="DU40" s="34">
        <v>0</v>
      </c>
      <c r="DV40" s="34">
        <v>0</v>
      </c>
      <c r="DW40" s="35">
        <f t="shared" si="1"/>
        <v>4.5666666666666718</v>
      </c>
      <c r="DX40" s="35"/>
      <c r="DY40" s="35">
        <f t="shared" si="62"/>
        <v>0</v>
      </c>
      <c r="DZ40" s="34">
        <f>+DW40+DX40</f>
        <v>4.5666666666666718</v>
      </c>
      <c r="EA40" s="34">
        <v>0</v>
      </c>
      <c r="EB40" s="34"/>
      <c r="EC40" s="35">
        <f>+DZ40+EA40-EB40</f>
        <v>4.5666666666666718</v>
      </c>
      <c r="ED40" s="35"/>
      <c r="EE40" s="34">
        <f>+EC40+ED40</f>
        <v>4.5666666666666718</v>
      </c>
      <c r="EF40" s="34">
        <v>0</v>
      </c>
      <c r="EG40" s="34"/>
      <c r="EH40" s="35">
        <f>+EE40+EF40-EG40</f>
        <v>4.5666666666666718</v>
      </c>
      <c r="EI40" s="35"/>
      <c r="EJ40" s="34">
        <f>+EH40+EI40</f>
        <v>4.5666666666666718</v>
      </c>
      <c r="EK40" s="34">
        <v>0</v>
      </c>
      <c r="EL40" s="34"/>
      <c r="EM40" s="35">
        <f>+EJ40+EK40-EL40</f>
        <v>4.5666666666666718</v>
      </c>
      <c r="EN40" s="35"/>
    </row>
    <row r="41" spans="1:144" x14ac:dyDescent="0.25">
      <c r="A41" s="32"/>
      <c r="B41" s="44" t="s">
        <v>88</v>
      </c>
      <c r="C41" s="40">
        <f>+SUM(C39:C40)</f>
        <v>0</v>
      </c>
      <c r="D41" s="40">
        <f t="shared" ref="D41:BO41" si="134">+SUM(D39:D40)</f>
        <v>0</v>
      </c>
      <c r="E41" s="40">
        <f t="shared" si="134"/>
        <v>0</v>
      </c>
      <c r="F41" s="40">
        <f t="shared" si="134"/>
        <v>0</v>
      </c>
      <c r="G41" s="40">
        <f t="shared" si="134"/>
        <v>0</v>
      </c>
      <c r="H41" s="40">
        <f t="shared" si="134"/>
        <v>0</v>
      </c>
      <c r="I41" s="40">
        <f t="shared" si="3"/>
        <v>0</v>
      </c>
      <c r="J41" s="40">
        <f t="shared" si="134"/>
        <v>0</v>
      </c>
      <c r="K41" s="40">
        <f t="shared" si="134"/>
        <v>0</v>
      </c>
      <c r="L41" s="40">
        <f t="shared" si="134"/>
        <v>0</v>
      </c>
      <c r="M41" s="40">
        <f t="shared" si="134"/>
        <v>0</v>
      </c>
      <c r="N41" s="40">
        <f t="shared" si="134"/>
        <v>0</v>
      </c>
      <c r="O41" s="40">
        <f t="shared" si="6"/>
        <v>0</v>
      </c>
      <c r="P41" s="40">
        <f t="shared" si="134"/>
        <v>0</v>
      </c>
      <c r="Q41" s="40">
        <f t="shared" si="134"/>
        <v>0</v>
      </c>
      <c r="R41" s="40">
        <f t="shared" si="134"/>
        <v>0</v>
      </c>
      <c r="S41" s="40">
        <f t="shared" si="134"/>
        <v>0</v>
      </c>
      <c r="T41" s="40">
        <f t="shared" si="134"/>
        <v>0</v>
      </c>
      <c r="U41" s="40">
        <f t="shared" si="9"/>
        <v>0</v>
      </c>
      <c r="V41" s="40">
        <f t="shared" si="134"/>
        <v>0</v>
      </c>
      <c r="W41" s="40">
        <f t="shared" si="134"/>
        <v>0</v>
      </c>
      <c r="X41" s="40">
        <f t="shared" si="134"/>
        <v>0</v>
      </c>
      <c r="Y41" s="40">
        <f t="shared" si="134"/>
        <v>0</v>
      </c>
      <c r="Z41" s="40">
        <f t="shared" si="134"/>
        <v>0</v>
      </c>
      <c r="AA41" s="40">
        <f t="shared" si="12"/>
        <v>0</v>
      </c>
      <c r="AB41" s="40">
        <f t="shared" si="134"/>
        <v>0</v>
      </c>
      <c r="AC41" s="40">
        <f t="shared" si="134"/>
        <v>0</v>
      </c>
      <c r="AD41" s="40">
        <f t="shared" si="134"/>
        <v>0</v>
      </c>
      <c r="AE41" s="40">
        <f t="shared" si="134"/>
        <v>0</v>
      </c>
      <c r="AF41" s="40">
        <f t="shared" si="134"/>
        <v>0</v>
      </c>
      <c r="AG41" s="40">
        <f t="shared" si="15"/>
        <v>0</v>
      </c>
      <c r="AH41" s="40">
        <f t="shared" si="134"/>
        <v>0</v>
      </c>
      <c r="AI41" s="40">
        <f t="shared" si="134"/>
        <v>0</v>
      </c>
      <c r="AJ41" s="40">
        <f t="shared" si="134"/>
        <v>0</v>
      </c>
      <c r="AK41" s="40">
        <f t="shared" si="134"/>
        <v>0</v>
      </c>
      <c r="AL41" s="40">
        <f t="shared" si="134"/>
        <v>0</v>
      </c>
      <c r="AM41" s="40">
        <f t="shared" si="18"/>
        <v>0</v>
      </c>
      <c r="AN41" s="40">
        <f t="shared" si="134"/>
        <v>0</v>
      </c>
      <c r="AO41" s="40">
        <f t="shared" si="134"/>
        <v>30</v>
      </c>
      <c r="AP41" s="40">
        <f t="shared" si="134"/>
        <v>2</v>
      </c>
      <c r="AQ41" s="40">
        <f t="shared" si="134"/>
        <v>28</v>
      </c>
      <c r="AR41" s="40">
        <f t="shared" si="134"/>
        <v>0</v>
      </c>
      <c r="AS41" s="40">
        <f t="shared" si="21"/>
        <v>364</v>
      </c>
      <c r="AT41" s="40">
        <f t="shared" si="134"/>
        <v>28</v>
      </c>
      <c r="AU41" s="40">
        <f t="shared" si="134"/>
        <v>0</v>
      </c>
      <c r="AV41" s="40">
        <f t="shared" si="134"/>
        <v>8.3000000000000007</v>
      </c>
      <c r="AW41" s="40">
        <f t="shared" si="134"/>
        <v>19.7</v>
      </c>
      <c r="AX41" s="40">
        <f t="shared" si="134"/>
        <v>0</v>
      </c>
      <c r="AY41" s="40">
        <f t="shared" si="24"/>
        <v>64.084337349397586</v>
      </c>
      <c r="AZ41" s="40">
        <f t="shared" si="134"/>
        <v>19.7</v>
      </c>
      <c r="BA41" s="40">
        <f t="shared" si="134"/>
        <v>15</v>
      </c>
      <c r="BB41" s="40">
        <f t="shared" si="134"/>
        <v>7.333333333333333</v>
      </c>
      <c r="BC41" s="40">
        <f t="shared" si="134"/>
        <v>27.366666666666671</v>
      </c>
      <c r="BD41" s="40">
        <f t="shared" si="134"/>
        <v>0</v>
      </c>
      <c r="BE41" s="40">
        <f t="shared" si="27"/>
        <v>89.563636363636391</v>
      </c>
      <c r="BF41" s="40">
        <f t="shared" si="134"/>
        <v>27.366666666666671</v>
      </c>
      <c r="BG41" s="40">
        <f t="shared" si="134"/>
        <v>0</v>
      </c>
      <c r="BH41" s="40">
        <f t="shared" si="134"/>
        <v>6.2333333333333325</v>
      </c>
      <c r="BI41" s="40">
        <f t="shared" si="134"/>
        <v>21.13333333333334</v>
      </c>
      <c r="BJ41" s="40">
        <f t="shared" si="134"/>
        <v>0</v>
      </c>
      <c r="BK41" s="40">
        <f t="shared" si="30"/>
        <v>88.14973262032089</v>
      </c>
      <c r="BL41" s="40">
        <f t="shared" si="134"/>
        <v>21.13333333333334</v>
      </c>
      <c r="BM41" s="40">
        <f t="shared" si="134"/>
        <v>30</v>
      </c>
      <c r="BN41" s="40">
        <f t="shared" si="134"/>
        <v>14.666666666666668</v>
      </c>
      <c r="BO41" s="40">
        <f t="shared" si="134"/>
        <v>36.466666666666669</v>
      </c>
      <c r="BP41" s="40">
        <f t="shared" ref="BP41:DV41" si="135">+SUM(BP39:BP40)</f>
        <v>0</v>
      </c>
      <c r="BQ41" s="40">
        <f t="shared" si="33"/>
        <v>64.645454545454555</v>
      </c>
      <c r="BR41" s="40">
        <f t="shared" si="135"/>
        <v>36.466666666666669</v>
      </c>
      <c r="BS41" s="40">
        <f t="shared" si="135"/>
        <v>18</v>
      </c>
      <c r="BT41" s="40">
        <f t="shared" si="135"/>
        <v>15.15</v>
      </c>
      <c r="BU41" s="40">
        <f t="shared" si="135"/>
        <v>39.31666666666667</v>
      </c>
      <c r="BV41" s="40">
        <f t="shared" si="135"/>
        <v>0</v>
      </c>
      <c r="BW41" s="40">
        <f t="shared" si="36"/>
        <v>67.474147414741481</v>
      </c>
      <c r="BX41" s="40">
        <f t="shared" si="135"/>
        <v>39.31666666666667</v>
      </c>
      <c r="BY41" s="40">
        <f t="shared" si="135"/>
        <v>0</v>
      </c>
      <c r="BZ41" s="40">
        <f t="shared" si="135"/>
        <v>9.75</v>
      </c>
      <c r="CA41" s="40">
        <f t="shared" si="135"/>
        <v>29.56666666666667</v>
      </c>
      <c r="CB41" s="40">
        <f t="shared" si="135"/>
        <v>0</v>
      </c>
      <c r="CC41" s="40">
        <f t="shared" si="39"/>
        <v>78.844444444444449</v>
      </c>
      <c r="CD41" s="40">
        <f t="shared" si="135"/>
        <v>29.56666666666667</v>
      </c>
      <c r="CE41" s="40">
        <f t="shared" si="135"/>
        <v>0</v>
      </c>
      <c r="CF41" s="40">
        <f t="shared" si="135"/>
        <v>12.208333333333332</v>
      </c>
      <c r="CG41" s="40">
        <f t="shared" si="135"/>
        <v>17.358333333333341</v>
      </c>
      <c r="CH41" s="40">
        <f t="shared" si="135"/>
        <v>0</v>
      </c>
      <c r="CI41" s="40">
        <f t="shared" si="42"/>
        <v>27.015017064846433</v>
      </c>
      <c r="CJ41" s="40">
        <f t="shared" si="135"/>
        <v>17.358333333333341</v>
      </c>
      <c r="CK41" s="40">
        <f t="shared" si="135"/>
        <v>0</v>
      </c>
      <c r="CL41" s="40">
        <f t="shared" si="135"/>
        <v>9.25</v>
      </c>
      <c r="CM41" s="40">
        <f t="shared" si="135"/>
        <v>8.1083333333333396</v>
      </c>
      <c r="CN41" s="40">
        <f t="shared" si="135"/>
        <v>0</v>
      </c>
      <c r="CO41" s="40">
        <f t="shared" si="45"/>
        <v>22.790990990991009</v>
      </c>
      <c r="CP41" s="40">
        <f t="shared" si="135"/>
        <v>8.1083333333333396</v>
      </c>
      <c r="CQ41" s="40">
        <f t="shared" si="135"/>
        <v>20</v>
      </c>
      <c r="CR41" s="40">
        <f t="shared" si="135"/>
        <v>3.75</v>
      </c>
      <c r="CS41" s="40">
        <f t="shared" si="135"/>
        <v>24.358333333333341</v>
      </c>
      <c r="CT41" s="40">
        <f t="shared" si="135"/>
        <v>0</v>
      </c>
      <c r="CU41" s="40">
        <f t="shared" si="48"/>
        <v>155.89333333333337</v>
      </c>
      <c r="CV41" s="40">
        <f t="shared" si="135"/>
        <v>24.358333333333341</v>
      </c>
      <c r="CW41" s="40">
        <f t="shared" si="135"/>
        <v>50</v>
      </c>
      <c r="CX41" s="40">
        <f t="shared" si="135"/>
        <v>9.25</v>
      </c>
      <c r="CY41" s="40">
        <f t="shared" si="135"/>
        <v>65.108333333333348</v>
      </c>
      <c r="CZ41" s="40">
        <f t="shared" si="135"/>
        <v>0</v>
      </c>
      <c r="DA41" s="40">
        <f t="shared" si="51"/>
        <v>183.00720720720724</v>
      </c>
      <c r="DB41" s="40">
        <f t="shared" si="135"/>
        <v>65.108333333333348</v>
      </c>
      <c r="DC41" s="40">
        <f t="shared" si="135"/>
        <v>0</v>
      </c>
      <c r="DD41" s="40">
        <f t="shared" si="135"/>
        <v>5.5</v>
      </c>
      <c r="DE41" s="40">
        <f t="shared" si="135"/>
        <v>59.608333333333341</v>
      </c>
      <c r="DF41" s="40">
        <f t="shared" si="135"/>
        <v>0</v>
      </c>
      <c r="DG41" s="40">
        <f t="shared" si="54"/>
        <v>270.94696969696975</v>
      </c>
      <c r="DH41" s="40">
        <f t="shared" si="135"/>
        <v>59.608333333333341</v>
      </c>
      <c r="DI41" s="40">
        <f t="shared" si="135"/>
        <v>50</v>
      </c>
      <c r="DJ41" s="40">
        <f t="shared" si="135"/>
        <v>6.7083333333333339</v>
      </c>
      <c r="DK41" s="40">
        <f t="shared" si="135"/>
        <v>102.90000000000002</v>
      </c>
      <c r="DL41" s="40">
        <f t="shared" si="135"/>
        <v>0</v>
      </c>
      <c r="DM41" s="40">
        <f t="shared" si="57"/>
        <v>414.15652173913048</v>
      </c>
      <c r="DN41" s="40">
        <f t="shared" si="135"/>
        <v>102.90000000000002</v>
      </c>
      <c r="DO41" s="40">
        <f t="shared" si="135"/>
        <v>0</v>
      </c>
      <c r="DP41" s="40">
        <f t="shared" si="135"/>
        <v>9.375</v>
      </c>
      <c r="DQ41" s="40">
        <f t="shared" si="135"/>
        <v>93.52500000000002</v>
      </c>
      <c r="DR41" s="40">
        <f t="shared" si="135"/>
        <v>0</v>
      </c>
      <c r="DS41" s="40">
        <f t="shared" si="60"/>
        <v>269.35200000000009</v>
      </c>
      <c r="DT41" s="40">
        <f t="shared" si="135"/>
        <v>93.52500000000002</v>
      </c>
      <c r="DU41" s="40">
        <f t="shared" si="135"/>
        <v>0</v>
      </c>
      <c r="DV41" s="40">
        <f t="shared" si="135"/>
        <v>0</v>
      </c>
      <c r="DW41" s="40">
        <f t="shared" si="1"/>
        <v>93.52500000000002</v>
      </c>
      <c r="DX41" s="35"/>
      <c r="DY41" s="40">
        <f t="shared" si="62"/>
        <v>0</v>
      </c>
      <c r="DZ41" s="34"/>
      <c r="EA41" s="34"/>
      <c r="EB41" s="34"/>
      <c r="EC41" s="35"/>
      <c r="ED41" s="35"/>
      <c r="EE41" s="34"/>
      <c r="EF41" s="34"/>
      <c r="EG41" s="34"/>
      <c r="EH41" s="35"/>
      <c r="EI41" s="35"/>
      <c r="EJ41" s="34"/>
      <c r="EK41" s="34"/>
      <c r="EL41" s="34"/>
      <c r="EM41" s="35"/>
      <c r="EN41" s="35"/>
    </row>
    <row r="42" spans="1:144" x14ac:dyDescent="0.25">
      <c r="A42" s="32">
        <v>320100</v>
      </c>
      <c r="B42" s="36" t="s">
        <v>89</v>
      </c>
      <c r="C42" s="37">
        <v>0</v>
      </c>
      <c r="D42" s="34"/>
      <c r="E42" s="34">
        <v>0</v>
      </c>
      <c r="F42" s="34">
        <v>0</v>
      </c>
      <c r="G42" s="35">
        <f t="shared" si="69"/>
        <v>0</v>
      </c>
      <c r="H42" s="35"/>
      <c r="I42" s="35">
        <f t="shared" si="3"/>
        <v>0</v>
      </c>
      <c r="J42" s="34">
        <f t="shared" si="4"/>
        <v>0</v>
      </c>
      <c r="K42" s="34">
        <v>0</v>
      </c>
      <c r="L42" s="34">
        <v>0</v>
      </c>
      <c r="M42" s="35">
        <f t="shared" si="80"/>
        <v>0</v>
      </c>
      <c r="N42" s="35"/>
      <c r="O42" s="35">
        <f t="shared" si="6"/>
        <v>0</v>
      </c>
      <c r="P42" s="34">
        <f t="shared" si="7"/>
        <v>0</v>
      </c>
      <c r="Q42" s="34">
        <v>0</v>
      </c>
      <c r="R42" s="34">
        <v>0</v>
      </c>
      <c r="S42" s="35">
        <f t="shared" si="8"/>
        <v>0</v>
      </c>
      <c r="T42" s="35"/>
      <c r="U42" s="35">
        <f t="shared" si="9"/>
        <v>0</v>
      </c>
      <c r="V42" s="34">
        <f t="shared" si="10"/>
        <v>0</v>
      </c>
      <c r="W42" s="34">
        <v>0</v>
      </c>
      <c r="X42" s="34">
        <v>0</v>
      </c>
      <c r="Y42" s="35">
        <f t="shared" si="81"/>
        <v>0</v>
      </c>
      <c r="Z42" s="35"/>
      <c r="AA42" s="35">
        <f t="shared" si="12"/>
        <v>0</v>
      </c>
      <c r="AB42" s="34">
        <f t="shared" si="13"/>
        <v>0</v>
      </c>
      <c r="AC42" s="34">
        <v>0</v>
      </c>
      <c r="AD42" s="34">
        <v>0</v>
      </c>
      <c r="AE42" s="35">
        <f t="shared" si="82"/>
        <v>0</v>
      </c>
      <c r="AF42" s="35"/>
      <c r="AG42" s="35">
        <f t="shared" si="15"/>
        <v>0</v>
      </c>
      <c r="AH42" s="34">
        <f t="shared" si="16"/>
        <v>0</v>
      </c>
      <c r="AI42" s="34">
        <v>0</v>
      </c>
      <c r="AJ42" s="34">
        <v>0</v>
      </c>
      <c r="AK42" s="35">
        <f t="shared" si="83"/>
        <v>0</v>
      </c>
      <c r="AL42" s="35"/>
      <c r="AM42" s="35">
        <f t="shared" si="18"/>
        <v>0</v>
      </c>
      <c r="AN42" s="34">
        <f t="shared" si="19"/>
        <v>0</v>
      </c>
      <c r="AO42" s="34">
        <v>100</v>
      </c>
      <c r="AP42" s="34">
        <v>2.5</v>
      </c>
      <c r="AQ42" s="35">
        <f t="shared" si="84"/>
        <v>97.5</v>
      </c>
      <c r="AR42" s="35"/>
      <c r="AS42" s="35">
        <f t="shared" si="21"/>
        <v>1014</v>
      </c>
      <c r="AT42" s="34">
        <f t="shared" si="22"/>
        <v>97.5</v>
      </c>
      <c r="AU42" s="34">
        <v>900</v>
      </c>
      <c r="AV42" s="34">
        <v>8.5</v>
      </c>
      <c r="AW42" s="35">
        <f t="shared" si="85"/>
        <v>989</v>
      </c>
      <c r="AX42" s="35"/>
      <c r="AY42" s="35">
        <f t="shared" si="24"/>
        <v>3141.5294117647059</v>
      </c>
      <c r="AZ42" s="34">
        <f t="shared" si="25"/>
        <v>989</v>
      </c>
      <c r="BA42" s="34">
        <v>0</v>
      </c>
      <c r="BB42" s="34">
        <v>152.49999999999994</v>
      </c>
      <c r="BC42" s="35">
        <f t="shared" si="86"/>
        <v>836.5</v>
      </c>
      <c r="BD42" s="35"/>
      <c r="BE42" s="35">
        <f t="shared" si="27"/>
        <v>131.64590163934432</v>
      </c>
      <c r="BF42" s="34">
        <f t="shared" si="28"/>
        <v>836.5</v>
      </c>
      <c r="BG42" s="34">
        <v>130</v>
      </c>
      <c r="BH42" s="34">
        <v>103.99999999999997</v>
      </c>
      <c r="BI42" s="35">
        <f t="shared" si="87"/>
        <v>862.5</v>
      </c>
      <c r="BJ42" s="35"/>
      <c r="BK42" s="35">
        <f t="shared" si="30"/>
        <v>215.62500000000006</v>
      </c>
      <c r="BL42" s="34">
        <f t="shared" si="31"/>
        <v>862.5</v>
      </c>
      <c r="BM42" s="34">
        <v>330</v>
      </c>
      <c r="BN42" s="34">
        <v>229.25</v>
      </c>
      <c r="BO42" s="35">
        <f t="shared" si="88"/>
        <v>963.25</v>
      </c>
      <c r="BP42" s="35"/>
      <c r="BQ42" s="35">
        <f t="shared" si="33"/>
        <v>109.24536532170121</v>
      </c>
      <c r="BR42" s="34">
        <f t="shared" si="34"/>
        <v>963.25</v>
      </c>
      <c r="BS42" s="34">
        <v>750</v>
      </c>
      <c r="BT42" s="34">
        <v>380</v>
      </c>
      <c r="BU42" s="35">
        <f t="shared" si="89"/>
        <v>1333.25</v>
      </c>
      <c r="BV42" s="35"/>
      <c r="BW42" s="35">
        <f t="shared" si="36"/>
        <v>91.222368421052636</v>
      </c>
      <c r="BX42" s="34">
        <f t="shared" si="37"/>
        <v>1333.25</v>
      </c>
      <c r="BY42" s="34">
        <v>900</v>
      </c>
      <c r="BZ42" s="34">
        <v>607.41666666666663</v>
      </c>
      <c r="CA42" s="35">
        <f t="shared" si="90"/>
        <v>1625.8333333333335</v>
      </c>
      <c r="CB42" s="35"/>
      <c r="CC42" s="35">
        <f t="shared" si="39"/>
        <v>69.592536699135692</v>
      </c>
      <c r="CD42" s="34">
        <f t="shared" si="40"/>
        <v>1625.8333333333335</v>
      </c>
      <c r="CE42" s="34">
        <v>300</v>
      </c>
      <c r="CF42" s="34">
        <v>630.33333333333337</v>
      </c>
      <c r="CG42" s="35">
        <f t="shared" si="91"/>
        <v>1295.5</v>
      </c>
      <c r="CH42" s="35"/>
      <c r="CI42" s="35">
        <f t="shared" si="42"/>
        <v>39.049973558963508</v>
      </c>
      <c r="CJ42" s="34">
        <f t="shared" si="43"/>
        <v>1295.5</v>
      </c>
      <c r="CK42" s="34">
        <v>2264</v>
      </c>
      <c r="CL42" s="34">
        <v>2179.666666666667</v>
      </c>
      <c r="CM42" s="35">
        <f t="shared" si="92"/>
        <v>1379.833333333333</v>
      </c>
      <c r="CN42" s="35"/>
      <c r="CO42" s="35">
        <f t="shared" si="45"/>
        <v>16.459244532803176</v>
      </c>
      <c r="CP42" s="34">
        <f t="shared" si="46"/>
        <v>1379.833333333333</v>
      </c>
      <c r="CQ42" s="34">
        <v>600</v>
      </c>
      <c r="CR42" s="34">
        <v>803.16666666666674</v>
      </c>
      <c r="CS42" s="35">
        <f t="shared" si="93"/>
        <v>1176.6666666666663</v>
      </c>
      <c r="CT42" s="35"/>
      <c r="CU42" s="35">
        <f t="shared" si="48"/>
        <v>35.160821747250452</v>
      </c>
      <c r="CV42" s="34">
        <f t="shared" si="49"/>
        <v>1176.6666666666663</v>
      </c>
      <c r="CW42" s="34">
        <v>1150</v>
      </c>
      <c r="CX42" s="34">
        <v>651.5</v>
      </c>
      <c r="CY42" s="35">
        <f t="shared" si="94"/>
        <v>1675.1666666666661</v>
      </c>
      <c r="CZ42" s="35"/>
      <c r="DA42" s="35">
        <f t="shared" si="51"/>
        <v>66.852391916091051</v>
      </c>
      <c r="DB42" s="34">
        <f t="shared" si="52"/>
        <v>1675.1666666666661</v>
      </c>
      <c r="DC42" s="34">
        <v>1163</v>
      </c>
      <c r="DD42" s="34">
        <v>746.75</v>
      </c>
      <c r="DE42" s="35">
        <f t="shared" si="95"/>
        <v>2091.4166666666661</v>
      </c>
      <c r="DF42" s="35"/>
      <c r="DG42" s="35">
        <f t="shared" si="54"/>
        <v>70.017297176654367</v>
      </c>
      <c r="DH42" s="34">
        <f t="shared" si="55"/>
        <v>2091.4166666666661</v>
      </c>
      <c r="DI42" s="34">
        <v>0</v>
      </c>
      <c r="DJ42" s="34">
        <v>664.75</v>
      </c>
      <c r="DK42" s="35">
        <f t="shared" si="96"/>
        <v>1426.6666666666661</v>
      </c>
      <c r="DL42" s="35">
        <v>-8.3333333333333329E-2</v>
      </c>
      <c r="DM42" s="35">
        <f t="shared" si="57"/>
        <v>57.946596464836382</v>
      </c>
      <c r="DN42" s="34">
        <f t="shared" si="58"/>
        <v>1426.5833333333328</v>
      </c>
      <c r="DO42" s="34">
        <v>200</v>
      </c>
      <c r="DP42" s="34">
        <v>683.83333333333337</v>
      </c>
      <c r="DQ42" s="35">
        <f t="shared" si="97"/>
        <v>942.74999999999943</v>
      </c>
      <c r="DR42" s="35"/>
      <c r="DS42" s="35">
        <f t="shared" si="60"/>
        <v>37.22288569339505</v>
      </c>
      <c r="DT42" s="34">
        <f t="shared" si="98"/>
        <v>942.74999999999943</v>
      </c>
      <c r="DU42" s="34">
        <v>450</v>
      </c>
      <c r="DV42" s="34">
        <v>627.58333333333348</v>
      </c>
      <c r="DW42" s="35">
        <f t="shared" si="1"/>
        <v>765.16666666666606</v>
      </c>
      <c r="DX42" s="35"/>
      <c r="DY42" s="35">
        <f t="shared" si="62"/>
        <v>28.042225468065304</v>
      </c>
      <c r="DZ42" s="34">
        <f t="shared" si="99"/>
        <v>765.16666666666606</v>
      </c>
      <c r="EA42" s="34">
        <v>0</v>
      </c>
      <c r="EB42" s="34"/>
      <c r="EC42" s="35">
        <f t="shared" si="100"/>
        <v>765.16666666666606</v>
      </c>
      <c r="ED42" s="35"/>
      <c r="EE42" s="34">
        <f t="shared" si="101"/>
        <v>765.16666666666606</v>
      </c>
      <c r="EF42" s="34">
        <v>0</v>
      </c>
      <c r="EG42" s="34"/>
      <c r="EH42" s="35">
        <f t="shared" si="102"/>
        <v>765.16666666666606</v>
      </c>
      <c r="EI42" s="35"/>
      <c r="EJ42" s="34">
        <f t="shared" si="103"/>
        <v>765.16666666666606</v>
      </c>
      <c r="EK42" s="34">
        <v>0</v>
      </c>
      <c r="EL42" s="34"/>
      <c r="EM42" s="35">
        <f t="shared" si="104"/>
        <v>765.16666666666606</v>
      </c>
      <c r="EN42" s="35"/>
    </row>
    <row r="43" spans="1:144" x14ac:dyDescent="0.25">
      <c r="A43" s="32">
        <v>320400</v>
      </c>
      <c r="B43" s="36" t="s">
        <v>90</v>
      </c>
      <c r="C43" s="37">
        <v>0</v>
      </c>
      <c r="D43" s="34"/>
      <c r="E43" s="34">
        <v>0</v>
      </c>
      <c r="F43" s="34">
        <v>0</v>
      </c>
      <c r="G43" s="35">
        <f t="shared" si="69"/>
        <v>0</v>
      </c>
      <c r="H43" s="35"/>
      <c r="I43" s="35">
        <f t="shared" si="3"/>
        <v>0</v>
      </c>
      <c r="J43" s="34">
        <f t="shared" si="4"/>
        <v>0</v>
      </c>
      <c r="K43" s="34">
        <v>0</v>
      </c>
      <c r="L43" s="34">
        <v>0</v>
      </c>
      <c r="M43" s="35">
        <f t="shared" si="80"/>
        <v>0</v>
      </c>
      <c r="N43" s="35"/>
      <c r="O43" s="35">
        <f t="shared" si="6"/>
        <v>0</v>
      </c>
      <c r="P43" s="34">
        <f t="shared" si="7"/>
        <v>0</v>
      </c>
      <c r="Q43" s="34">
        <v>0</v>
      </c>
      <c r="R43" s="34">
        <v>0</v>
      </c>
      <c r="S43" s="35">
        <f t="shared" si="8"/>
        <v>0</v>
      </c>
      <c r="T43" s="35"/>
      <c r="U43" s="35">
        <f t="shared" si="9"/>
        <v>0</v>
      </c>
      <c r="V43" s="34">
        <f t="shared" si="10"/>
        <v>0</v>
      </c>
      <c r="W43" s="34">
        <v>0</v>
      </c>
      <c r="X43" s="34">
        <v>0</v>
      </c>
      <c r="Y43" s="35">
        <f t="shared" si="81"/>
        <v>0</v>
      </c>
      <c r="Z43" s="35"/>
      <c r="AA43" s="35">
        <f t="shared" si="12"/>
        <v>0</v>
      </c>
      <c r="AB43" s="34">
        <f t="shared" si="13"/>
        <v>0</v>
      </c>
      <c r="AC43" s="34">
        <v>0</v>
      </c>
      <c r="AD43" s="34">
        <v>0</v>
      </c>
      <c r="AE43" s="35">
        <f t="shared" si="82"/>
        <v>0</v>
      </c>
      <c r="AF43" s="35"/>
      <c r="AG43" s="35">
        <f t="shared" si="15"/>
        <v>0</v>
      </c>
      <c r="AH43" s="34">
        <f t="shared" si="16"/>
        <v>0</v>
      </c>
      <c r="AI43" s="34">
        <v>0</v>
      </c>
      <c r="AJ43" s="34">
        <v>0</v>
      </c>
      <c r="AK43" s="35">
        <f t="shared" si="83"/>
        <v>0</v>
      </c>
      <c r="AL43" s="35"/>
      <c r="AM43" s="35">
        <f t="shared" si="18"/>
        <v>0</v>
      </c>
      <c r="AN43" s="34">
        <f t="shared" si="19"/>
        <v>0</v>
      </c>
      <c r="AO43" s="34">
        <v>500</v>
      </c>
      <c r="AP43" s="34">
        <v>102.5</v>
      </c>
      <c r="AQ43" s="35">
        <f t="shared" si="84"/>
        <v>397.5</v>
      </c>
      <c r="AR43" s="35"/>
      <c r="AS43" s="35">
        <f t="shared" si="21"/>
        <v>100.82926829268293</v>
      </c>
      <c r="AT43" s="34">
        <f t="shared" si="22"/>
        <v>397.5</v>
      </c>
      <c r="AU43" s="34">
        <v>150</v>
      </c>
      <c r="AV43" s="34">
        <v>94.5</v>
      </c>
      <c r="AW43" s="35">
        <f t="shared" si="85"/>
        <v>453</v>
      </c>
      <c r="AX43" s="35"/>
      <c r="AY43" s="35">
        <f t="shared" si="24"/>
        <v>129.42857142857142</v>
      </c>
      <c r="AZ43" s="34">
        <f t="shared" si="25"/>
        <v>453</v>
      </c>
      <c r="BA43" s="34">
        <v>0</v>
      </c>
      <c r="BB43" s="34">
        <v>121.50000000000004</v>
      </c>
      <c r="BC43" s="35">
        <f t="shared" si="86"/>
        <v>331.49999999999994</v>
      </c>
      <c r="BD43" s="35"/>
      <c r="BE43" s="35">
        <f t="shared" si="27"/>
        <v>65.481481481481453</v>
      </c>
      <c r="BF43" s="34">
        <f t="shared" si="28"/>
        <v>331.49999999999994</v>
      </c>
      <c r="BG43" s="34">
        <v>430</v>
      </c>
      <c r="BH43" s="34">
        <v>258.5</v>
      </c>
      <c r="BI43" s="35">
        <f t="shared" si="87"/>
        <v>503</v>
      </c>
      <c r="BJ43" s="35"/>
      <c r="BK43" s="35">
        <f t="shared" si="30"/>
        <v>50.591876208897489</v>
      </c>
      <c r="BL43" s="34">
        <f t="shared" si="31"/>
        <v>503</v>
      </c>
      <c r="BM43" s="34">
        <v>300</v>
      </c>
      <c r="BN43" s="34">
        <v>266.66666666666663</v>
      </c>
      <c r="BO43" s="35">
        <f t="shared" si="88"/>
        <v>536.33333333333337</v>
      </c>
      <c r="BP43" s="35"/>
      <c r="BQ43" s="35">
        <f t="shared" si="33"/>
        <v>52.292500000000011</v>
      </c>
      <c r="BR43" s="34">
        <f t="shared" si="34"/>
        <v>536.33333333333337</v>
      </c>
      <c r="BS43" s="34">
        <v>800</v>
      </c>
      <c r="BT43" s="34">
        <v>496.5</v>
      </c>
      <c r="BU43" s="35">
        <f t="shared" si="89"/>
        <v>839.83333333333348</v>
      </c>
      <c r="BV43" s="35"/>
      <c r="BW43" s="35">
        <f t="shared" si="36"/>
        <v>43.979187646861369</v>
      </c>
      <c r="BX43" s="34">
        <f t="shared" si="37"/>
        <v>839.83333333333348</v>
      </c>
      <c r="BY43" s="34">
        <v>900</v>
      </c>
      <c r="BZ43" s="34">
        <v>611.41666666666663</v>
      </c>
      <c r="CA43" s="35">
        <f t="shared" si="90"/>
        <v>1128.416666666667</v>
      </c>
      <c r="CB43" s="35"/>
      <c r="CC43" s="35">
        <f t="shared" si="39"/>
        <v>47.985007496251889</v>
      </c>
      <c r="CD43" s="34">
        <f t="shared" si="40"/>
        <v>1128.416666666667</v>
      </c>
      <c r="CE43" s="34">
        <v>650</v>
      </c>
      <c r="CF43" s="34">
        <v>658.16666666666674</v>
      </c>
      <c r="CG43" s="35">
        <f t="shared" si="91"/>
        <v>1120.2500000000002</v>
      </c>
      <c r="CH43" s="35"/>
      <c r="CI43" s="35">
        <f t="shared" si="42"/>
        <v>32.339453026082552</v>
      </c>
      <c r="CJ43" s="34">
        <f t="shared" si="43"/>
        <v>1120.2500000000002</v>
      </c>
      <c r="CK43" s="34">
        <v>1864</v>
      </c>
      <c r="CL43" s="34">
        <v>2140</v>
      </c>
      <c r="CM43" s="35">
        <f t="shared" si="92"/>
        <v>844.25</v>
      </c>
      <c r="CN43" s="35"/>
      <c r="CO43" s="35">
        <f t="shared" si="45"/>
        <v>10.257242990654206</v>
      </c>
      <c r="CP43" s="34">
        <f t="shared" si="46"/>
        <v>844.25</v>
      </c>
      <c r="CQ43" s="34">
        <v>600</v>
      </c>
      <c r="CR43" s="34">
        <v>834.5</v>
      </c>
      <c r="CS43" s="35">
        <f t="shared" si="93"/>
        <v>609.75</v>
      </c>
      <c r="CT43" s="35"/>
      <c r="CU43" s="35">
        <f t="shared" si="48"/>
        <v>17.536249251048531</v>
      </c>
      <c r="CV43" s="34">
        <f t="shared" si="49"/>
        <v>609.75</v>
      </c>
      <c r="CW43" s="34">
        <v>400</v>
      </c>
      <c r="CX43" s="34">
        <v>432.5</v>
      </c>
      <c r="CY43" s="35">
        <f t="shared" si="94"/>
        <v>577.25</v>
      </c>
      <c r="CZ43" s="35"/>
      <c r="DA43" s="35">
        <f t="shared" si="51"/>
        <v>34.701734104046245</v>
      </c>
      <c r="DB43" s="34">
        <f t="shared" si="52"/>
        <v>577.25</v>
      </c>
      <c r="DC43" s="34">
        <v>1235</v>
      </c>
      <c r="DD43" s="34">
        <v>646.5</v>
      </c>
      <c r="DE43" s="35">
        <f t="shared" si="95"/>
        <v>1165.75</v>
      </c>
      <c r="DF43" s="35"/>
      <c r="DG43" s="35">
        <f t="shared" si="54"/>
        <v>45.07927300850735</v>
      </c>
      <c r="DH43" s="34">
        <f t="shared" si="55"/>
        <v>1165.75</v>
      </c>
      <c r="DI43" s="34">
        <v>300</v>
      </c>
      <c r="DJ43" s="34">
        <v>872.83333333333326</v>
      </c>
      <c r="DK43" s="35">
        <f t="shared" si="96"/>
        <v>592.91666666666674</v>
      </c>
      <c r="DL43" s="35">
        <v>-0.25</v>
      </c>
      <c r="DM43" s="35">
        <f t="shared" si="57"/>
        <v>18.341130418178349</v>
      </c>
      <c r="DN43" s="34">
        <f t="shared" si="58"/>
        <v>592.66666666666674</v>
      </c>
      <c r="DO43" s="34">
        <v>1000</v>
      </c>
      <c r="DP43" s="34">
        <v>759.25000000000011</v>
      </c>
      <c r="DQ43" s="35">
        <f t="shared" si="97"/>
        <v>833.41666666666663</v>
      </c>
      <c r="DR43" s="35"/>
      <c r="DS43" s="35">
        <f t="shared" si="60"/>
        <v>29.637471188673029</v>
      </c>
      <c r="DT43" s="34">
        <f t="shared" si="98"/>
        <v>833.41666666666663</v>
      </c>
      <c r="DU43" s="34">
        <v>530</v>
      </c>
      <c r="DV43" s="34">
        <v>841.08333333333326</v>
      </c>
      <c r="DW43" s="35">
        <f t="shared" si="1"/>
        <v>522.33333333333326</v>
      </c>
      <c r="DX43" s="35"/>
      <c r="DY43" s="35">
        <f t="shared" si="62"/>
        <v>14.283562865352224</v>
      </c>
      <c r="DZ43" s="34">
        <f t="shared" si="99"/>
        <v>522.33333333333326</v>
      </c>
      <c r="EA43" s="34">
        <v>0</v>
      </c>
      <c r="EB43" s="34"/>
      <c r="EC43" s="35">
        <f t="shared" si="100"/>
        <v>522.33333333333326</v>
      </c>
      <c r="ED43" s="35"/>
      <c r="EE43" s="34">
        <f t="shared" si="101"/>
        <v>522.33333333333326</v>
      </c>
      <c r="EF43" s="34">
        <v>0</v>
      </c>
      <c r="EG43" s="34"/>
      <c r="EH43" s="35">
        <f t="shared" si="102"/>
        <v>522.33333333333326</v>
      </c>
      <c r="EI43" s="35"/>
      <c r="EJ43" s="34">
        <f t="shared" si="103"/>
        <v>522.33333333333326</v>
      </c>
      <c r="EK43" s="34">
        <v>0</v>
      </c>
      <c r="EL43" s="34"/>
      <c r="EM43" s="35">
        <f t="shared" si="104"/>
        <v>522.33333333333326</v>
      </c>
      <c r="EN43" s="35"/>
    </row>
    <row r="44" spans="1:144" x14ac:dyDescent="0.25">
      <c r="A44" s="32">
        <v>324903</v>
      </c>
      <c r="B44" s="36" t="s">
        <v>91</v>
      </c>
      <c r="C44" s="37"/>
      <c r="D44" s="34"/>
      <c r="E44" s="34"/>
      <c r="F44" s="34"/>
      <c r="G44" s="35"/>
      <c r="H44" s="35"/>
      <c r="I44" s="35"/>
      <c r="J44" s="34"/>
      <c r="K44" s="34"/>
      <c r="L44" s="34"/>
      <c r="M44" s="35"/>
      <c r="N44" s="35"/>
      <c r="O44" s="35"/>
      <c r="P44" s="34"/>
      <c r="Q44" s="34"/>
      <c r="R44" s="34"/>
      <c r="S44" s="35"/>
      <c r="T44" s="35"/>
      <c r="U44" s="35"/>
      <c r="V44" s="34"/>
      <c r="W44" s="34"/>
      <c r="X44" s="34"/>
      <c r="Y44" s="35"/>
      <c r="Z44" s="35"/>
      <c r="AA44" s="35"/>
      <c r="AB44" s="34"/>
      <c r="AC44" s="34"/>
      <c r="AD44" s="34"/>
      <c r="AE44" s="35"/>
      <c r="AF44" s="35"/>
      <c r="AG44" s="35"/>
      <c r="AH44" s="34"/>
      <c r="AI44" s="34"/>
      <c r="AJ44" s="34"/>
      <c r="AK44" s="35"/>
      <c r="AL44" s="35"/>
      <c r="AM44" s="35"/>
      <c r="AN44" s="34"/>
      <c r="AO44" s="34"/>
      <c r="AP44" s="34"/>
      <c r="AQ44" s="35"/>
      <c r="AR44" s="35"/>
      <c r="AS44" s="35"/>
      <c r="AT44" s="34"/>
      <c r="AU44" s="34"/>
      <c r="AV44" s="34"/>
      <c r="AW44" s="35"/>
      <c r="AX44" s="35"/>
      <c r="AY44" s="35"/>
      <c r="AZ44" s="34"/>
      <c r="BA44" s="34"/>
      <c r="BB44" s="34"/>
      <c r="BC44" s="35"/>
      <c r="BD44" s="35"/>
      <c r="BE44" s="35"/>
      <c r="BF44" s="34"/>
      <c r="BG44" s="34"/>
      <c r="BH44" s="34"/>
      <c r="BI44" s="35"/>
      <c r="BJ44" s="35"/>
      <c r="BK44" s="35"/>
      <c r="BL44" s="34"/>
      <c r="BM44" s="34"/>
      <c r="BN44" s="34"/>
      <c r="BO44" s="35"/>
      <c r="BP44" s="35"/>
      <c r="BQ44" s="35"/>
      <c r="BR44" s="34"/>
      <c r="BS44" s="34"/>
      <c r="BT44" s="34"/>
      <c r="BU44" s="35"/>
      <c r="BV44" s="35"/>
      <c r="BW44" s="35"/>
      <c r="BX44" s="34"/>
      <c r="BY44" s="34"/>
      <c r="BZ44" s="34"/>
      <c r="CA44" s="35"/>
      <c r="CB44" s="35"/>
      <c r="CC44" s="35"/>
      <c r="CD44" s="34"/>
      <c r="CE44" s="34"/>
      <c r="CF44" s="34"/>
      <c r="CG44" s="35"/>
      <c r="CH44" s="35"/>
      <c r="CI44" s="35"/>
      <c r="CJ44" s="34"/>
      <c r="CK44" s="34"/>
      <c r="CL44" s="34"/>
      <c r="CM44" s="35"/>
      <c r="CN44" s="35"/>
      <c r="CO44" s="35"/>
      <c r="CP44" s="34"/>
      <c r="CQ44" s="34"/>
      <c r="CR44" s="34"/>
      <c r="CS44" s="35"/>
      <c r="CT44" s="35"/>
      <c r="CU44" s="35"/>
      <c r="CV44" s="34"/>
      <c r="CW44" s="34"/>
      <c r="CX44" s="34"/>
      <c r="CY44" s="35"/>
      <c r="CZ44" s="35"/>
      <c r="DA44" s="35"/>
      <c r="DB44" s="34"/>
      <c r="DC44" s="34"/>
      <c r="DD44" s="34"/>
      <c r="DE44" s="35"/>
      <c r="DF44" s="35"/>
      <c r="DG44" s="35"/>
      <c r="DH44" s="34"/>
      <c r="DI44" s="34"/>
      <c r="DJ44" s="34"/>
      <c r="DK44" s="35"/>
      <c r="DL44" s="35"/>
      <c r="DM44" s="35"/>
      <c r="DN44" s="34"/>
      <c r="DO44" s="34">
        <v>615</v>
      </c>
      <c r="DP44" s="34">
        <v>66</v>
      </c>
      <c r="DQ44" s="35">
        <f t="shared" si="97"/>
        <v>549</v>
      </c>
      <c r="DR44" s="35"/>
      <c r="DS44" s="35">
        <f t="shared" si="60"/>
        <v>224.59090909090907</v>
      </c>
      <c r="DT44" s="34">
        <f t="shared" si="98"/>
        <v>549</v>
      </c>
      <c r="DU44" s="34">
        <v>900</v>
      </c>
      <c r="DV44" s="34">
        <v>93.5</v>
      </c>
      <c r="DW44" s="35">
        <f t="shared" si="1"/>
        <v>1355.5</v>
      </c>
      <c r="DX44" s="35"/>
      <c r="DY44" s="35">
        <f t="shared" si="62"/>
        <v>333.43850267379679</v>
      </c>
      <c r="DZ44" s="34"/>
      <c r="EA44" s="34"/>
      <c r="EB44" s="34"/>
      <c r="EC44" s="35"/>
      <c r="ED44" s="35"/>
      <c r="EE44" s="34"/>
      <c r="EF44" s="34"/>
      <c r="EG44" s="34"/>
      <c r="EH44" s="35"/>
      <c r="EI44" s="35"/>
      <c r="EJ44" s="34"/>
      <c r="EK44" s="34"/>
      <c r="EL44" s="34"/>
      <c r="EM44" s="35"/>
      <c r="EN44" s="35"/>
    </row>
    <row r="45" spans="1:144" x14ac:dyDescent="0.25">
      <c r="A45" s="32">
        <v>320926</v>
      </c>
      <c r="B45" s="36" t="s">
        <v>92</v>
      </c>
      <c r="C45" s="37">
        <v>0</v>
      </c>
      <c r="D45" s="34"/>
      <c r="E45" s="34">
        <v>0</v>
      </c>
      <c r="F45" s="34">
        <v>0</v>
      </c>
      <c r="G45" s="35">
        <f t="shared" si="69"/>
        <v>0</v>
      </c>
      <c r="H45" s="35"/>
      <c r="I45" s="35">
        <f t="shared" si="3"/>
        <v>0</v>
      </c>
      <c r="J45" s="34">
        <f t="shared" si="4"/>
        <v>0</v>
      </c>
      <c r="K45" s="34">
        <v>0</v>
      </c>
      <c r="L45" s="34">
        <v>0</v>
      </c>
      <c r="M45" s="35">
        <f>+J45+K45-L45</f>
        <v>0</v>
      </c>
      <c r="N45" s="35"/>
      <c r="O45" s="35">
        <f t="shared" si="6"/>
        <v>0</v>
      </c>
      <c r="P45" s="34">
        <f t="shared" si="7"/>
        <v>0</v>
      </c>
      <c r="Q45" s="34">
        <v>0</v>
      </c>
      <c r="R45" s="34">
        <v>0</v>
      </c>
      <c r="S45" s="35">
        <f t="shared" si="8"/>
        <v>0</v>
      </c>
      <c r="T45" s="35"/>
      <c r="U45" s="35">
        <f t="shared" si="9"/>
        <v>0</v>
      </c>
      <c r="V45" s="34">
        <f t="shared" si="10"/>
        <v>0</v>
      </c>
      <c r="W45" s="34">
        <v>0</v>
      </c>
      <c r="X45" s="34">
        <v>0</v>
      </c>
      <c r="Y45" s="35">
        <f>+V45+W45-X45</f>
        <v>0</v>
      </c>
      <c r="Z45" s="35"/>
      <c r="AA45" s="35">
        <f t="shared" si="12"/>
        <v>0</v>
      </c>
      <c r="AB45" s="34">
        <f t="shared" si="13"/>
        <v>0</v>
      </c>
      <c r="AC45" s="34">
        <v>0</v>
      </c>
      <c r="AD45" s="34">
        <v>0</v>
      </c>
      <c r="AE45" s="35">
        <f>+AB45+AC45-AD45</f>
        <v>0</v>
      </c>
      <c r="AF45" s="35"/>
      <c r="AG45" s="35">
        <f t="shared" si="15"/>
        <v>0</v>
      </c>
      <c r="AH45" s="34">
        <f t="shared" si="16"/>
        <v>0</v>
      </c>
      <c r="AI45" s="34">
        <v>0</v>
      </c>
      <c r="AJ45" s="34">
        <v>0</v>
      </c>
      <c r="AK45" s="35">
        <f>+AH45+AI45-AJ45</f>
        <v>0</v>
      </c>
      <c r="AL45" s="35"/>
      <c r="AM45" s="35">
        <f t="shared" si="18"/>
        <v>0</v>
      </c>
      <c r="AN45" s="34">
        <f t="shared" si="19"/>
        <v>0</v>
      </c>
      <c r="AO45" s="34">
        <v>0</v>
      </c>
      <c r="AP45" s="34">
        <v>0</v>
      </c>
      <c r="AQ45" s="35">
        <f>+AN45+AO45-AP45</f>
        <v>0</v>
      </c>
      <c r="AR45" s="35"/>
      <c r="AS45" s="35">
        <f t="shared" si="21"/>
        <v>0</v>
      </c>
      <c r="AT45" s="34">
        <f t="shared" si="22"/>
        <v>0</v>
      </c>
      <c r="AU45" s="34">
        <v>0</v>
      </c>
      <c r="AV45" s="34">
        <v>0</v>
      </c>
      <c r="AW45" s="35">
        <f>+AT45+AU45-AV45</f>
        <v>0</v>
      </c>
      <c r="AX45" s="35"/>
      <c r="AY45" s="35">
        <f t="shared" si="24"/>
        <v>0</v>
      </c>
      <c r="AZ45" s="34">
        <f t="shared" si="25"/>
        <v>0</v>
      </c>
      <c r="BA45" s="34">
        <v>0</v>
      </c>
      <c r="BB45" s="34">
        <v>0</v>
      </c>
      <c r="BC45" s="35">
        <f>+AZ45+BA45-BB45</f>
        <v>0</v>
      </c>
      <c r="BD45" s="35"/>
      <c r="BE45" s="35">
        <f t="shared" si="27"/>
        <v>0</v>
      </c>
      <c r="BF45" s="34">
        <f t="shared" si="28"/>
        <v>0</v>
      </c>
      <c r="BG45" s="34">
        <v>0</v>
      </c>
      <c r="BH45" s="34">
        <v>0</v>
      </c>
      <c r="BI45" s="35">
        <f>+BF45+BG45-BH45</f>
        <v>0</v>
      </c>
      <c r="BJ45" s="35"/>
      <c r="BK45" s="35">
        <f t="shared" si="30"/>
        <v>0</v>
      </c>
      <c r="BL45" s="34">
        <f t="shared" si="31"/>
        <v>0</v>
      </c>
      <c r="BM45" s="34">
        <v>0</v>
      </c>
      <c r="BN45" s="34">
        <v>0</v>
      </c>
      <c r="BO45" s="35">
        <f>+BL45+BM45-BN45</f>
        <v>0</v>
      </c>
      <c r="BP45" s="35"/>
      <c r="BQ45" s="35">
        <f t="shared" si="33"/>
        <v>0</v>
      </c>
      <c r="BR45" s="34">
        <f t="shared" si="34"/>
        <v>0</v>
      </c>
      <c r="BS45" s="34">
        <v>0</v>
      </c>
      <c r="BT45" s="34">
        <v>0</v>
      </c>
      <c r="BU45" s="35">
        <f>+BR45+BS45-BT45</f>
        <v>0</v>
      </c>
      <c r="BV45" s="35"/>
      <c r="BW45" s="35">
        <f t="shared" si="36"/>
        <v>0</v>
      </c>
      <c r="BX45" s="34">
        <f t="shared" si="37"/>
        <v>0</v>
      </c>
      <c r="BY45" s="34">
        <v>0</v>
      </c>
      <c r="BZ45" s="34">
        <v>0</v>
      </c>
      <c r="CA45" s="35">
        <f>+BX45+BY45-BZ45</f>
        <v>0</v>
      </c>
      <c r="CB45" s="35"/>
      <c r="CC45" s="35">
        <f t="shared" si="39"/>
        <v>0</v>
      </c>
      <c r="CD45" s="34">
        <f t="shared" si="40"/>
        <v>0</v>
      </c>
      <c r="CE45" s="34">
        <v>0</v>
      </c>
      <c r="CF45" s="34">
        <v>0</v>
      </c>
      <c r="CG45" s="35">
        <f>+CD45+CE45-CF45</f>
        <v>0</v>
      </c>
      <c r="CH45" s="35"/>
      <c r="CI45" s="35">
        <f t="shared" si="42"/>
        <v>0</v>
      </c>
      <c r="CJ45" s="34">
        <f t="shared" si="43"/>
        <v>0</v>
      </c>
      <c r="CK45" s="34">
        <v>0</v>
      </c>
      <c r="CL45" s="34">
        <v>0</v>
      </c>
      <c r="CM45" s="35">
        <f>+CJ45+CK45-CL45</f>
        <v>0</v>
      </c>
      <c r="CN45" s="35"/>
      <c r="CO45" s="35">
        <f t="shared" si="45"/>
        <v>0</v>
      </c>
      <c r="CP45" s="34">
        <f t="shared" si="46"/>
        <v>0</v>
      </c>
      <c r="CQ45" s="34">
        <v>0</v>
      </c>
      <c r="CR45" s="34">
        <v>0</v>
      </c>
      <c r="CS45" s="35">
        <f>+CP45+CQ45-CR45</f>
        <v>0</v>
      </c>
      <c r="CT45" s="35"/>
      <c r="CU45" s="35">
        <f t="shared" si="48"/>
        <v>0</v>
      </c>
      <c r="CV45" s="34">
        <f t="shared" si="49"/>
        <v>0</v>
      </c>
      <c r="CW45" s="34">
        <v>0</v>
      </c>
      <c r="CX45" s="34">
        <v>0</v>
      </c>
      <c r="CY45" s="35">
        <f>+CV45+CW45-CX45</f>
        <v>0</v>
      </c>
      <c r="CZ45" s="35"/>
      <c r="DA45" s="35">
        <f t="shared" si="51"/>
        <v>0</v>
      </c>
      <c r="DB45" s="34">
        <f t="shared" si="52"/>
        <v>0</v>
      </c>
      <c r="DC45" s="34">
        <v>0</v>
      </c>
      <c r="DD45" s="34">
        <v>0</v>
      </c>
      <c r="DE45" s="35">
        <f>+DB45+DC45-DD45</f>
        <v>0</v>
      </c>
      <c r="DF45" s="35"/>
      <c r="DG45" s="35">
        <f t="shared" si="54"/>
        <v>0</v>
      </c>
      <c r="DH45" s="34">
        <f t="shared" si="55"/>
        <v>0</v>
      </c>
      <c r="DI45" s="34">
        <v>200</v>
      </c>
      <c r="DJ45" s="34">
        <v>16</v>
      </c>
      <c r="DK45" s="35">
        <f>+DH45+DI45-DJ45</f>
        <v>184</v>
      </c>
      <c r="DL45" s="35">
        <v>0</v>
      </c>
      <c r="DM45" s="35">
        <f t="shared" si="57"/>
        <v>310.5</v>
      </c>
      <c r="DN45" s="34">
        <f t="shared" si="58"/>
        <v>184</v>
      </c>
      <c r="DO45" s="34">
        <v>1210</v>
      </c>
      <c r="DP45" s="34">
        <v>371.66666666666652</v>
      </c>
      <c r="DQ45" s="35">
        <f t="shared" si="97"/>
        <v>1022.3333333333335</v>
      </c>
      <c r="DR45" s="35"/>
      <c r="DS45" s="35">
        <f t="shared" si="60"/>
        <v>74.268161434977614</v>
      </c>
      <c r="DT45" s="34">
        <f t="shared" si="98"/>
        <v>1022.3333333333335</v>
      </c>
      <c r="DU45" s="34">
        <v>500</v>
      </c>
      <c r="DV45" s="34">
        <v>186.41666666666669</v>
      </c>
      <c r="DW45" s="35">
        <f t="shared" si="1"/>
        <v>1335.9166666666667</v>
      </c>
      <c r="DX45" s="35"/>
      <c r="DY45" s="35">
        <f t="shared" si="62"/>
        <v>164.82476531068394</v>
      </c>
      <c r="DZ45" s="34">
        <f>+DW45+DX45</f>
        <v>1335.9166666666667</v>
      </c>
      <c r="EA45" s="34">
        <v>0</v>
      </c>
      <c r="EB45" s="34"/>
      <c r="EC45" s="35">
        <f>+DZ45+EA45-EB45</f>
        <v>1335.9166666666667</v>
      </c>
      <c r="ED45" s="35"/>
      <c r="EE45" s="34">
        <f>+EC45+ED45</f>
        <v>1335.9166666666667</v>
      </c>
      <c r="EF45" s="34">
        <v>0</v>
      </c>
      <c r="EG45" s="34"/>
      <c r="EH45" s="35">
        <f>+EE45+EF45-EG45</f>
        <v>1335.9166666666667</v>
      </c>
      <c r="EI45" s="35"/>
      <c r="EJ45" s="34">
        <f>+EH45+EI45</f>
        <v>1335.9166666666667</v>
      </c>
      <c r="EK45" s="34">
        <v>0</v>
      </c>
      <c r="EL45" s="34"/>
      <c r="EM45" s="35">
        <f>+EJ45+EK45-EL45</f>
        <v>1335.9166666666667</v>
      </c>
      <c r="EN45" s="35"/>
    </row>
    <row r="46" spans="1:144" x14ac:dyDescent="0.25">
      <c r="A46" s="32">
        <v>320030</v>
      </c>
      <c r="B46" s="36" t="s">
        <v>93</v>
      </c>
      <c r="C46" s="37"/>
      <c r="D46" s="34"/>
      <c r="E46" s="34"/>
      <c r="F46" s="34"/>
      <c r="G46" s="35"/>
      <c r="H46" s="35"/>
      <c r="I46" s="35"/>
      <c r="J46" s="34"/>
      <c r="K46" s="34"/>
      <c r="L46" s="34"/>
      <c r="M46" s="35"/>
      <c r="N46" s="35"/>
      <c r="O46" s="35"/>
      <c r="P46" s="34"/>
      <c r="Q46" s="34"/>
      <c r="R46" s="34"/>
      <c r="S46" s="35"/>
      <c r="T46" s="35"/>
      <c r="U46" s="35"/>
      <c r="V46" s="34"/>
      <c r="W46" s="34"/>
      <c r="X46" s="34"/>
      <c r="Y46" s="35"/>
      <c r="Z46" s="35"/>
      <c r="AA46" s="35"/>
      <c r="AB46" s="34"/>
      <c r="AC46" s="34"/>
      <c r="AD46" s="34"/>
      <c r="AE46" s="35"/>
      <c r="AF46" s="35"/>
      <c r="AG46" s="35"/>
      <c r="AH46" s="34"/>
      <c r="AI46" s="34"/>
      <c r="AJ46" s="34"/>
      <c r="AK46" s="35"/>
      <c r="AL46" s="35"/>
      <c r="AM46" s="35"/>
      <c r="AN46" s="34"/>
      <c r="AO46" s="34"/>
      <c r="AP46" s="34"/>
      <c r="AQ46" s="35"/>
      <c r="AR46" s="35"/>
      <c r="AS46" s="35"/>
      <c r="AT46" s="34"/>
      <c r="AU46" s="34"/>
      <c r="AV46" s="34"/>
      <c r="AW46" s="35"/>
      <c r="AX46" s="35"/>
      <c r="AY46" s="35"/>
      <c r="AZ46" s="34"/>
      <c r="BA46" s="34"/>
      <c r="BB46" s="34"/>
      <c r="BC46" s="35"/>
      <c r="BD46" s="35"/>
      <c r="BE46" s="35"/>
      <c r="BF46" s="34"/>
      <c r="BG46" s="34"/>
      <c r="BH46" s="34"/>
      <c r="BI46" s="35"/>
      <c r="BJ46" s="35"/>
      <c r="BK46" s="35"/>
      <c r="BL46" s="34"/>
      <c r="BM46" s="34"/>
      <c r="BN46" s="34"/>
      <c r="BO46" s="35"/>
      <c r="BP46" s="35"/>
      <c r="BQ46" s="35"/>
      <c r="BR46" s="34"/>
      <c r="BS46" s="34"/>
      <c r="BT46" s="34"/>
      <c r="BU46" s="35"/>
      <c r="BV46" s="35"/>
      <c r="BW46" s="35"/>
      <c r="BX46" s="34"/>
      <c r="BY46" s="34"/>
      <c r="BZ46" s="34"/>
      <c r="CA46" s="35"/>
      <c r="CB46" s="35"/>
      <c r="CC46" s="35"/>
      <c r="CD46" s="34"/>
      <c r="CE46" s="34"/>
      <c r="CF46" s="34"/>
      <c r="CG46" s="35"/>
      <c r="CH46" s="35"/>
      <c r="CI46" s="35"/>
      <c r="CJ46" s="34"/>
      <c r="CK46" s="34"/>
      <c r="CL46" s="34"/>
      <c r="CM46" s="35"/>
      <c r="CN46" s="35"/>
      <c r="CO46" s="35"/>
      <c r="CP46" s="34"/>
      <c r="CQ46" s="34"/>
      <c r="CR46" s="34"/>
      <c r="CS46" s="35"/>
      <c r="CT46" s="35"/>
      <c r="CU46" s="35"/>
      <c r="CV46" s="34"/>
      <c r="CW46" s="34"/>
      <c r="CX46" s="34"/>
      <c r="CY46" s="35"/>
      <c r="CZ46" s="35"/>
      <c r="DA46" s="35"/>
      <c r="DB46" s="34"/>
      <c r="DC46" s="34"/>
      <c r="DD46" s="34"/>
      <c r="DE46" s="35"/>
      <c r="DF46" s="35"/>
      <c r="DG46" s="35"/>
      <c r="DH46" s="34"/>
      <c r="DI46" s="34"/>
      <c r="DJ46" s="34"/>
      <c r="DK46" s="35"/>
      <c r="DL46" s="35"/>
      <c r="DM46" s="35"/>
      <c r="DN46" s="34"/>
      <c r="DO46" s="34">
        <v>50</v>
      </c>
      <c r="DP46" s="34">
        <v>40</v>
      </c>
      <c r="DQ46" s="35">
        <f t="shared" si="97"/>
        <v>10</v>
      </c>
      <c r="DR46" s="35"/>
      <c r="DS46" s="35">
        <f t="shared" si="60"/>
        <v>6.75</v>
      </c>
      <c r="DT46" s="34">
        <f t="shared" si="98"/>
        <v>10</v>
      </c>
      <c r="DU46" s="34">
        <v>100</v>
      </c>
      <c r="DV46" s="34">
        <v>22</v>
      </c>
      <c r="DW46" s="35">
        <f t="shared" si="1"/>
        <v>88</v>
      </c>
      <c r="DX46" s="35"/>
      <c r="DY46" s="35">
        <f t="shared" si="62"/>
        <v>92</v>
      </c>
      <c r="DZ46" s="34"/>
      <c r="EA46" s="34"/>
      <c r="EB46" s="34"/>
      <c r="EC46" s="35"/>
      <c r="ED46" s="35"/>
      <c r="EE46" s="34"/>
      <c r="EF46" s="34"/>
      <c r="EG46" s="34"/>
      <c r="EH46" s="35"/>
      <c r="EI46" s="35"/>
      <c r="EJ46" s="34"/>
      <c r="EK46" s="34"/>
      <c r="EL46" s="34"/>
      <c r="EM46" s="35"/>
      <c r="EN46" s="35"/>
    </row>
    <row r="47" spans="1:144" x14ac:dyDescent="0.25">
      <c r="A47" s="32">
        <v>322002</v>
      </c>
      <c r="B47" s="36" t="s">
        <v>94</v>
      </c>
      <c r="C47" s="37">
        <v>0</v>
      </c>
      <c r="D47" s="34"/>
      <c r="E47" s="34">
        <v>0</v>
      </c>
      <c r="F47" s="34">
        <v>0</v>
      </c>
      <c r="G47" s="35">
        <f t="shared" si="69"/>
        <v>0</v>
      </c>
      <c r="H47" s="35"/>
      <c r="I47" s="35">
        <f t="shared" si="3"/>
        <v>0</v>
      </c>
      <c r="J47" s="34">
        <f t="shared" si="4"/>
        <v>0</v>
      </c>
      <c r="K47" s="34">
        <v>0</v>
      </c>
      <c r="L47" s="34">
        <v>0</v>
      </c>
      <c r="M47" s="35">
        <f>+J47+K47-L47</f>
        <v>0</v>
      </c>
      <c r="N47" s="35"/>
      <c r="O47" s="35">
        <f t="shared" si="6"/>
        <v>0</v>
      </c>
      <c r="P47" s="34">
        <f t="shared" si="7"/>
        <v>0</v>
      </c>
      <c r="Q47" s="34">
        <v>0</v>
      </c>
      <c r="R47" s="34">
        <v>0</v>
      </c>
      <c r="S47" s="35">
        <f t="shared" si="8"/>
        <v>0</v>
      </c>
      <c r="T47" s="35"/>
      <c r="U47" s="35">
        <f t="shared" si="9"/>
        <v>0</v>
      </c>
      <c r="V47" s="34">
        <f t="shared" si="10"/>
        <v>0</v>
      </c>
      <c r="W47" s="34">
        <v>0</v>
      </c>
      <c r="X47" s="34">
        <v>0</v>
      </c>
      <c r="Y47" s="35">
        <f>+V47+W47-X47</f>
        <v>0</v>
      </c>
      <c r="Z47" s="35"/>
      <c r="AA47" s="35">
        <f t="shared" si="12"/>
        <v>0</v>
      </c>
      <c r="AB47" s="34">
        <f t="shared" si="13"/>
        <v>0</v>
      </c>
      <c r="AC47" s="34">
        <v>0</v>
      </c>
      <c r="AD47" s="34">
        <v>0</v>
      </c>
      <c r="AE47" s="35">
        <f>+AB47+AC47-AD47</f>
        <v>0</v>
      </c>
      <c r="AF47" s="35"/>
      <c r="AG47" s="35">
        <f t="shared" si="15"/>
        <v>0</v>
      </c>
      <c r="AH47" s="34">
        <f t="shared" si="16"/>
        <v>0</v>
      </c>
      <c r="AI47" s="34">
        <v>0</v>
      </c>
      <c r="AJ47" s="34">
        <v>0</v>
      </c>
      <c r="AK47" s="35">
        <f>+AH47+AI47-AJ47</f>
        <v>0</v>
      </c>
      <c r="AL47" s="35"/>
      <c r="AM47" s="35">
        <f t="shared" si="18"/>
        <v>0</v>
      </c>
      <c r="AN47" s="34">
        <f t="shared" si="19"/>
        <v>0</v>
      </c>
      <c r="AO47" s="34">
        <v>0</v>
      </c>
      <c r="AP47" s="34">
        <v>0</v>
      </c>
      <c r="AQ47" s="35">
        <f>+AN47+AO47-AP47</f>
        <v>0</v>
      </c>
      <c r="AR47" s="35"/>
      <c r="AS47" s="35">
        <f t="shared" si="21"/>
        <v>0</v>
      </c>
      <c r="AT47" s="34">
        <f t="shared" si="22"/>
        <v>0</v>
      </c>
      <c r="AU47" s="34">
        <v>0</v>
      </c>
      <c r="AV47" s="34">
        <v>0</v>
      </c>
      <c r="AW47" s="35">
        <f>+AT47+AU47-AV47</f>
        <v>0</v>
      </c>
      <c r="AX47" s="35"/>
      <c r="AY47" s="35">
        <f t="shared" si="24"/>
        <v>0</v>
      </c>
      <c r="AZ47" s="34">
        <f t="shared" si="25"/>
        <v>0</v>
      </c>
      <c r="BA47" s="34">
        <v>0</v>
      </c>
      <c r="BB47" s="34">
        <v>0</v>
      </c>
      <c r="BC47" s="35">
        <f>+AZ47+BA47-BB47</f>
        <v>0</v>
      </c>
      <c r="BD47" s="35"/>
      <c r="BE47" s="35">
        <f t="shared" si="27"/>
        <v>0</v>
      </c>
      <c r="BF47" s="34">
        <f t="shared" si="28"/>
        <v>0</v>
      </c>
      <c r="BG47" s="34">
        <v>0</v>
      </c>
      <c r="BH47" s="34">
        <v>0</v>
      </c>
      <c r="BI47" s="35">
        <f>+BF47+BG47-BH47</f>
        <v>0</v>
      </c>
      <c r="BJ47" s="35"/>
      <c r="BK47" s="35">
        <f t="shared" si="30"/>
        <v>0</v>
      </c>
      <c r="BL47" s="34">
        <f t="shared" si="31"/>
        <v>0</v>
      </c>
      <c r="BM47" s="34">
        <v>0</v>
      </c>
      <c r="BN47" s="34">
        <v>0</v>
      </c>
      <c r="BO47" s="35">
        <f>+BL47+BM47-BN47</f>
        <v>0</v>
      </c>
      <c r="BP47" s="35"/>
      <c r="BQ47" s="35">
        <f t="shared" si="33"/>
        <v>0</v>
      </c>
      <c r="BR47" s="34">
        <f t="shared" si="34"/>
        <v>0</v>
      </c>
      <c r="BS47" s="34">
        <v>0</v>
      </c>
      <c r="BT47" s="34">
        <v>0</v>
      </c>
      <c r="BU47" s="35">
        <f>+BR47+BS47-BT47</f>
        <v>0</v>
      </c>
      <c r="BV47" s="35"/>
      <c r="BW47" s="35">
        <f t="shared" si="36"/>
        <v>0</v>
      </c>
      <c r="BX47" s="34">
        <f t="shared" si="37"/>
        <v>0</v>
      </c>
      <c r="BY47" s="34">
        <v>0</v>
      </c>
      <c r="BZ47" s="34">
        <v>0</v>
      </c>
      <c r="CA47" s="35">
        <f>+BX47+BY47-BZ47</f>
        <v>0</v>
      </c>
      <c r="CB47" s="35"/>
      <c r="CC47" s="35">
        <f t="shared" si="39"/>
        <v>0</v>
      </c>
      <c r="CD47" s="34">
        <f t="shared" si="40"/>
        <v>0</v>
      </c>
      <c r="CE47" s="34">
        <v>0</v>
      </c>
      <c r="CF47" s="34">
        <v>0</v>
      </c>
      <c r="CG47" s="35">
        <f>+CD47+CE47-CF47</f>
        <v>0</v>
      </c>
      <c r="CH47" s="35"/>
      <c r="CI47" s="35">
        <f t="shared" si="42"/>
        <v>0</v>
      </c>
      <c r="CJ47" s="34">
        <f t="shared" si="43"/>
        <v>0</v>
      </c>
      <c r="CK47" s="34">
        <v>300</v>
      </c>
      <c r="CL47" s="34">
        <v>0</v>
      </c>
      <c r="CM47" s="35">
        <f>+CJ47+CK47-CL47</f>
        <v>300</v>
      </c>
      <c r="CN47" s="35"/>
      <c r="CO47" s="35">
        <f t="shared" si="45"/>
        <v>0</v>
      </c>
      <c r="CP47" s="34">
        <f t="shared" si="46"/>
        <v>300</v>
      </c>
      <c r="CQ47" s="34">
        <v>0</v>
      </c>
      <c r="CR47" s="34">
        <v>40</v>
      </c>
      <c r="CS47" s="35">
        <f>+CP47+CQ47-CR47</f>
        <v>260</v>
      </c>
      <c r="CT47" s="35"/>
      <c r="CU47" s="35">
        <f t="shared" si="48"/>
        <v>156</v>
      </c>
      <c r="CV47" s="34">
        <f t="shared" si="49"/>
        <v>260</v>
      </c>
      <c r="CW47" s="34">
        <v>800</v>
      </c>
      <c r="CX47" s="34">
        <v>689</v>
      </c>
      <c r="CY47" s="35">
        <f>+CV47+CW47-CX47</f>
        <v>371</v>
      </c>
      <c r="CZ47" s="35"/>
      <c r="DA47" s="35">
        <f t="shared" si="51"/>
        <v>14</v>
      </c>
      <c r="DB47" s="34">
        <f t="shared" si="52"/>
        <v>371</v>
      </c>
      <c r="DC47" s="34">
        <v>1000</v>
      </c>
      <c r="DD47" s="34">
        <v>698</v>
      </c>
      <c r="DE47" s="35">
        <f>+DB47+DC47-DD47</f>
        <v>673</v>
      </c>
      <c r="DF47" s="35"/>
      <c r="DG47" s="35">
        <f t="shared" si="54"/>
        <v>24.104584527220627</v>
      </c>
      <c r="DH47" s="34">
        <f t="shared" si="55"/>
        <v>673</v>
      </c>
      <c r="DI47" s="34">
        <v>500</v>
      </c>
      <c r="DJ47" s="34">
        <v>1148</v>
      </c>
      <c r="DK47" s="35">
        <f>+DH47+DI47-DJ47</f>
        <v>25</v>
      </c>
      <c r="DL47" s="35">
        <v>0</v>
      </c>
      <c r="DM47" s="35">
        <f t="shared" si="57"/>
        <v>0.58797909407665505</v>
      </c>
      <c r="DN47" s="34">
        <f t="shared" si="58"/>
        <v>25</v>
      </c>
      <c r="DO47" s="34">
        <v>500</v>
      </c>
      <c r="DP47" s="34">
        <v>526</v>
      </c>
      <c r="DQ47" s="35">
        <f t="shared" si="97"/>
        <v>-1</v>
      </c>
      <c r="DR47" s="35"/>
      <c r="DS47" s="35">
        <f t="shared" si="60"/>
        <v>-5.1330798479087454E-2</v>
      </c>
      <c r="DT47" s="34">
        <f t="shared" si="98"/>
        <v>-1</v>
      </c>
      <c r="DU47" s="34">
        <v>1050</v>
      </c>
      <c r="DV47" s="34">
        <v>878</v>
      </c>
      <c r="DW47" s="35">
        <f t="shared" si="1"/>
        <v>171</v>
      </c>
      <c r="DX47" s="35"/>
      <c r="DY47" s="35">
        <f t="shared" si="62"/>
        <v>4.4794988610478361</v>
      </c>
      <c r="DZ47" s="34">
        <f>+DW47+DX47</f>
        <v>171</v>
      </c>
      <c r="EA47" s="34">
        <v>0</v>
      </c>
      <c r="EB47" s="34"/>
      <c r="EC47" s="35">
        <f>+DZ47+EA47-EB47</f>
        <v>171</v>
      </c>
      <c r="ED47" s="35"/>
      <c r="EE47" s="34">
        <f>+EC47+ED47</f>
        <v>171</v>
      </c>
      <c r="EF47" s="34">
        <v>0</v>
      </c>
      <c r="EG47" s="34"/>
      <c r="EH47" s="35">
        <f>+EE47+EF47-EG47</f>
        <v>171</v>
      </c>
      <c r="EI47" s="35"/>
      <c r="EJ47" s="34">
        <f>+EH47+EI47</f>
        <v>171</v>
      </c>
      <c r="EK47" s="34">
        <v>0</v>
      </c>
      <c r="EL47" s="34"/>
      <c r="EM47" s="35">
        <f>+EJ47+EK47-EL47</f>
        <v>171</v>
      </c>
      <c r="EN47" s="35"/>
    </row>
    <row r="48" spans="1:144" x14ac:dyDescent="0.25">
      <c r="A48" s="32">
        <v>322100</v>
      </c>
      <c r="B48" s="36" t="s">
        <v>95</v>
      </c>
      <c r="C48" s="37">
        <v>0</v>
      </c>
      <c r="D48" s="34"/>
      <c r="E48" s="34">
        <v>0</v>
      </c>
      <c r="F48" s="34">
        <v>0</v>
      </c>
      <c r="G48" s="35">
        <f t="shared" si="69"/>
        <v>0</v>
      </c>
      <c r="H48" s="35"/>
      <c r="I48" s="35">
        <f t="shared" si="3"/>
        <v>0</v>
      </c>
      <c r="J48" s="34">
        <f t="shared" si="4"/>
        <v>0</v>
      </c>
      <c r="K48" s="34">
        <v>0</v>
      </c>
      <c r="L48" s="34">
        <v>0</v>
      </c>
      <c r="M48" s="35">
        <f>+J48+K48-L48</f>
        <v>0</v>
      </c>
      <c r="N48" s="35"/>
      <c r="O48" s="35">
        <f t="shared" si="6"/>
        <v>0</v>
      </c>
      <c r="P48" s="34">
        <f t="shared" si="7"/>
        <v>0</v>
      </c>
      <c r="Q48" s="34">
        <v>0</v>
      </c>
      <c r="R48" s="34">
        <v>0</v>
      </c>
      <c r="S48" s="35">
        <f t="shared" si="8"/>
        <v>0</v>
      </c>
      <c r="T48" s="35"/>
      <c r="U48" s="35">
        <f t="shared" si="9"/>
        <v>0</v>
      </c>
      <c r="V48" s="34">
        <f t="shared" si="10"/>
        <v>0</v>
      </c>
      <c r="W48" s="34">
        <v>0</v>
      </c>
      <c r="X48" s="34">
        <v>0</v>
      </c>
      <c r="Y48" s="35">
        <f>+V48+W48-X48</f>
        <v>0</v>
      </c>
      <c r="Z48" s="35"/>
      <c r="AA48" s="35">
        <f t="shared" si="12"/>
        <v>0</v>
      </c>
      <c r="AB48" s="34">
        <f t="shared" si="13"/>
        <v>0</v>
      </c>
      <c r="AC48" s="34">
        <v>0</v>
      </c>
      <c r="AD48" s="34">
        <v>0</v>
      </c>
      <c r="AE48" s="35">
        <f>+AB48+AC48-AD48</f>
        <v>0</v>
      </c>
      <c r="AF48" s="35"/>
      <c r="AG48" s="35">
        <f t="shared" si="15"/>
        <v>0</v>
      </c>
      <c r="AH48" s="34">
        <f t="shared" si="16"/>
        <v>0</v>
      </c>
      <c r="AI48" s="34">
        <v>0</v>
      </c>
      <c r="AJ48" s="34">
        <v>0</v>
      </c>
      <c r="AK48" s="35">
        <f>+AH48+AI48-AJ48</f>
        <v>0</v>
      </c>
      <c r="AL48" s="35"/>
      <c r="AM48" s="35">
        <f t="shared" si="18"/>
        <v>0</v>
      </c>
      <c r="AN48" s="34">
        <f t="shared" si="19"/>
        <v>0</v>
      </c>
      <c r="AO48" s="34">
        <v>0</v>
      </c>
      <c r="AP48" s="34">
        <v>0</v>
      </c>
      <c r="AQ48" s="35">
        <f>+AN48+AO48-AP48</f>
        <v>0</v>
      </c>
      <c r="AR48" s="35"/>
      <c r="AS48" s="35">
        <f t="shared" si="21"/>
        <v>0</v>
      </c>
      <c r="AT48" s="34">
        <f t="shared" si="22"/>
        <v>0</v>
      </c>
      <c r="AU48" s="34">
        <v>0</v>
      </c>
      <c r="AV48" s="34">
        <v>0</v>
      </c>
      <c r="AW48" s="35">
        <f>+AT48+AU48-AV48</f>
        <v>0</v>
      </c>
      <c r="AX48" s="35"/>
      <c r="AY48" s="35">
        <f t="shared" si="24"/>
        <v>0</v>
      </c>
      <c r="AZ48" s="34">
        <f t="shared" si="25"/>
        <v>0</v>
      </c>
      <c r="BA48" s="34">
        <v>0</v>
      </c>
      <c r="BB48" s="34">
        <v>0</v>
      </c>
      <c r="BC48" s="35">
        <f>+AZ48+BA48-BB48</f>
        <v>0</v>
      </c>
      <c r="BD48" s="35"/>
      <c r="BE48" s="35">
        <f t="shared" si="27"/>
        <v>0</v>
      </c>
      <c r="BF48" s="34">
        <f t="shared" si="28"/>
        <v>0</v>
      </c>
      <c r="BG48" s="34">
        <v>0</v>
      </c>
      <c r="BH48" s="34">
        <v>0</v>
      </c>
      <c r="BI48" s="35">
        <f>+BF48+BG48-BH48</f>
        <v>0</v>
      </c>
      <c r="BJ48" s="35"/>
      <c r="BK48" s="35">
        <f t="shared" si="30"/>
        <v>0</v>
      </c>
      <c r="BL48" s="34">
        <f t="shared" si="31"/>
        <v>0</v>
      </c>
      <c r="BM48" s="34">
        <v>0</v>
      </c>
      <c r="BN48" s="34">
        <v>0</v>
      </c>
      <c r="BO48" s="35">
        <f>+BL48+BM48-BN48</f>
        <v>0</v>
      </c>
      <c r="BP48" s="35"/>
      <c r="BQ48" s="35">
        <f t="shared" si="33"/>
        <v>0</v>
      </c>
      <c r="BR48" s="34">
        <f t="shared" si="34"/>
        <v>0</v>
      </c>
      <c r="BS48" s="34">
        <v>0</v>
      </c>
      <c r="BT48" s="34">
        <v>0</v>
      </c>
      <c r="BU48" s="35">
        <f>+BR48+BS48-BT48</f>
        <v>0</v>
      </c>
      <c r="BV48" s="35"/>
      <c r="BW48" s="35">
        <f t="shared" si="36"/>
        <v>0</v>
      </c>
      <c r="BX48" s="34">
        <f t="shared" si="37"/>
        <v>0</v>
      </c>
      <c r="BY48" s="34">
        <v>0</v>
      </c>
      <c r="BZ48" s="34">
        <v>0</v>
      </c>
      <c r="CA48" s="35">
        <f>+BX48+BY48-BZ48</f>
        <v>0</v>
      </c>
      <c r="CB48" s="35"/>
      <c r="CC48" s="35">
        <f t="shared" si="39"/>
        <v>0</v>
      </c>
      <c r="CD48" s="34">
        <f t="shared" si="40"/>
        <v>0</v>
      </c>
      <c r="CE48" s="34">
        <v>0</v>
      </c>
      <c r="CF48" s="34">
        <v>0</v>
      </c>
      <c r="CG48" s="35">
        <f>+CD48+CE48-CF48</f>
        <v>0</v>
      </c>
      <c r="CH48" s="35"/>
      <c r="CI48" s="35">
        <f t="shared" si="42"/>
        <v>0</v>
      </c>
      <c r="CJ48" s="34">
        <f t="shared" si="43"/>
        <v>0</v>
      </c>
      <c r="CK48" s="34">
        <v>300</v>
      </c>
      <c r="CL48" s="34">
        <v>0</v>
      </c>
      <c r="CM48" s="35">
        <f>+CJ48+CK48-CL48</f>
        <v>300</v>
      </c>
      <c r="CN48" s="35"/>
      <c r="CO48" s="35">
        <f t="shared" si="45"/>
        <v>0</v>
      </c>
      <c r="CP48" s="34">
        <f t="shared" si="46"/>
        <v>300</v>
      </c>
      <c r="CQ48" s="34">
        <v>0</v>
      </c>
      <c r="CR48" s="34">
        <v>0</v>
      </c>
      <c r="CS48" s="35">
        <f>+CP48+CQ48-CR48</f>
        <v>300</v>
      </c>
      <c r="CT48" s="35"/>
      <c r="CU48" s="35">
        <f t="shared" si="48"/>
        <v>0</v>
      </c>
      <c r="CV48" s="34">
        <f t="shared" si="49"/>
        <v>300</v>
      </c>
      <c r="CW48" s="34">
        <v>0</v>
      </c>
      <c r="CX48" s="34">
        <v>0</v>
      </c>
      <c r="CY48" s="35">
        <f>+CV48+CW48-CX48</f>
        <v>300</v>
      </c>
      <c r="CZ48" s="35"/>
      <c r="DA48" s="35">
        <f t="shared" si="51"/>
        <v>0</v>
      </c>
      <c r="DB48" s="34">
        <f t="shared" si="52"/>
        <v>300</v>
      </c>
      <c r="DC48" s="34">
        <v>500</v>
      </c>
      <c r="DD48" s="34">
        <v>162</v>
      </c>
      <c r="DE48" s="35">
        <f>+DB48+DC48-DD48</f>
        <v>638</v>
      </c>
      <c r="DF48" s="35"/>
      <c r="DG48" s="35">
        <f t="shared" si="54"/>
        <v>98.456790123456784</v>
      </c>
      <c r="DH48" s="34">
        <f t="shared" si="55"/>
        <v>638</v>
      </c>
      <c r="DI48" s="34">
        <v>1400</v>
      </c>
      <c r="DJ48" s="34">
        <v>2025</v>
      </c>
      <c r="DK48" s="35">
        <f>+DH48+DI48-DJ48</f>
        <v>13</v>
      </c>
      <c r="DL48" s="35">
        <v>0</v>
      </c>
      <c r="DM48" s="35">
        <f t="shared" si="57"/>
        <v>0.17333333333333334</v>
      </c>
      <c r="DN48" s="34">
        <f t="shared" si="58"/>
        <v>13</v>
      </c>
      <c r="DO48" s="34">
        <v>500</v>
      </c>
      <c r="DP48" s="34">
        <v>467.66666666666663</v>
      </c>
      <c r="DQ48" s="35">
        <f t="shared" si="97"/>
        <v>45.333333333333371</v>
      </c>
      <c r="DR48" s="35"/>
      <c r="DS48" s="35">
        <f t="shared" si="60"/>
        <v>2.6172487526728463</v>
      </c>
      <c r="DT48" s="34">
        <f t="shared" si="98"/>
        <v>45.333333333333371</v>
      </c>
      <c r="DU48" s="34">
        <v>170</v>
      </c>
      <c r="DV48" s="34">
        <v>335.83333333333331</v>
      </c>
      <c r="DW48" s="35">
        <f t="shared" si="1"/>
        <v>-120.49999999999994</v>
      </c>
      <c r="DX48" s="35"/>
      <c r="DY48" s="35">
        <f t="shared" si="62"/>
        <v>-8.2526054590570688</v>
      </c>
      <c r="DZ48" s="34">
        <f>+DW48+DX48</f>
        <v>-120.49999999999994</v>
      </c>
      <c r="EA48" s="34">
        <v>0</v>
      </c>
      <c r="EB48" s="34"/>
      <c r="EC48" s="35">
        <f>+DZ48+EA48-EB48</f>
        <v>-120.49999999999994</v>
      </c>
      <c r="ED48" s="35"/>
      <c r="EE48" s="34">
        <f>+EC48+ED48</f>
        <v>-120.49999999999994</v>
      </c>
      <c r="EF48" s="34">
        <v>0</v>
      </c>
      <c r="EG48" s="34"/>
      <c r="EH48" s="35">
        <f>+EE48+EF48-EG48</f>
        <v>-120.49999999999994</v>
      </c>
      <c r="EI48" s="35"/>
      <c r="EJ48" s="34">
        <f>+EH48+EI48</f>
        <v>-120.49999999999994</v>
      </c>
      <c r="EK48" s="34">
        <v>0</v>
      </c>
      <c r="EL48" s="34"/>
      <c r="EM48" s="35">
        <f>+EJ48+EK48-EL48</f>
        <v>-120.49999999999994</v>
      </c>
      <c r="EN48" s="35"/>
    </row>
    <row r="49" spans="1:144" x14ac:dyDescent="0.25">
      <c r="A49" s="32">
        <v>322001</v>
      </c>
      <c r="B49" s="36" t="s">
        <v>96</v>
      </c>
      <c r="C49" s="37">
        <v>0</v>
      </c>
      <c r="D49" s="34"/>
      <c r="E49" s="34">
        <v>0</v>
      </c>
      <c r="F49" s="34">
        <v>0</v>
      </c>
      <c r="G49" s="35">
        <f t="shared" si="69"/>
        <v>0</v>
      </c>
      <c r="H49" s="35"/>
      <c r="I49" s="35">
        <f t="shared" si="3"/>
        <v>0</v>
      </c>
      <c r="J49" s="34">
        <f t="shared" si="4"/>
        <v>0</v>
      </c>
      <c r="K49" s="34">
        <v>0</v>
      </c>
      <c r="L49" s="34">
        <v>0</v>
      </c>
      <c r="M49" s="35">
        <f>+J49+K49-L49</f>
        <v>0</v>
      </c>
      <c r="N49" s="35"/>
      <c r="O49" s="35">
        <f t="shared" si="6"/>
        <v>0</v>
      </c>
      <c r="P49" s="34">
        <f t="shared" si="7"/>
        <v>0</v>
      </c>
      <c r="Q49" s="34">
        <v>0</v>
      </c>
      <c r="R49" s="34">
        <v>0</v>
      </c>
      <c r="S49" s="35">
        <f t="shared" si="8"/>
        <v>0</v>
      </c>
      <c r="T49" s="35"/>
      <c r="U49" s="35">
        <f t="shared" si="9"/>
        <v>0</v>
      </c>
      <c r="V49" s="34">
        <f t="shared" si="10"/>
        <v>0</v>
      </c>
      <c r="W49" s="34">
        <v>0</v>
      </c>
      <c r="X49" s="34">
        <v>0</v>
      </c>
      <c r="Y49" s="35">
        <f>+V49+W49-X49</f>
        <v>0</v>
      </c>
      <c r="Z49" s="35"/>
      <c r="AA49" s="35">
        <f t="shared" si="12"/>
        <v>0</v>
      </c>
      <c r="AB49" s="34">
        <f t="shared" si="13"/>
        <v>0</v>
      </c>
      <c r="AC49" s="34">
        <v>0</v>
      </c>
      <c r="AD49" s="34">
        <v>0</v>
      </c>
      <c r="AE49" s="35">
        <f>+AB49+AC49-AD49</f>
        <v>0</v>
      </c>
      <c r="AF49" s="35"/>
      <c r="AG49" s="35">
        <f t="shared" si="15"/>
        <v>0</v>
      </c>
      <c r="AH49" s="34">
        <f t="shared" si="16"/>
        <v>0</v>
      </c>
      <c r="AI49" s="34">
        <v>0</v>
      </c>
      <c r="AJ49" s="34">
        <v>0</v>
      </c>
      <c r="AK49" s="35">
        <f>+AH49+AI49-AJ49</f>
        <v>0</v>
      </c>
      <c r="AL49" s="35"/>
      <c r="AM49" s="35">
        <f t="shared" si="18"/>
        <v>0</v>
      </c>
      <c r="AN49" s="34">
        <f t="shared" si="19"/>
        <v>0</v>
      </c>
      <c r="AO49" s="34">
        <v>0</v>
      </c>
      <c r="AP49" s="34">
        <v>0</v>
      </c>
      <c r="AQ49" s="35">
        <f>+AN49+AO49-AP49</f>
        <v>0</v>
      </c>
      <c r="AR49" s="35"/>
      <c r="AS49" s="35">
        <f t="shared" si="21"/>
        <v>0</v>
      </c>
      <c r="AT49" s="34">
        <f t="shared" si="22"/>
        <v>0</v>
      </c>
      <c r="AU49" s="34">
        <v>0</v>
      </c>
      <c r="AV49" s="34">
        <v>0</v>
      </c>
      <c r="AW49" s="35">
        <f>+AT49+AU49-AV49</f>
        <v>0</v>
      </c>
      <c r="AX49" s="35"/>
      <c r="AY49" s="35">
        <f t="shared" si="24"/>
        <v>0</v>
      </c>
      <c r="AZ49" s="34">
        <f t="shared" si="25"/>
        <v>0</v>
      </c>
      <c r="BA49" s="34">
        <v>0</v>
      </c>
      <c r="BB49" s="34">
        <v>0</v>
      </c>
      <c r="BC49" s="35">
        <f>+AZ49+BA49-BB49</f>
        <v>0</v>
      </c>
      <c r="BD49" s="35"/>
      <c r="BE49" s="35">
        <f t="shared" si="27"/>
        <v>0</v>
      </c>
      <c r="BF49" s="34">
        <f t="shared" si="28"/>
        <v>0</v>
      </c>
      <c r="BG49" s="34">
        <v>0</v>
      </c>
      <c r="BH49" s="34">
        <v>0</v>
      </c>
      <c r="BI49" s="35">
        <f>+BF49+BG49-BH49</f>
        <v>0</v>
      </c>
      <c r="BJ49" s="35"/>
      <c r="BK49" s="35">
        <f t="shared" si="30"/>
        <v>0</v>
      </c>
      <c r="BL49" s="34">
        <f t="shared" si="31"/>
        <v>0</v>
      </c>
      <c r="BM49" s="34">
        <v>0</v>
      </c>
      <c r="BN49" s="34">
        <v>0</v>
      </c>
      <c r="BO49" s="35">
        <f>+BL49+BM49-BN49</f>
        <v>0</v>
      </c>
      <c r="BP49" s="35"/>
      <c r="BQ49" s="35">
        <f t="shared" si="33"/>
        <v>0</v>
      </c>
      <c r="BR49" s="34">
        <f t="shared" si="34"/>
        <v>0</v>
      </c>
      <c r="BS49" s="34">
        <v>0</v>
      </c>
      <c r="BT49" s="34">
        <v>0</v>
      </c>
      <c r="BU49" s="35">
        <f>+BR49+BS49-BT49</f>
        <v>0</v>
      </c>
      <c r="BV49" s="35"/>
      <c r="BW49" s="35">
        <f t="shared" si="36"/>
        <v>0</v>
      </c>
      <c r="BX49" s="34">
        <f t="shared" si="37"/>
        <v>0</v>
      </c>
      <c r="BY49" s="34">
        <v>0</v>
      </c>
      <c r="BZ49" s="34">
        <v>0</v>
      </c>
      <c r="CA49" s="35">
        <f>+BX49+BY49-BZ49</f>
        <v>0</v>
      </c>
      <c r="CB49" s="35"/>
      <c r="CC49" s="35">
        <f t="shared" si="39"/>
        <v>0</v>
      </c>
      <c r="CD49" s="34">
        <f t="shared" si="40"/>
        <v>0</v>
      </c>
      <c r="CE49" s="34">
        <v>0</v>
      </c>
      <c r="CF49" s="34">
        <v>0</v>
      </c>
      <c r="CG49" s="35">
        <f>+CD49+CE49-CF49</f>
        <v>0</v>
      </c>
      <c r="CH49" s="35"/>
      <c r="CI49" s="35">
        <f t="shared" si="42"/>
        <v>0</v>
      </c>
      <c r="CJ49" s="34">
        <f t="shared" si="43"/>
        <v>0</v>
      </c>
      <c r="CK49" s="34">
        <v>300</v>
      </c>
      <c r="CL49" s="34">
        <v>0</v>
      </c>
      <c r="CM49" s="35">
        <f>+CJ49+CK49-CL49</f>
        <v>300</v>
      </c>
      <c r="CN49" s="35"/>
      <c r="CO49" s="35">
        <f t="shared" si="45"/>
        <v>0</v>
      </c>
      <c r="CP49" s="34">
        <f t="shared" si="46"/>
        <v>300</v>
      </c>
      <c r="CQ49" s="34">
        <v>100</v>
      </c>
      <c r="CR49" s="34">
        <v>0</v>
      </c>
      <c r="CS49" s="35">
        <f>+CP49+CQ49-CR49</f>
        <v>400</v>
      </c>
      <c r="CT49" s="35"/>
      <c r="CU49" s="35">
        <f t="shared" si="48"/>
        <v>0</v>
      </c>
      <c r="CV49" s="34">
        <f t="shared" si="49"/>
        <v>400</v>
      </c>
      <c r="CW49" s="34">
        <v>0</v>
      </c>
      <c r="CX49" s="34">
        <v>0</v>
      </c>
      <c r="CY49" s="35">
        <f>+CV49+CW49-CX49</f>
        <v>400</v>
      </c>
      <c r="CZ49" s="35"/>
      <c r="DA49" s="35">
        <f t="shared" si="51"/>
        <v>0</v>
      </c>
      <c r="DB49" s="34">
        <f t="shared" si="52"/>
        <v>400</v>
      </c>
      <c r="DC49" s="34">
        <v>0</v>
      </c>
      <c r="DD49" s="34">
        <v>12</v>
      </c>
      <c r="DE49" s="35">
        <f>+DB49+DC49-DD49</f>
        <v>388</v>
      </c>
      <c r="DF49" s="35"/>
      <c r="DG49" s="35">
        <f t="shared" si="54"/>
        <v>808.33333333333337</v>
      </c>
      <c r="DH49" s="34">
        <f t="shared" si="55"/>
        <v>388</v>
      </c>
      <c r="DI49" s="34">
        <v>0</v>
      </c>
      <c r="DJ49" s="34">
        <v>18</v>
      </c>
      <c r="DK49" s="35">
        <f>+DH49+DI49-DJ49</f>
        <v>370</v>
      </c>
      <c r="DL49" s="35">
        <v>0</v>
      </c>
      <c r="DM49" s="35">
        <f t="shared" si="57"/>
        <v>555</v>
      </c>
      <c r="DN49" s="34">
        <f t="shared" si="58"/>
        <v>370</v>
      </c>
      <c r="DO49" s="34">
        <v>300</v>
      </c>
      <c r="DP49" s="34">
        <v>0.5</v>
      </c>
      <c r="DQ49" s="35">
        <f t="shared" si="97"/>
        <v>669.5</v>
      </c>
      <c r="DR49" s="35"/>
      <c r="DS49" s="35">
        <f t="shared" si="60"/>
        <v>36153</v>
      </c>
      <c r="DT49" s="34">
        <f t="shared" si="98"/>
        <v>669.5</v>
      </c>
      <c r="DU49" s="34">
        <v>0</v>
      </c>
      <c r="DV49" s="34">
        <v>91</v>
      </c>
      <c r="DW49" s="35">
        <f t="shared" si="1"/>
        <v>578.5</v>
      </c>
      <c r="DX49" s="35"/>
      <c r="DY49" s="35">
        <f t="shared" si="62"/>
        <v>146.21428571428572</v>
      </c>
      <c r="DZ49" s="34">
        <f>+DW49+DX49</f>
        <v>578.5</v>
      </c>
      <c r="EA49" s="34">
        <v>0</v>
      </c>
      <c r="EB49" s="34"/>
      <c r="EC49" s="35">
        <f>+DZ49+EA49-EB49</f>
        <v>578.5</v>
      </c>
      <c r="ED49" s="35"/>
      <c r="EE49" s="34">
        <f>+EC49+ED49</f>
        <v>578.5</v>
      </c>
      <c r="EF49" s="34">
        <v>0</v>
      </c>
      <c r="EG49" s="34"/>
      <c r="EH49" s="35">
        <f>+EE49+EF49-EG49</f>
        <v>578.5</v>
      </c>
      <c r="EI49" s="35"/>
      <c r="EJ49" s="34">
        <f>+EH49+EI49</f>
        <v>578.5</v>
      </c>
      <c r="EK49" s="34">
        <v>0</v>
      </c>
      <c r="EL49" s="34"/>
      <c r="EM49" s="35">
        <f>+EJ49+EK49-EL49</f>
        <v>578.5</v>
      </c>
      <c r="EN49" s="35"/>
    </row>
    <row r="50" spans="1:144" x14ac:dyDescent="0.25">
      <c r="A50" s="32">
        <v>323104</v>
      </c>
      <c r="B50" s="36" t="s">
        <v>97</v>
      </c>
      <c r="C50" s="37">
        <v>0</v>
      </c>
      <c r="D50" s="34"/>
      <c r="E50" s="34">
        <v>0</v>
      </c>
      <c r="F50" s="34">
        <v>0</v>
      </c>
      <c r="G50" s="35">
        <f t="shared" si="69"/>
        <v>0</v>
      </c>
      <c r="H50" s="35"/>
      <c r="I50" s="35">
        <f t="shared" si="3"/>
        <v>0</v>
      </c>
      <c r="J50" s="34">
        <f t="shared" si="4"/>
        <v>0</v>
      </c>
      <c r="K50" s="34">
        <v>0</v>
      </c>
      <c r="L50" s="34">
        <v>0</v>
      </c>
      <c r="M50" s="35">
        <f t="shared" si="80"/>
        <v>0</v>
      </c>
      <c r="N50" s="35"/>
      <c r="O50" s="35">
        <f t="shared" si="6"/>
        <v>0</v>
      </c>
      <c r="P50" s="34">
        <f t="shared" si="7"/>
        <v>0</v>
      </c>
      <c r="Q50" s="34">
        <v>0</v>
      </c>
      <c r="R50" s="34">
        <v>0</v>
      </c>
      <c r="S50" s="35">
        <f t="shared" si="8"/>
        <v>0</v>
      </c>
      <c r="T50" s="35"/>
      <c r="U50" s="35">
        <f t="shared" si="9"/>
        <v>0</v>
      </c>
      <c r="V50" s="34">
        <f t="shared" si="10"/>
        <v>0</v>
      </c>
      <c r="W50" s="34">
        <v>0</v>
      </c>
      <c r="X50" s="34">
        <v>0</v>
      </c>
      <c r="Y50" s="35">
        <f t="shared" si="81"/>
        <v>0</v>
      </c>
      <c r="Z50" s="35"/>
      <c r="AA50" s="35">
        <f t="shared" si="12"/>
        <v>0</v>
      </c>
      <c r="AB50" s="34">
        <f t="shared" si="13"/>
        <v>0</v>
      </c>
      <c r="AC50" s="34">
        <v>0</v>
      </c>
      <c r="AD50" s="34">
        <v>0</v>
      </c>
      <c r="AE50" s="35">
        <f t="shared" si="82"/>
        <v>0</v>
      </c>
      <c r="AF50" s="35"/>
      <c r="AG50" s="35">
        <f t="shared" si="15"/>
        <v>0</v>
      </c>
      <c r="AH50" s="34">
        <f t="shared" si="16"/>
        <v>0</v>
      </c>
      <c r="AI50" s="34">
        <v>0</v>
      </c>
      <c r="AJ50" s="34">
        <v>0</v>
      </c>
      <c r="AK50" s="35">
        <f t="shared" si="83"/>
        <v>0</v>
      </c>
      <c r="AL50" s="35"/>
      <c r="AM50" s="35">
        <f t="shared" si="18"/>
        <v>0</v>
      </c>
      <c r="AN50" s="34">
        <f t="shared" si="19"/>
        <v>0</v>
      </c>
      <c r="AO50" s="34">
        <v>0</v>
      </c>
      <c r="AP50" s="34">
        <v>0</v>
      </c>
      <c r="AQ50" s="35">
        <f t="shared" si="84"/>
        <v>0</v>
      </c>
      <c r="AR50" s="35"/>
      <c r="AS50" s="35">
        <f t="shared" si="21"/>
        <v>0</v>
      </c>
      <c r="AT50" s="34">
        <f t="shared" si="22"/>
        <v>0</v>
      </c>
      <c r="AU50" s="34">
        <v>0</v>
      </c>
      <c r="AV50" s="34">
        <v>0</v>
      </c>
      <c r="AW50" s="35">
        <f t="shared" si="85"/>
        <v>0</v>
      </c>
      <c r="AX50" s="35"/>
      <c r="AY50" s="35">
        <f t="shared" si="24"/>
        <v>0</v>
      </c>
      <c r="AZ50" s="34">
        <f t="shared" si="25"/>
        <v>0</v>
      </c>
      <c r="BA50" s="34">
        <v>0</v>
      </c>
      <c r="BB50" s="34">
        <v>0</v>
      </c>
      <c r="BC50" s="35">
        <f t="shared" si="86"/>
        <v>0</v>
      </c>
      <c r="BD50" s="35"/>
      <c r="BE50" s="35">
        <f t="shared" si="27"/>
        <v>0</v>
      </c>
      <c r="BF50" s="34">
        <f t="shared" si="28"/>
        <v>0</v>
      </c>
      <c r="BG50" s="34">
        <v>0</v>
      </c>
      <c r="BH50" s="34">
        <v>0</v>
      </c>
      <c r="BI50" s="35">
        <f t="shared" si="87"/>
        <v>0</v>
      </c>
      <c r="BJ50" s="35"/>
      <c r="BK50" s="35">
        <f t="shared" si="30"/>
        <v>0</v>
      </c>
      <c r="BL50" s="34">
        <f t="shared" si="31"/>
        <v>0</v>
      </c>
      <c r="BM50" s="34">
        <v>0</v>
      </c>
      <c r="BN50" s="34">
        <v>0</v>
      </c>
      <c r="BO50" s="35">
        <f t="shared" si="88"/>
        <v>0</v>
      </c>
      <c r="BP50" s="35"/>
      <c r="BQ50" s="35">
        <f t="shared" si="33"/>
        <v>0</v>
      </c>
      <c r="BR50" s="34">
        <f t="shared" si="34"/>
        <v>0</v>
      </c>
      <c r="BS50" s="34">
        <v>215</v>
      </c>
      <c r="BT50" s="34">
        <v>47.368421052631575</v>
      </c>
      <c r="BU50" s="35">
        <f t="shared" si="89"/>
        <v>167.63157894736844</v>
      </c>
      <c r="BV50" s="35"/>
      <c r="BW50" s="35">
        <f t="shared" si="36"/>
        <v>92.011111111111134</v>
      </c>
      <c r="BX50" s="34">
        <f t="shared" si="37"/>
        <v>167.63157894736844</v>
      </c>
      <c r="BY50" s="34">
        <v>620</v>
      </c>
      <c r="BZ50" s="34">
        <v>496.15789473684208</v>
      </c>
      <c r="CA50" s="35">
        <f t="shared" si="90"/>
        <v>291.47368421052636</v>
      </c>
      <c r="CB50" s="35"/>
      <c r="CC50" s="35">
        <f t="shared" si="39"/>
        <v>15.274000212156574</v>
      </c>
      <c r="CD50" s="34">
        <f t="shared" si="40"/>
        <v>291.47368421052636</v>
      </c>
      <c r="CE50" s="34">
        <v>0</v>
      </c>
      <c r="CF50" s="34">
        <v>195.26315789473682</v>
      </c>
      <c r="CG50" s="35">
        <f t="shared" si="91"/>
        <v>96.210526315789537</v>
      </c>
      <c r="CH50" s="35"/>
      <c r="CI50" s="35">
        <f t="shared" si="42"/>
        <v>9.3617250673854517</v>
      </c>
      <c r="CJ50" s="34">
        <f t="shared" si="43"/>
        <v>96.210526315789537</v>
      </c>
      <c r="CK50" s="34">
        <v>0</v>
      </c>
      <c r="CL50" s="34">
        <v>24.210526315789473</v>
      </c>
      <c r="CM50" s="35">
        <f t="shared" si="92"/>
        <v>72.000000000000057</v>
      </c>
      <c r="CN50" s="35">
        <v>-10</v>
      </c>
      <c r="CO50" s="35">
        <f t="shared" si="45"/>
        <v>77.32173913043485</v>
      </c>
      <c r="CP50" s="34">
        <f t="shared" si="46"/>
        <v>62.000000000000057</v>
      </c>
      <c r="CQ50" s="34">
        <v>0</v>
      </c>
      <c r="CR50" s="34">
        <v>0</v>
      </c>
      <c r="CS50" s="35">
        <f t="shared" si="93"/>
        <v>62.000000000000057</v>
      </c>
      <c r="CT50" s="35">
        <v>-62</v>
      </c>
      <c r="CU50" s="35">
        <f t="shared" si="48"/>
        <v>0</v>
      </c>
      <c r="CV50" s="34">
        <f t="shared" si="49"/>
        <v>5.6843418860808015E-14</v>
      </c>
      <c r="CW50" s="34">
        <v>0</v>
      </c>
      <c r="CX50" s="34">
        <v>0</v>
      </c>
      <c r="CY50" s="35">
        <f t="shared" si="94"/>
        <v>5.6843418860808015E-14</v>
      </c>
      <c r="CZ50" s="35"/>
      <c r="DA50" s="35">
        <f t="shared" si="51"/>
        <v>0</v>
      </c>
      <c r="DB50" s="34">
        <f t="shared" si="52"/>
        <v>5.6843418860808015E-14</v>
      </c>
      <c r="DC50" s="34">
        <v>0</v>
      </c>
      <c r="DD50" s="34">
        <v>0</v>
      </c>
      <c r="DE50" s="35">
        <f t="shared" si="95"/>
        <v>5.6843418860808015E-14</v>
      </c>
      <c r="DF50" s="35"/>
      <c r="DG50" s="35">
        <f t="shared" si="54"/>
        <v>0</v>
      </c>
      <c r="DH50" s="34">
        <f t="shared" si="55"/>
        <v>5.6843418860808015E-14</v>
      </c>
      <c r="DI50" s="34">
        <v>0</v>
      </c>
      <c r="DJ50" s="34">
        <v>0</v>
      </c>
      <c r="DK50" s="35">
        <f t="shared" si="96"/>
        <v>5.6843418860808015E-14</v>
      </c>
      <c r="DL50" s="35">
        <v>0</v>
      </c>
      <c r="DM50" s="35">
        <f t="shared" si="57"/>
        <v>0</v>
      </c>
      <c r="DN50" s="34">
        <f t="shared" si="58"/>
        <v>5.6843418860808015E-14</v>
      </c>
      <c r="DO50" s="34">
        <v>0</v>
      </c>
      <c r="DP50" s="34">
        <v>0</v>
      </c>
      <c r="DQ50" s="35">
        <f t="shared" si="97"/>
        <v>5.6843418860808015E-14</v>
      </c>
      <c r="DR50" s="35"/>
      <c r="DS50" s="35">
        <f t="shared" si="60"/>
        <v>0</v>
      </c>
      <c r="DT50" s="34">
        <f t="shared" si="98"/>
        <v>5.6843418860808015E-14</v>
      </c>
      <c r="DU50" s="34">
        <v>0</v>
      </c>
      <c r="DV50" s="34">
        <v>0</v>
      </c>
      <c r="DW50" s="35">
        <f t="shared" si="1"/>
        <v>5.6843418860808015E-14</v>
      </c>
      <c r="DX50" s="35"/>
      <c r="DY50" s="35">
        <f t="shared" si="62"/>
        <v>0</v>
      </c>
      <c r="DZ50" s="34">
        <f t="shared" si="99"/>
        <v>5.6843418860808015E-14</v>
      </c>
      <c r="EA50" s="34">
        <v>0</v>
      </c>
      <c r="EB50" s="34"/>
      <c r="EC50" s="35">
        <f t="shared" si="100"/>
        <v>5.6843418860808015E-14</v>
      </c>
      <c r="ED50" s="35"/>
      <c r="EE50" s="34">
        <f t="shared" si="101"/>
        <v>5.6843418860808015E-14</v>
      </c>
      <c r="EF50" s="34">
        <v>0</v>
      </c>
      <c r="EG50" s="34"/>
      <c r="EH50" s="35">
        <f t="shared" si="102"/>
        <v>5.6843418860808015E-14</v>
      </c>
      <c r="EI50" s="35"/>
      <c r="EJ50" s="34">
        <f t="shared" si="103"/>
        <v>5.6843418860808015E-14</v>
      </c>
      <c r="EK50" s="34">
        <v>0</v>
      </c>
      <c r="EL50" s="34"/>
      <c r="EM50" s="35">
        <f t="shared" si="104"/>
        <v>5.6843418860808015E-14</v>
      </c>
      <c r="EN50" s="35"/>
    </row>
    <row r="51" spans="1:144" x14ac:dyDescent="0.25">
      <c r="A51" s="32">
        <v>323901</v>
      </c>
      <c r="B51" s="36" t="s">
        <v>98</v>
      </c>
      <c r="C51" s="37">
        <v>0</v>
      </c>
      <c r="D51" s="34"/>
      <c r="E51" s="34">
        <v>0</v>
      </c>
      <c r="F51" s="34">
        <v>0</v>
      </c>
      <c r="G51" s="35">
        <f t="shared" si="69"/>
        <v>0</v>
      </c>
      <c r="H51" s="35"/>
      <c r="I51" s="35">
        <f t="shared" si="3"/>
        <v>0</v>
      </c>
      <c r="J51" s="34">
        <f t="shared" si="4"/>
        <v>0</v>
      </c>
      <c r="K51" s="34">
        <v>0</v>
      </c>
      <c r="L51" s="34">
        <v>0</v>
      </c>
      <c r="M51" s="35">
        <f t="shared" si="80"/>
        <v>0</v>
      </c>
      <c r="N51" s="35"/>
      <c r="O51" s="35">
        <f t="shared" si="6"/>
        <v>0</v>
      </c>
      <c r="P51" s="34">
        <f t="shared" si="7"/>
        <v>0</v>
      </c>
      <c r="Q51" s="34">
        <v>0</v>
      </c>
      <c r="R51" s="34">
        <v>0</v>
      </c>
      <c r="S51" s="35">
        <f t="shared" si="8"/>
        <v>0</v>
      </c>
      <c r="T51" s="35"/>
      <c r="U51" s="35">
        <f t="shared" si="9"/>
        <v>0</v>
      </c>
      <c r="V51" s="34">
        <f t="shared" si="10"/>
        <v>0</v>
      </c>
      <c r="W51" s="34">
        <v>0</v>
      </c>
      <c r="X51" s="34">
        <v>0</v>
      </c>
      <c r="Y51" s="35">
        <f t="shared" si="81"/>
        <v>0</v>
      </c>
      <c r="Z51" s="35"/>
      <c r="AA51" s="35">
        <f t="shared" si="12"/>
        <v>0</v>
      </c>
      <c r="AB51" s="34">
        <f t="shared" si="13"/>
        <v>0</v>
      </c>
      <c r="AC51" s="34">
        <v>0</v>
      </c>
      <c r="AD51" s="34">
        <v>0</v>
      </c>
      <c r="AE51" s="35">
        <f t="shared" si="82"/>
        <v>0</v>
      </c>
      <c r="AF51" s="35"/>
      <c r="AG51" s="35">
        <f t="shared" si="15"/>
        <v>0</v>
      </c>
      <c r="AH51" s="34">
        <f t="shared" si="16"/>
        <v>0</v>
      </c>
      <c r="AI51" s="34">
        <v>0</v>
      </c>
      <c r="AJ51" s="34">
        <v>0</v>
      </c>
      <c r="AK51" s="35">
        <f t="shared" si="83"/>
        <v>0</v>
      </c>
      <c r="AL51" s="35"/>
      <c r="AM51" s="35">
        <f t="shared" si="18"/>
        <v>0</v>
      </c>
      <c r="AN51" s="34">
        <f t="shared" si="19"/>
        <v>0</v>
      </c>
      <c r="AO51" s="34">
        <v>0</v>
      </c>
      <c r="AP51" s="34">
        <v>0</v>
      </c>
      <c r="AQ51" s="35">
        <f t="shared" si="84"/>
        <v>0</v>
      </c>
      <c r="AR51" s="35"/>
      <c r="AS51" s="35">
        <f t="shared" si="21"/>
        <v>0</v>
      </c>
      <c r="AT51" s="34">
        <f t="shared" si="22"/>
        <v>0</v>
      </c>
      <c r="AU51" s="34">
        <v>0</v>
      </c>
      <c r="AV51" s="34">
        <v>0</v>
      </c>
      <c r="AW51" s="35">
        <f t="shared" si="85"/>
        <v>0</v>
      </c>
      <c r="AX51" s="35"/>
      <c r="AY51" s="35">
        <f t="shared" si="24"/>
        <v>0</v>
      </c>
      <c r="AZ51" s="34">
        <f t="shared" si="25"/>
        <v>0</v>
      </c>
      <c r="BA51" s="34">
        <v>0</v>
      </c>
      <c r="BB51" s="34">
        <v>0</v>
      </c>
      <c r="BC51" s="35">
        <f t="shared" si="86"/>
        <v>0</v>
      </c>
      <c r="BD51" s="35"/>
      <c r="BE51" s="35">
        <f t="shared" si="27"/>
        <v>0</v>
      </c>
      <c r="BF51" s="34">
        <f t="shared" si="28"/>
        <v>0</v>
      </c>
      <c r="BG51" s="34">
        <v>0</v>
      </c>
      <c r="BH51" s="34">
        <v>0</v>
      </c>
      <c r="BI51" s="35">
        <f t="shared" si="87"/>
        <v>0</v>
      </c>
      <c r="BJ51" s="35"/>
      <c r="BK51" s="35">
        <f t="shared" si="30"/>
        <v>0</v>
      </c>
      <c r="BL51" s="34">
        <f t="shared" si="31"/>
        <v>0</v>
      </c>
      <c r="BM51" s="34">
        <v>0</v>
      </c>
      <c r="BN51" s="34">
        <v>0</v>
      </c>
      <c r="BO51" s="35">
        <f t="shared" si="88"/>
        <v>0</v>
      </c>
      <c r="BP51" s="35"/>
      <c r="BQ51" s="35">
        <f t="shared" si="33"/>
        <v>0</v>
      </c>
      <c r="BR51" s="34">
        <f t="shared" si="34"/>
        <v>0</v>
      </c>
      <c r="BS51" s="34">
        <v>209</v>
      </c>
      <c r="BT51" s="34">
        <v>47.368421052631575</v>
      </c>
      <c r="BU51" s="35">
        <f t="shared" si="89"/>
        <v>161.63157894736844</v>
      </c>
      <c r="BV51" s="35"/>
      <c r="BW51" s="35">
        <f t="shared" si="36"/>
        <v>88.717777777777798</v>
      </c>
      <c r="BX51" s="34">
        <f t="shared" si="37"/>
        <v>161.63157894736844</v>
      </c>
      <c r="BY51" s="34">
        <v>620</v>
      </c>
      <c r="BZ51" s="34">
        <v>490.15789473684208</v>
      </c>
      <c r="CA51" s="35">
        <f t="shared" si="90"/>
        <v>291.47368421052636</v>
      </c>
      <c r="CB51" s="35"/>
      <c r="CC51" s="35">
        <f t="shared" si="39"/>
        <v>15.460968538601959</v>
      </c>
      <c r="CD51" s="34">
        <f t="shared" si="40"/>
        <v>291.47368421052636</v>
      </c>
      <c r="CE51" s="34">
        <v>0</v>
      </c>
      <c r="CF51" s="34">
        <v>195.26315789473682</v>
      </c>
      <c r="CG51" s="35">
        <f t="shared" si="91"/>
        <v>96.210526315789537</v>
      </c>
      <c r="CH51" s="35"/>
      <c r="CI51" s="35">
        <f t="shared" si="42"/>
        <v>9.3617250673854517</v>
      </c>
      <c r="CJ51" s="34">
        <f t="shared" si="43"/>
        <v>96.210526315789537</v>
      </c>
      <c r="CK51" s="34">
        <v>0</v>
      </c>
      <c r="CL51" s="34">
        <v>24.210526315789473</v>
      </c>
      <c r="CM51" s="35">
        <f t="shared" si="92"/>
        <v>72.000000000000057</v>
      </c>
      <c r="CN51" s="35">
        <v>-10</v>
      </c>
      <c r="CO51" s="35">
        <f t="shared" si="45"/>
        <v>77.32173913043485</v>
      </c>
      <c r="CP51" s="34">
        <f t="shared" si="46"/>
        <v>62.000000000000057</v>
      </c>
      <c r="CQ51" s="34">
        <v>0</v>
      </c>
      <c r="CR51" s="34">
        <v>0</v>
      </c>
      <c r="CS51" s="35">
        <f t="shared" si="93"/>
        <v>62.000000000000057</v>
      </c>
      <c r="CT51" s="35">
        <v>-62</v>
      </c>
      <c r="CU51" s="35">
        <f t="shared" si="48"/>
        <v>0</v>
      </c>
      <c r="CV51" s="34">
        <f t="shared" si="49"/>
        <v>5.6843418860808015E-14</v>
      </c>
      <c r="CW51" s="34">
        <v>0</v>
      </c>
      <c r="CX51" s="34">
        <v>0</v>
      </c>
      <c r="CY51" s="35">
        <f t="shared" si="94"/>
        <v>5.6843418860808015E-14</v>
      </c>
      <c r="CZ51" s="35"/>
      <c r="DA51" s="35">
        <f t="shared" si="51"/>
        <v>0</v>
      </c>
      <c r="DB51" s="34">
        <f t="shared" si="52"/>
        <v>5.6843418860808015E-14</v>
      </c>
      <c r="DC51" s="34">
        <v>0</v>
      </c>
      <c r="DD51" s="34">
        <v>0</v>
      </c>
      <c r="DE51" s="35">
        <f t="shared" si="95"/>
        <v>5.6843418860808015E-14</v>
      </c>
      <c r="DF51" s="35"/>
      <c r="DG51" s="35">
        <f t="shared" si="54"/>
        <v>0</v>
      </c>
      <c r="DH51" s="34">
        <f t="shared" si="55"/>
        <v>5.6843418860808015E-14</v>
      </c>
      <c r="DI51" s="34">
        <v>0</v>
      </c>
      <c r="DJ51" s="34">
        <v>0</v>
      </c>
      <c r="DK51" s="35">
        <f t="shared" si="96"/>
        <v>5.6843418860808015E-14</v>
      </c>
      <c r="DL51" s="35">
        <v>0</v>
      </c>
      <c r="DM51" s="35">
        <f t="shared" si="57"/>
        <v>0</v>
      </c>
      <c r="DN51" s="34">
        <f t="shared" si="58"/>
        <v>5.6843418860808015E-14</v>
      </c>
      <c r="DO51" s="34">
        <v>0</v>
      </c>
      <c r="DP51" s="34">
        <v>0</v>
      </c>
      <c r="DQ51" s="35">
        <f t="shared" si="97"/>
        <v>5.6843418860808015E-14</v>
      </c>
      <c r="DR51" s="35"/>
      <c r="DS51" s="35">
        <f t="shared" si="60"/>
        <v>0</v>
      </c>
      <c r="DT51" s="34">
        <f t="shared" si="98"/>
        <v>5.6843418860808015E-14</v>
      </c>
      <c r="DU51" s="34">
        <v>0</v>
      </c>
      <c r="DV51" s="34">
        <v>0</v>
      </c>
      <c r="DW51" s="35">
        <f t="shared" si="1"/>
        <v>5.6843418860808015E-14</v>
      </c>
      <c r="DX51" s="35"/>
      <c r="DY51" s="35">
        <f t="shared" si="62"/>
        <v>0</v>
      </c>
      <c r="DZ51" s="34">
        <f t="shared" si="99"/>
        <v>5.6843418860808015E-14</v>
      </c>
      <c r="EA51" s="34">
        <v>0</v>
      </c>
      <c r="EB51" s="34"/>
      <c r="EC51" s="35">
        <f t="shared" si="100"/>
        <v>5.6843418860808015E-14</v>
      </c>
      <c r="ED51" s="35"/>
      <c r="EE51" s="34">
        <f t="shared" si="101"/>
        <v>5.6843418860808015E-14</v>
      </c>
      <c r="EF51" s="34">
        <v>0</v>
      </c>
      <c r="EG51" s="34"/>
      <c r="EH51" s="35">
        <f t="shared" si="102"/>
        <v>5.6843418860808015E-14</v>
      </c>
      <c r="EI51" s="35"/>
      <c r="EJ51" s="34">
        <f t="shared" si="103"/>
        <v>5.6843418860808015E-14</v>
      </c>
      <c r="EK51" s="34">
        <v>0</v>
      </c>
      <c r="EL51" s="34"/>
      <c r="EM51" s="35">
        <f t="shared" si="104"/>
        <v>5.6843418860808015E-14</v>
      </c>
      <c r="EN51" s="35"/>
    </row>
    <row r="52" spans="1:144" x14ac:dyDescent="0.25">
      <c r="A52" s="32">
        <v>320020</v>
      </c>
      <c r="B52" s="36" t="s">
        <v>99</v>
      </c>
      <c r="C52" s="37">
        <v>-24.166666666666668</v>
      </c>
      <c r="D52" s="34">
        <v>35.333333333333314</v>
      </c>
      <c r="E52" s="34">
        <v>0</v>
      </c>
      <c r="F52" s="34">
        <v>0</v>
      </c>
      <c r="G52" s="35">
        <f t="shared" si="69"/>
        <v>11.166666666666647</v>
      </c>
      <c r="H52" s="35"/>
      <c r="I52" s="35">
        <f t="shared" si="3"/>
        <v>0</v>
      </c>
      <c r="J52" s="34">
        <f t="shared" si="4"/>
        <v>11.166666666666647</v>
      </c>
      <c r="K52" s="34">
        <v>0</v>
      </c>
      <c r="L52" s="34">
        <v>0</v>
      </c>
      <c r="M52" s="35">
        <f>+J52+K52-L52</f>
        <v>11.166666666666647</v>
      </c>
      <c r="N52" s="35"/>
      <c r="O52" s="35">
        <f t="shared" si="6"/>
        <v>0</v>
      </c>
      <c r="P52" s="34">
        <f t="shared" si="7"/>
        <v>11.166666666666647</v>
      </c>
      <c r="Q52" s="34">
        <v>0</v>
      </c>
      <c r="R52" s="34">
        <v>0</v>
      </c>
      <c r="S52" s="35">
        <f t="shared" si="8"/>
        <v>11.166666666666647</v>
      </c>
      <c r="T52" s="35"/>
      <c r="U52" s="35">
        <f t="shared" si="9"/>
        <v>0</v>
      </c>
      <c r="V52" s="34">
        <f t="shared" si="10"/>
        <v>11.166666666666647</v>
      </c>
      <c r="W52" s="34">
        <v>0</v>
      </c>
      <c r="X52" s="34">
        <v>0</v>
      </c>
      <c r="Y52" s="35">
        <f>+V52+W52-X52</f>
        <v>11.166666666666647</v>
      </c>
      <c r="Z52" s="35"/>
      <c r="AA52" s="35">
        <f t="shared" si="12"/>
        <v>0</v>
      </c>
      <c r="AB52" s="34">
        <f t="shared" si="13"/>
        <v>11.166666666666647</v>
      </c>
      <c r="AC52" s="34">
        <v>0</v>
      </c>
      <c r="AD52" s="34">
        <v>0</v>
      </c>
      <c r="AE52" s="35">
        <f>+AB52+AC52-AD52</f>
        <v>11.166666666666647</v>
      </c>
      <c r="AF52" s="35"/>
      <c r="AG52" s="35">
        <f t="shared" si="15"/>
        <v>0</v>
      </c>
      <c r="AH52" s="34">
        <f t="shared" si="16"/>
        <v>11.166666666666647</v>
      </c>
      <c r="AI52" s="34">
        <v>0</v>
      </c>
      <c r="AJ52" s="34">
        <v>0</v>
      </c>
      <c r="AK52" s="35">
        <f>+AH52+AI52-AJ52</f>
        <v>11.166666666666647</v>
      </c>
      <c r="AL52" s="35"/>
      <c r="AM52" s="35">
        <f t="shared" si="18"/>
        <v>0</v>
      </c>
      <c r="AN52" s="34">
        <f t="shared" si="19"/>
        <v>11.166666666666647</v>
      </c>
      <c r="AO52" s="34">
        <v>0</v>
      </c>
      <c r="AP52" s="34">
        <v>0</v>
      </c>
      <c r="AQ52" s="35">
        <f>+AN52+AO52-AP52</f>
        <v>11.166666666666647</v>
      </c>
      <c r="AR52" s="35"/>
      <c r="AS52" s="35">
        <f t="shared" si="21"/>
        <v>0</v>
      </c>
      <c r="AT52" s="34">
        <f t="shared" si="22"/>
        <v>11.166666666666647</v>
      </c>
      <c r="AU52" s="34">
        <v>0</v>
      </c>
      <c r="AV52" s="34">
        <v>0</v>
      </c>
      <c r="AW52" s="35">
        <f>+AT52+AU52-AV52</f>
        <v>11.166666666666647</v>
      </c>
      <c r="AX52" s="35"/>
      <c r="AY52" s="35">
        <f t="shared" si="24"/>
        <v>0</v>
      </c>
      <c r="AZ52" s="34">
        <f t="shared" si="25"/>
        <v>11.166666666666647</v>
      </c>
      <c r="BA52" s="34">
        <v>0</v>
      </c>
      <c r="BB52" s="34">
        <v>0</v>
      </c>
      <c r="BC52" s="35">
        <f>+AZ52+BA52-BB52</f>
        <v>11.166666666666647</v>
      </c>
      <c r="BD52" s="35"/>
      <c r="BE52" s="35">
        <f t="shared" si="27"/>
        <v>0</v>
      </c>
      <c r="BF52" s="34">
        <f t="shared" si="28"/>
        <v>11.166666666666647</v>
      </c>
      <c r="BG52" s="34">
        <v>480</v>
      </c>
      <c r="BH52" s="34">
        <v>0</v>
      </c>
      <c r="BI52" s="35">
        <f>+BF52+BG52-BH52</f>
        <v>491.16666666666663</v>
      </c>
      <c r="BJ52" s="35"/>
      <c r="BK52" s="35">
        <f t="shared" si="30"/>
        <v>0</v>
      </c>
      <c r="BL52" s="34">
        <f t="shared" si="31"/>
        <v>491.16666666666663</v>
      </c>
      <c r="BM52" s="34">
        <v>0</v>
      </c>
      <c r="BN52" s="34">
        <v>0</v>
      </c>
      <c r="BO52" s="35">
        <f>+BL52+BM52-BN52</f>
        <v>491.16666666666663</v>
      </c>
      <c r="BP52" s="35"/>
      <c r="BQ52" s="35">
        <f t="shared" si="33"/>
        <v>0</v>
      </c>
      <c r="BR52" s="34">
        <f t="shared" si="34"/>
        <v>491.16666666666663</v>
      </c>
      <c r="BS52" s="34">
        <v>1520</v>
      </c>
      <c r="BT52" s="34">
        <v>327</v>
      </c>
      <c r="BU52" s="35">
        <f>+BR52+BS52-BT52</f>
        <v>1684.1666666666665</v>
      </c>
      <c r="BV52" s="35"/>
      <c r="BW52" s="35">
        <f t="shared" si="36"/>
        <v>133.90927624872577</v>
      </c>
      <c r="BX52" s="34">
        <f t="shared" si="37"/>
        <v>1684.1666666666665</v>
      </c>
      <c r="BY52" s="34">
        <v>200</v>
      </c>
      <c r="BZ52" s="34">
        <v>1289.6666666666667</v>
      </c>
      <c r="CA52" s="35">
        <f>+BX52+BY52-BZ52</f>
        <v>594.49999999999977</v>
      </c>
      <c r="CB52" s="35"/>
      <c r="CC52" s="35">
        <f t="shared" si="39"/>
        <v>11.985267510984746</v>
      </c>
      <c r="CD52" s="34">
        <f t="shared" si="40"/>
        <v>594.49999999999977</v>
      </c>
      <c r="CE52" s="34">
        <v>0</v>
      </c>
      <c r="CF52" s="34">
        <v>519.66666666666663</v>
      </c>
      <c r="CG52" s="35">
        <f>+CD52+CE52-CF52</f>
        <v>74.833333333333144</v>
      </c>
      <c r="CH52" s="35"/>
      <c r="CI52" s="35">
        <f t="shared" si="42"/>
        <v>2.7360487491981971</v>
      </c>
      <c r="CJ52" s="34">
        <f t="shared" si="43"/>
        <v>74.833333333333144</v>
      </c>
      <c r="CK52" s="34">
        <v>0</v>
      </c>
      <c r="CL52" s="34">
        <v>28.666666666666668</v>
      </c>
      <c r="CM52" s="35">
        <f>+CJ52+CK52-CL52</f>
        <v>46.166666666666472</v>
      </c>
      <c r="CN52" s="35"/>
      <c r="CO52" s="35">
        <f t="shared" si="45"/>
        <v>41.872093023255637</v>
      </c>
      <c r="CP52" s="34">
        <f t="shared" si="46"/>
        <v>46.166666666666472</v>
      </c>
      <c r="CQ52" s="34">
        <v>0</v>
      </c>
      <c r="CR52" s="34">
        <v>0</v>
      </c>
      <c r="CS52" s="35">
        <f>+CP52+CQ52-CR52</f>
        <v>46.166666666666472</v>
      </c>
      <c r="CT52" s="35"/>
      <c r="CU52" s="35">
        <f t="shared" si="48"/>
        <v>0</v>
      </c>
      <c r="CV52" s="34">
        <f t="shared" si="49"/>
        <v>46.166666666666472</v>
      </c>
      <c r="CW52" s="34">
        <v>0</v>
      </c>
      <c r="CX52" s="34">
        <v>0</v>
      </c>
      <c r="CY52" s="35">
        <f>+CV52+CW52-CX52</f>
        <v>46.166666666666472</v>
      </c>
      <c r="CZ52" s="35"/>
      <c r="DA52" s="35">
        <f t="shared" si="51"/>
        <v>0</v>
      </c>
      <c r="DB52" s="34">
        <f t="shared" si="52"/>
        <v>46.166666666666472</v>
      </c>
      <c r="DC52" s="34">
        <v>0</v>
      </c>
      <c r="DD52" s="34">
        <v>0</v>
      </c>
      <c r="DE52" s="35">
        <f>+DB52+DC52-DD52</f>
        <v>46.166666666666472</v>
      </c>
      <c r="DF52" s="35"/>
      <c r="DG52" s="35">
        <f t="shared" si="54"/>
        <v>0</v>
      </c>
      <c r="DH52" s="34">
        <f t="shared" si="55"/>
        <v>46.166666666666472</v>
      </c>
      <c r="DI52" s="34">
        <v>0</v>
      </c>
      <c r="DJ52" s="34">
        <v>0</v>
      </c>
      <c r="DK52" s="35">
        <f>+DH52+DI52-DJ52</f>
        <v>46.166666666666472</v>
      </c>
      <c r="DL52" s="35">
        <v>-1</v>
      </c>
      <c r="DM52" s="35">
        <f t="shared" si="57"/>
        <v>0</v>
      </c>
      <c r="DN52" s="34">
        <f t="shared" si="58"/>
        <v>45.166666666666472</v>
      </c>
      <c r="DO52" s="34">
        <v>0</v>
      </c>
      <c r="DP52" s="34">
        <v>0</v>
      </c>
      <c r="DQ52" s="35">
        <f t="shared" si="97"/>
        <v>45.166666666666472</v>
      </c>
      <c r="DR52" s="35"/>
      <c r="DS52" s="35">
        <f t="shared" si="60"/>
        <v>0</v>
      </c>
      <c r="DT52" s="34">
        <f t="shared" si="98"/>
        <v>45.166666666666472</v>
      </c>
      <c r="DU52" s="34">
        <v>0</v>
      </c>
      <c r="DV52" s="34">
        <v>0</v>
      </c>
      <c r="DW52" s="35">
        <f t="shared" si="1"/>
        <v>45.166666666666472</v>
      </c>
      <c r="DX52" s="35"/>
      <c r="DY52" s="35">
        <f t="shared" si="62"/>
        <v>0</v>
      </c>
      <c r="DZ52" s="34">
        <f>+DW52+DX52</f>
        <v>45.166666666666472</v>
      </c>
      <c r="EA52" s="34">
        <v>0</v>
      </c>
      <c r="EB52" s="34"/>
      <c r="EC52" s="35">
        <f>+DZ52+EA52-EB52</f>
        <v>45.166666666666472</v>
      </c>
      <c r="ED52" s="35"/>
      <c r="EE52" s="34">
        <f>+EC52+ED52</f>
        <v>45.166666666666472</v>
      </c>
      <c r="EF52" s="34">
        <v>0</v>
      </c>
      <c r="EG52" s="34"/>
      <c r="EH52" s="35">
        <f>+EE52+EF52-EG52</f>
        <v>45.166666666666472</v>
      </c>
      <c r="EI52" s="35"/>
      <c r="EJ52" s="34">
        <f>+EH52+EI52</f>
        <v>45.166666666666472</v>
      </c>
      <c r="EK52" s="34">
        <v>0</v>
      </c>
      <c r="EL52" s="34"/>
      <c r="EM52" s="35">
        <f>+EJ52+EK52-EL52</f>
        <v>45.166666666666472</v>
      </c>
      <c r="EN52" s="35"/>
    </row>
    <row r="53" spans="1:144" x14ac:dyDescent="0.25">
      <c r="A53" s="32">
        <v>324001</v>
      </c>
      <c r="B53" s="36" t="s">
        <v>100</v>
      </c>
      <c r="C53" s="37">
        <v>-1.3055555555555556</v>
      </c>
      <c r="D53" s="34">
        <v>1.8222222222222513</v>
      </c>
      <c r="E53" s="34">
        <v>0</v>
      </c>
      <c r="F53" s="34">
        <v>0</v>
      </c>
      <c r="G53" s="35">
        <f t="shared" si="69"/>
        <v>0.5166666666666957</v>
      </c>
      <c r="H53" s="35"/>
      <c r="I53" s="35">
        <f t="shared" si="3"/>
        <v>0</v>
      </c>
      <c r="J53" s="34">
        <f t="shared" si="4"/>
        <v>0.5166666666666957</v>
      </c>
      <c r="K53" s="34">
        <v>0</v>
      </c>
      <c r="L53" s="34">
        <v>0</v>
      </c>
      <c r="M53" s="35">
        <f t="shared" si="80"/>
        <v>0.5166666666666957</v>
      </c>
      <c r="N53" s="35"/>
      <c r="O53" s="35">
        <f t="shared" si="6"/>
        <v>0</v>
      </c>
      <c r="P53" s="34">
        <f t="shared" si="7"/>
        <v>0.5166666666666957</v>
      </c>
      <c r="Q53" s="34">
        <v>0</v>
      </c>
      <c r="R53" s="34">
        <v>0</v>
      </c>
      <c r="S53" s="35">
        <f t="shared" si="8"/>
        <v>0.5166666666666957</v>
      </c>
      <c r="T53" s="35"/>
      <c r="U53" s="35">
        <f t="shared" si="9"/>
        <v>0</v>
      </c>
      <c r="V53" s="34">
        <f t="shared" si="10"/>
        <v>0.5166666666666957</v>
      </c>
      <c r="W53" s="34">
        <v>0</v>
      </c>
      <c r="X53" s="34">
        <v>0</v>
      </c>
      <c r="Y53" s="35">
        <f t="shared" si="81"/>
        <v>0.5166666666666957</v>
      </c>
      <c r="Z53" s="35"/>
      <c r="AA53" s="35">
        <f t="shared" si="12"/>
        <v>0</v>
      </c>
      <c r="AB53" s="34">
        <f t="shared" si="13"/>
        <v>0.5166666666666957</v>
      </c>
      <c r="AC53" s="34">
        <v>0</v>
      </c>
      <c r="AD53" s="34">
        <v>0</v>
      </c>
      <c r="AE53" s="35">
        <f t="shared" si="82"/>
        <v>0.5166666666666957</v>
      </c>
      <c r="AF53" s="35"/>
      <c r="AG53" s="35">
        <f t="shared" si="15"/>
        <v>0</v>
      </c>
      <c r="AH53" s="34">
        <f t="shared" si="16"/>
        <v>0.5166666666666957</v>
      </c>
      <c r="AI53" s="34">
        <v>0</v>
      </c>
      <c r="AJ53" s="34">
        <v>0</v>
      </c>
      <c r="AK53" s="35">
        <f t="shared" si="83"/>
        <v>0.5166666666666957</v>
      </c>
      <c r="AL53" s="35"/>
      <c r="AM53" s="35">
        <f t="shared" si="18"/>
        <v>0</v>
      </c>
      <c r="AN53" s="34">
        <f t="shared" si="19"/>
        <v>0.5166666666666957</v>
      </c>
      <c r="AO53" s="34">
        <v>0</v>
      </c>
      <c r="AP53" s="34">
        <v>0</v>
      </c>
      <c r="AQ53" s="35">
        <f t="shared" si="84"/>
        <v>0.5166666666666957</v>
      </c>
      <c r="AR53" s="35"/>
      <c r="AS53" s="35">
        <f t="shared" si="21"/>
        <v>0</v>
      </c>
      <c r="AT53" s="34">
        <f t="shared" si="22"/>
        <v>0.5166666666666957</v>
      </c>
      <c r="AU53" s="34">
        <v>0</v>
      </c>
      <c r="AV53" s="34">
        <v>0</v>
      </c>
      <c r="AW53" s="35">
        <f t="shared" si="85"/>
        <v>0.5166666666666957</v>
      </c>
      <c r="AX53" s="35"/>
      <c r="AY53" s="35">
        <f t="shared" si="24"/>
        <v>0</v>
      </c>
      <c r="AZ53" s="34">
        <f t="shared" si="25"/>
        <v>0.5166666666666957</v>
      </c>
      <c r="BA53" s="34">
        <v>0</v>
      </c>
      <c r="BB53" s="34">
        <v>0</v>
      </c>
      <c r="BC53" s="35">
        <f t="shared" si="86"/>
        <v>0.5166666666666957</v>
      </c>
      <c r="BD53" s="35"/>
      <c r="BE53" s="35">
        <f t="shared" si="27"/>
        <v>0</v>
      </c>
      <c r="BF53" s="34">
        <f t="shared" si="28"/>
        <v>0.5166666666666957</v>
      </c>
      <c r="BG53" s="34">
        <v>0</v>
      </c>
      <c r="BH53" s="34">
        <v>0</v>
      </c>
      <c r="BI53" s="35">
        <f t="shared" si="87"/>
        <v>0.5166666666666957</v>
      </c>
      <c r="BJ53" s="35"/>
      <c r="BK53" s="35">
        <f t="shared" si="30"/>
        <v>0</v>
      </c>
      <c r="BL53" s="34">
        <f t="shared" si="31"/>
        <v>0.5166666666666957</v>
      </c>
      <c r="BM53" s="34">
        <v>0</v>
      </c>
      <c r="BN53" s="34">
        <v>0</v>
      </c>
      <c r="BO53" s="35">
        <f t="shared" si="88"/>
        <v>0.5166666666666957</v>
      </c>
      <c r="BP53" s="35"/>
      <c r="BQ53" s="35">
        <f t="shared" si="33"/>
        <v>0</v>
      </c>
      <c r="BR53" s="34">
        <f t="shared" si="34"/>
        <v>0.5166666666666957</v>
      </c>
      <c r="BS53" s="34">
        <v>0</v>
      </c>
      <c r="BT53" s="34">
        <v>0</v>
      </c>
      <c r="BU53" s="35">
        <f t="shared" si="89"/>
        <v>0.5166666666666957</v>
      </c>
      <c r="BV53" s="35"/>
      <c r="BW53" s="35">
        <f t="shared" si="36"/>
        <v>0</v>
      </c>
      <c r="BX53" s="34">
        <f t="shared" si="37"/>
        <v>0.5166666666666957</v>
      </c>
      <c r="BY53" s="34">
        <v>0</v>
      </c>
      <c r="BZ53" s="34">
        <v>0</v>
      </c>
      <c r="CA53" s="35">
        <f t="shared" si="90"/>
        <v>0.5166666666666957</v>
      </c>
      <c r="CB53" s="35"/>
      <c r="CC53" s="35">
        <f t="shared" si="39"/>
        <v>0</v>
      </c>
      <c r="CD53" s="34">
        <f t="shared" si="40"/>
        <v>0.5166666666666957</v>
      </c>
      <c r="CE53" s="34">
        <v>0</v>
      </c>
      <c r="CF53" s="34">
        <v>0</v>
      </c>
      <c r="CG53" s="35">
        <f t="shared" si="91"/>
        <v>0.5166666666666957</v>
      </c>
      <c r="CH53" s="35"/>
      <c r="CI53" s="35">
        <f t="shared" si="42"/>
        <v>0</v>
      </c>
      <c r="CJ53" s="34">
        <f t="shared" si="43"/>
        <v>0.5166666666666957</v>
      </c>
      <c r="CK53" s="34">
        <v>0</v>
      </c>
      <c r="CL53" s="34">
        <v>0</v>
      </c>
      <c r="CM53" s="35">
        <f t="shared" si="92"/>
        <v>0.5166666666666957</v>
      </c>
      <c r="CN53" s="35"/>
      <c r="CO53" s="35">
        <f t="shared" si="45"/>
        <v>0</v>
      </c>
      <c r="CP53" s="34">
        <f t="shared" si="46"/>
        <v>0.5166666666666957</v>
      </c>
      <c r="CQ53" s="34">
        <v>0</v>
      </c>
      <c r="CR53" s="34">
        <v>0</v>
      </c>
      <c r="CS53" s="35">
        <f t="shared" si="93"/>
        <v>0.5166666666666957</v>
      </c>
      <c r="CT53" s="35"/>
      <c r="CU53" s="35">
        <f t="shared" si="48"/>
        <v>0</v>
      </c>
      <c r="CV53" s="34">
        <f t="shared" si="49"/>
        <v>0.5166666666666957</v>
      </c>
      <c r="CW53" s="34">
        <v>0</v>
      </c>
      <c r="CX53" s="34">
        <v>0</v>
      </c>
      <c r="CY53" s="35">
        <f t="shared" si="94"/>
        <v>0.5166666666666957</v>
      </c>
      <c r="CZ53" s="35"/>
      <c r="DA53" s="35">
        <f t="shared" si="51"/>
        <v>0</v>
      </c>
      <c r="DB53" s="34">
        <f t="shared" si="52"/>
        <v>0.5166666666666957</v>
      </c>
      <c r="DC53" s="34">
        <v>0</v>
      </c>
      <c r="DD53" s="34">
        <v>0</v>
      </c>
      <c r="DE53" s="35">
        <f t="shared" si="95"/>
        <v>0.5166666666666957</v>
      </c>
      <c r="DF53" s="35"/>
      <c r="DG53" s="35">
        <f t="shared" si="54"/>
        <v>0</v>
      </c>
      <c r="DH53" s="34">
        <f t="shared" si="55"/>
        <v>0.5166666666666957</v>
      </c>
      <c r="DI53" s="34">
        <v>0</v>
      </c>
      <c r="DJ53" s="34">
        <v>0</v>
      </c>
      <c r="DK53" s="35">
        <f t="shared" si="96"/>
        <v>0.5166666666666957</v>
      </c>
      <c r="DL53" s="35">
        <v>0</v>
      </c>
      <c r="DM53" s="35">
        <f t="shared" si="57"/>
        <v>0</v>
      </c>
      <c r="DN53" s="34">
        <f t="shared" si="58"/>
        <v>0.5166666666666957</v>
      </c>
      <c r="DO53" s="34">
        <v>0</v>
      </c>
      <c r="DP53" s="34">
        <v>0</v>
      </c>
      <c r="DQ53" s="35">
        <f t="shared" si="97"/>
        <v>0.5166666666666957</v>
      </c>
      <c r="DR53" s="35"/>
      <c r="DS53" s="35">
        <f t="shared" si="60"/>
        <v>0</v>
      </c>
      <c r="DT53" s="34">
        <f t="shared" si="98"/>
        <v>0.5166666666666957</v>
      </c>
      <c r="DU53" s="34">
        <v>0</v>
      </c>
      <c r="DV53" s="34">
        <v>0</v>
      </c>
      <c r="DW53" s="35">
        <f t="shared" si="1"/>
        <v>0.5166666666666957</v>
      </c>
      <c r="DX53" s="35"/>
      <c r="DY53" s="35">
        <f t="shared" si="62"/>
        <v>0</v>
      </c>
      <c r="DZ53" s="34">
        <f t="shared" si="99"/>
        <v>0.5166666666666957</v>
      </c>
      <c r="EA53" s="34">
        <v>0</v>
      </c>
      <c r="EB53" s="34"/>
      <c r="EC53" s="35">
        <f t="shared" si="100"/>
        <v>0.5166666666666957</v>
      </c>
      <c r="ED53" s="35"/>
      <c r="EE53" s="34">
        <f t="shared" si="101"/>
        <v>0.5166666666666957</v>
      </c>
      <c r="EF53" s="34">
        <v>0</v>
      </c>
      <c r="EG53" s="34"/>
      <c r="EH53" s="35">
        <f t="shared" si="102"/>
        <v>0.5166666666666957</v>
      </c>
      <c r="EI53" s="35"/>
      <c r="EJ53" s="34">
        <f t="shared" si="103"/>
        <v>0.5166666666666957</v>
      </c>
      <c r="EK53" s="34">
        <v>0</v>
      </c>
      <c r="EL53" s="34"/>
      <c r="EM53" s="35">
        <f t="shared" si="104"/>
        <v>0.5166666666666957</v>
      </c>
      <c r="EN53" s="35"/>
    </row>
    <row r="54" spans="1:144" x14ac:dyDescent="0.25">
      <c r="A54" s="32">
        <v>324143</v>
      </c>
      <c r="B54" s="36" t="s">
        <v>101</v>
      </c>
      <c r="C54" s="37">
        <v>-22.111111111111111</v>
      </c>
      <c r="D54" s="34">
        <v>23.301111111111112</v>
      </c>
      <c r="E54" s="34">
        <v>0</v>
      </c>
      <c r="F54" s="34">
        <v>0</v>
      </c>
      <c r="G54" s="35">
        <f t="shared" si="69"/>
        <v>1.1900000000000013</v>
      </c>
      <c r="H54" s="35"/>
      <c r="I54" s="35">
        <f t="shared" si="3"/>
        <v>0</v>
      </c>
      <c r="J54" s="34">
        <f t="shared" si="4"/>
        <v>1.1900000000000013</v>
      </c>
      <c r="K54" s="34">
        <v>0</v>
      </c>
      <c r="L54" s="34">
        <v>0</v>
      </c>
      <c r="M54" s="35">
        <f t="shared" si="80"/>
        <v>1.1900000000000013</v>
      </c>
      <c r="N54" s="35"/>
      <c r="O54" s="35">
        <f t="shared" si="6"/>
        <v>0</v>
      </c>
      <c r="P54" s="34">
        <f t="shared" si="7"/>
        <v>1.1900000000000013</v>
      </c>
      <c r="Q54" s="34">
        <v>0</v>
      </c>
      <c r="R54" s="34">
        <v>0</v>
      </c>
      <c r="S54" s="35">
        <f t="shared" si="8"/>
        <v>1.1900000000000013</v>
      </c>
      <c r="T54" s="35"/>
      <c r="U54" s="35">
        <f t="shared" si="9"/>
        <v>0</v>
      </c>
      <c r="V54" s="34">
        <f t="shared" si="10"/>
        <v>1.1900000000000013</v>
      </c>
      <c r="W54" s="34">
        <v>0</v>
      </c>
      <c r="X54" s="34">
        <v>0</v>
      </c>
      <c r="Y54" s="35">
        <f t="shared" si="81"/>
        <v>1.1900000000000013</v>
      </c>
      <c r="Z54" s="35"/>
      <c r="AA54" s="35">
        <f t="shared" si="12"/>
        <v>0</v>
      </c>
      <c r="AB54" s="34">
        <f t="shared" si="13"/>
        <v>1.1900000000000013</v>
      </c>
      <c r="AC54" s="34">
        <v>0</v>
      </c>
      <c r="AD54" s="34">
        <v>0</v>
      </c>
      <c r="AE54" s="35">
        <f t="shared" si="82"/>
        <v>1.1900000000000013</v>
      </c>
      <c r="AF54" s="35"/>
      <c r="AG54" s="35">
        <f t="shared" si="15"/>
        <v>0</v>
      </c>
      <c r="AH54" s="34">
        <f t="shared" si="16"/>
        <v>1.1900000000000013</v>
      </c>
      <c r="AI54" s="34">
        <v>0</v>
      </c>
      <c r="AJ54" s="34">
        <v>0</v>
      </c>
      <c r="AK54" s="35">
        <f t="shared" si="83"/>
        <v>1.1900000000000013</v>
      </c>
      <c r="AL54" s="35"/>
      <c r="AM54" s="35">
        <f t="shared" si="18"/>
        <v>0</v>
      </c>
      <c r="AN54" s="34">
        <f t="shared" si="19"/>
        <v>1.1900000000000013</v>
      </c>
      <c r="AO54" s="34">
        <v>0</v>
      </c>
      <c r="AP54" s="34">
        <v>0</v>
      </c>
      <c r="AQ54" s="35">
        <f t="shared" si="84"/>
        <v>1.1900000000000013</v>
      </c>
      <c r="AR54" s="35"/>
      <c r="AS54" s="35">
        <f t="shared" si="21"/>
        <v>0</v>
      </c>
      <c r="AT54" s="34">
        <f t="shared" si="22"/>
        <v>1.1900000000000013</v>
      </c>
      <c r="AU54" s="34">
        <v>0</v>
      </c>
      <c r="AV54" s="34">
        <v>0</v>
      </c>
      <c r="AW54" s="35">
        <f t="shared" si="85"/>
        <v>1.1900000000000013</v>
      </c>
      <c r="AX54" s="35"/>
      <c r="AY54" s="35">
        <f t="shared" si="24"/>
        <v>0</v>
      </c>
      <c r="AZ54" s="34">
        <f t="shared" si="25"/>
        <v>1.1900000000000013</v>
      </c>
      <c r="BA54" s="34">
        <v>0</v>
      </c>
      <c r="BB54" s="34">
        <v>0</v>
      </c>
      <c r="BC54" s="35">
        <f t="shared" si="86"/>
        <v>1.1900000000000013</v>
      </c>
      <c r="BD54" s="35"/>
      <c r="BE54" s="35">
        <f t="shared" si="27"/>
        <v>0</v>
      </c>
      <c r="BF54" s="34">
        <f t="shared" si="28"/>
        <v>1.1900000000000013</v>
      </c>
      <c r="BG54" s="34">
        <v>0</v>
      </c>
      <c r="BH54" s="34">
        <v>0</v>
      </c>
      <c r="BI54" s="35">
        <f t="shared" si="87"/>
        <v>1.1900000000000013</v>
      </c>
      <c r="BJ54" s="35"/>
      <c r="BK54" s="35">
        <f t="shared" si="30"/>
        <v>0</v>
      </c>
      <c r="BL54" s="34">
        <f t="shared" si="31"/>
        <v>1.1900000000000013</v>
      </c>
      <c r="BM54" s="34">
        <v>0</v>
      </c>
      <c r="BN54" s="34">
        <v>0</v>
      </c>
      <c r="BO54" s="35">
        <f t="shared" si="88"/>
        <v>1.1900000000000013</v>
      </c>
      <c r="BP54" s="35"/>
      <c r="BQ54" s="35">
        <f t="shared" si="33"/>
        <v>0</v>
      </c>
      <c r="BR54" s="34">
        <f t="shared" si="34"/>
        <v>1.1900000000000013</v>
      </c>
      <c r="BS54" s="34">
        <v>0</v>
      </c>
      <c r="BT54" s="34">
        <v>0</v>
      </c>
      <c r="BU54" s="35">
        <f t="shared" si="89"/>
        <v>1.1900000000000013</v>
      </c>
      <c r="BV54" s="35"/>
      <c r="BW54" s="35">
        <f t="shared" si="36"/>
        <v>0</v>
      </c>
      <c r="BX54" s="34">
        <f t="shared" si="37"/>
        <v>1.1900000000000013</v>
      </c>
      <c r="BY54" s="34">
        <v>0</v>
      </c>
      <c r="BZ54" s="34">
        <v>0</v>
      </c>
      <c r="CA54" s="35">
        <f t="shared" si="90"/>
        <v>1.1900000000000013</v>
      </c>
      <c r="CB54" s="35"/>
      <c r="CC54" s="35">
        <f t="shared" si="39"/>
        <v>0</v>
      </c>
      <c r="CD54" s="34">
        <f t="shared" si="40"/>
        <v>1.1900000000000013</v>
      </c>
      <c r="CE54" s="34">
        <v>0</v>
      </c>
      <c r="CF54" s="34">
        <v>0</v>
      </c>
      <c r="CG54" s="35">
        <f t="shared" si="91"/>
        <v>1.1900000000000013</v>
      </c>
      <c r="CH54" s="35"/>
      <c r="CI54" s="35">
        <f t="shared" si="42"/>
        <v>0</v>
      </c>
      <c r="CJ54" s="34">
        <f t="shared" si="43"/>
        <v>1.1900000000000013</v>
      </c>
      <c r="CK54" s="34">
        <v>0</v>
      </c>
      <c r="CL54" s="34">
        <v>0</v>
      </c>
      <c r="CM54" s="35">
        <f t="shared" si="92"/>
        <v>1.1900000000000013</v>
      </c>
      <c r="CN54" s="35"/>
      <c r="CO54" s="35">
        <f t="shared" si="45"/>
        <v>0</v>
      </c>
      <c r="CP54" s="34">
        <f t="shared" si="46"/>
        <v>1.1900000000000013</v>
      </c>
      <c r="CQ54" s="34">
        <v>0</v>
      </c>
      <c r="CR54" s="34">
        <v>0</v>
      </c>
      <c r="CS54" s="35">
        <f t="shared" si="93"/>
        <v>1.1900000000000013</v>
      </c>
      <c r="CT54" s="35"/>
      <c r="CU54" s="35">
        <f t="shared" si="48"/>
        <v>0</v>
      </c>
      <c r="CV54" s="34">
        <f t="shared" si="49"/>
        <v>1.1900000000000013</v>
      </c>
      <c r="CW54" s="34">
        <v>0</v>
      </c>
      <c r="CX54" s="34">
        <v>0</v>
      </c>
      <c r="CY54" s="35">
        <f t="shared" si="94"/>
        <v>1.1900000000000013</v>
      </c>
      <c r="CZ54" s="35"/>
      <c r="DA54" s="35">
        <f t="shared" si="51"/>
        <v>0</v>
      </c>
      <c r="DB54" s="34">
        <f t="shared" si="52"/>
        <v>1.1900000000000013</v>
      </c>
      <c r="DC54" s="34">
        <v>0</v>
      </c>
      <c r="DD54" s="34">
        <v>0</v>
      </c>
      <c r="DE54" s="35">
        <f t="shared" si="95"/>
        <v>1.1900000000000013</v>
      </c>
      <c r="DF54" s="35"/>
      <c r="DG54" s="35">
        <f t="shared" si="54"/>
        <v>0</v>
      </c>
      <c r="DH54" s="34">
        <f t="shared" si="55"/>
        <v>1.1900000000000013</v>
      </c>
      <c r="DI54" s="34">
        <v>0</v>
      </c>
      <c r="DJ54" s="34">
        <v>0</v>
      </c>
      <c r="DK54" s="35">
        <f t="shared" si="96"/>
        <v>1.1900000000000013</v>
      </c>
      <c r="DL54" s="35">
        <v>0</v>
      </c>
      <c r="DM54" s="35">
        <f t="shared" si="57"/>
        <v>0</v>
      </c>
      <c r="DN54" s="34">
        <f t="shared" si="58"/>
        <v>1.1900000000000013</v>
      </c>
      <c r="DO54" s="34">
        <v>0</v>
      </c>
      <c r="DP54" s="34">
        <v>0</v>
      </c>
      <c r="DQ54" s="35">
        <f t="shared" si="97"/>
        <v>1.1900000000000013</v>
      </c>
      <c r="DR54" s="35"/>
      <c r="DS54" s="35">
        <f t="shared" si="60"/>
        <v>0</v>
      </c>
      <c r="DT54" s="34">
        <f t="shared" si="98"/>
        <v>1.1900000000000013</v>
      </c>
      <c r="DU54" s="34">
        <v>0</v>
      </c>
      <c r="DV54" s="34">
        <v>0</v>
      </c>
      <c r="DW54" s="35">
        <f t="shared" si="1"/>
        <v>1.1900000000000013</v>
      </c>
      <c r="DX54" s="35"/>
      <c r="DY54" s="35">
        <f t="shared" si="62"/>
        <v>0</v>
      </c>
      <c r="DZ54" s="34">
        <f t="shared" si="99"/>
        <v>1.1900000000000013</v>
      </c>
      <c r="EA54" s="34">
        <v>0</v>
      </c>
      <c r="EB54" s="34"/>
      <c r="EC54" s="35">
        <f t="shared" si="100"/>
        <v>1.1900000000000013</v>
      </c>
      <c r="ED54" s="35"/>
      <c r="EE54" s="34">
        <f t="shared" si="101"/>
        <v>1.1900000000000013</v>
      </c>
      <c r="EF54" s="34">
        <v>0</v>
      </c>
      <c r="EG54" s="34"/>
      <c r="EH54" s="35">
        <f t="shared" si="102"/>
        <v>1.1900000000000013</v>
      </c>
      <c r="EI54" s="35"/>
      <c r="EJ54" s="34">
        <f t="shared" si="103"/>
        <v>1.1900000000000013</v>
      </c>
      <c r="EK54" s="34">
        <v>0</v>
      </c>
      <c r="EL54" s="34"/>
      <c r="EM54" s="35">
        <f t="shared" si="104"/>
        <v>1.1900000000000013</v>
      </c>
      <c r="EN54" s="35"/>
    </row>
    <row r="55" spans="1:144" x14ac:dyDescent="0.25">
      <c r="A55" s="32">
        <v>324901</v>
      </c>
      <c r="B55" s="36" t="s">
        <v>102</v>
      </c>
      <c r="C55" s="37">
        <v>-418.54844444444439</v>
      </c>
      <c r="D55" s="34">
        <v>418.54844444444439</v>
      </c>
      <c r="E55" s="34">
        <v>0</v>
      </c>
      <c r="F55" s="34">
        <v>0</v>
      </c>
      <c r="G55" s="35">
        <f t="shared" si="69"/>
        <v>0</v>
      </c>
      <c r="H55" s="35"/>
      <c r="I55" s="35">
        <f t="shared" si="3"/>
        <v>0</v>
      </c>
      <c r="J55" s="34">
        <f t="shared" si="4"/>
        <v>0</v>
      </c>
      <c r="K55" s="34">
        <v>0</v>
      </c>
      <c r="L55" s="34">
        <v>0</v>
      </c>
      <c r="M55" s="35">
        <f t="shared" si="80"/>
        <v>0</v>
      </c>
      <c r="N55" s="35"/>
      <c r="O55" s="35">
        <f t="shared" si="6"/>
        <v>0</v>
      </c>
      <c r="P55" s="34">
        <f t="shared" si="7"/>
        <v>0</v>
      </c>
      <c r="Q55" s="34">
        <v>0</v>
      </c>
      <c r="R55" s="34">
        <v>0</v>
      </c>
      <c r="S55" s="35">
        <f t="shared" si="8"/>
        <v>0</v>
      </c>
      <c r="T55" s="35"/>
      <c r="U55" s="35">
        <f t="shared" si="9"/>
        <v>0</v>
      </c>
      <c r="V55" s="34">
        <f t="shared" si="10"/>
        <v>0</v>
      </c>
      <c r="W55" s="34">
        <v>0</v>
      </c>
      <c r="X55" s="34">
        <v>0</v>
      </c>
      <c r="Y55" s="35">
        <f t="shared" si="81"/>
        <v>0</v>
      </c>
      <c r="Z55" s="35"/>
      <c r="AA55" s="35">
        <f t="shared" si="12"/>
        <v>0</v>
      </c>
      <c r="AB55" s="34">
        <f t="shared" si="13"/>
        <v>0</v>
      </c>
      <c r="AC55" s="34">
        <v>0</v>
      </c>
      <c r="AD55" s="34">
        <v>0</v>
      </c>
      <c r="AE55" s="35">
        <f t="shared" si="82"/>
        <v>0</v>
      </c>
      <c r="AF55" s="35"/>
      <c r="AG55" s="35">
        <f t="shared" si="15"/>
        <v>0</v>
      </c>
      <c r="AH55" s="34">
        <f t="shared" si="16"/>
        <v>0</v>
      </c>
      <c r="AI55" s="34">
        <v>0</v>
      </c>
      <c r="AJ55" s="34">
        <v>0</v>
      </c>
      <c r="AK55" s="35">
        <f t="shared" si="83"/>
        <v>0</v>
      </c>
      <c r="AL55" s="35"/>
      <c r="AM55" s="35">
        <f t="shared" si="18"/>
        <v>0</v>
      </c>
      <c r="AN55" s="34">
        <f t="shared" si="19"/>
        <v>0</v>
      </c>
      <c r="AO55" s="34">
        <v>0</v>
      </c>
      <c r="AP55" s="34">
        <v>0</v>
      </c>
      <c r="AQ55" s="35">
        <f t="shared" si="84"/>
        <v>0</v>
      </c>
      <c r="AR55" s="35"/>
      <c r="AS55" s="35">
        <f t="shared" si="21"/>
        <v>0</v>
      </c>
      <c r="AT55" s="34">
        <f t="shared" si="22"/>
        <v>0</v>
      </c>
      <c r="AU55" s="34">
        <v>0</v>
      </c>
      <c r="AV55" s="34">
        <v>0</v>
      </c>
      <c r="AW55" s="35">
        <f t="shared" si="85"/>
        <v>0</v>
      </c>
      <c r="AX55" s="35"/>
      <c r="AY55" s="35">
        <f t="shared" si="24"/>
        <v>0</v>
      </c>
      <c r="AZ55" s="34">
        <f t="shared" si="25"/>
        <v>0</v>
      </c>
      <c r="BA55" s="34">
        <v>0</v>
      </c>
      <c r="BB55" s="34">
        <v>0</v>
      </c>
      <c r="BC55" s="35">
        <f t="shared" si="86"/>
        <v>0</v>
      </c>
      <c r="BD55" s="35"/>
      <c r="BE55" s="35">
        <f t="shared" si="27"/>
        <v>0</v>
      </c>
      <c r="BF55" s="34">
        <f t="shared" si="28"/>
        <v>0</v>
      </c>
      <c r="BG55" s="34">
        <v>0</v>
      </c>
      <c r="BH55" s="34">
        <v>0</v>
      </c>
      <c r="BI55" s="35">
        <f t="shared" si="87"/>
        <v>0</v>
      </c>
      <c r="BJ55" s="35"/>
      <c r="BK55" s="35">
        <f t="shared" si="30"/>
        <v>0</v>
      </c>
      <c r="BL55" s="34">
        <f t="shared" si="31"/>
        <v>0</v>
      </c>
      <c r="BM55" s="34">
        <v>0</v>
      </c>
      <c r="BN55" s="34">
        <v>0</v>
      </c>
      <c r="BO55" s="35">
        <f t="shared" si="88"/>
        <v>0</v>
      </c>
      <c r="BP55" s="35"/>
      <c r="BQ55" s="35">
        <f t="shared" si="33"/>
        <v>0</v>
      </c>
      <c r="BR55" s="34">
        <f t="shared" si="34"/>
        <v>0</v>
      </c>
      <c r="BS55" s="34">
        <v>0</v>
      </c>
      <c r="BT55" s="34">
        <v>0</v>
      </c>
      <c r="BU55" s="35">
        <f t="shared" si="89"/>
        <v>0</v>
      </c>
      <c r="BV55" s="35"/>
      <c r="BW55" s="35">
        <f t="shared" si="36"/>
        <v>0</v>
      </c>
      <c r="BX55" s="34">
        <f t="shared" si="37"/>
        <v>0</v>
      </c>
      <c r="BY55" s="34">
        <v>0</v>
      </c>
      <c r="BZ55" s="34">
        <v>0</v>
      </c>
      <c r="CA55" s="35">
        <f t="shared" si="90"/>
        <v>0</v>
      </c>
      <c r="CB55" s="35"/>
      <c r="CC55" s="35">
        <f t="shared" si="39"/>
        <v>0</v>
      </c>
      <c r="CD55" s="34">
        <f t="shared" si="40"/>
        <v>0</v>
      </c>
      <c r="CE55" s="34">
        <v>0</v>
      </c>
      <c r="CF55" s="34">
        <v>0</v>
      </c>
      <c r="CG55" s="35">
        <f t="shared" si="91"/>
        <v>0</v>
      </c>
      <c r="CH55" s="35"/>
      <c r="CI55" s="35">
        <f t="shared" si="42"/>
        <v>0</v>
      </c>
      <c r="CJ55" s="34">
        <f t="shared" si="43"/>
        <v>0</v>
      </c>
      <c r="CK55" s="34">
        <v>0</v>
      </c>
      <c r="CL55" s="34">
        <v>0</v>
      </c>
      <c r="CM55" s="35">
        <f t="shared" si="92"/>
        <v>0</v>
      </c>
      <c r="CN55" s="35"/>
      <c r="CO55" s="35">
        <f t="shared" si="45"/>
        <v>0</v>
      </c>
      <c r="CP55" s="34">
        <f t="shared" si="46"/>
        <v>0</v>
      </c>
      <c r="CQ55" s="34">
        <v>0</v>
      </c>
      <c r="CR55" s="34">
        <v>0</v>
      </c>
      <c r="CS55" s="35">
        <f t="shared" si="93"/>
        <v>0</v>
      </c>
      <c r="CT55" s="35"/>
      <c r="CU55" s="35">
        <f t="shared" si="48"/>
        <v>0</v>
      </c>
      <c r="CV55" s="34">
        <f t="shared" si="49"/>
        <v>0</v>
      </c>
      <c r="CW55" s="34">
        <v>0</v>
      </c>
      <c r="CX55" s="34">
        <v>0</v>
      </c>
      <c r="CY55" s="35">
        <f t="shared" si="94"/>
        <v>0</v>
      </c>
      <c r="CZ55" s="35"/>
      <c r="DA55" s="35">
        <f t="shared" si="51"/>
        <v>0</v>
      </c>
      <c r="DB55" s="34">
        <f t="shared" si="52"/>
        <v>0</v>
      </c>
      <c r="DC55" s="34">
        <v>0</v>
      </c>
      <c r="DD55" s="34">
        <v>0</v>
      </c>
      <c r="DE55" s="35">
        <f t="shared" si="95"/>
        <v>0</v>
      </c>
      <c r="DF55" s="35"/>
      <c r="DG55" s="35">
        <f t="shared" si="54"/>
        <v>0</v>
      </c>
      <c r="DH55" s="34">
        <f t="shared" si="55"/>
        <v>0</v>
      </c>
      <c r="DI55" s="34">
        <v>0</v>
      </c>
      <c r="DJ55" s="34">
        <v>0</v>
      </c>
      <c r="DK55" s="35">
        <f t="shared" si="96"/>
        <v>0</v>
      </c>
      <c r="DL55" s="35">
        <v>0</v>
      </c>
      <c r="DM55" s="35">
        <f t="shared" si="57"/>
        <v>0</v>
      </c>
      <c r="DN55" s="34">
        <f t="shared" si="58"/>
        <v>0</v>
      </c>
      <c r="DO55" s="34">
        <v>0</v>
      </c>
      <c r="DP55" s="34">
        <v>0</v>
      </c>
      <c r="DQ55" s="35">
        <f t="shared" si="97"/>
        <v>0</v>
      </c>
      <c r="DR55" s="35"/>
      <c r="DS55" s="35">
        <f t="shared" si="60"/>
        <v>0</v>
      </c>
      <c r="DT55" s="34">
        <f t="shared" si="98"/>
        <v>0</v>
      </c>
      <c r="DU55" s="34">
        <v>0</v>
      </c>
      <c r="DV55" s="34">
        <v>0</v>
      </c>
      <c r="DW55" s="35">
        <f t="shared" si="1"/>
        <v>0</v>
      </c>
      <c r="DX55" s="35"/>
      <c r="DY55" s="35">
        <f t="shared" si="62"/>
        <v>0</v>
      </c>
      <c r="DZ55" s="34">
        <f t="shared" si="99"/>
        <v>0</v>
      </c>
      <c r="EA55" s="34">
        <v>0</v>
      </c>
      <c r="EB55" s="34"/>
      <c r="EC55" s="35">
        <f t="shared" si="100"/>
        <v>0</v>
      </c>
      <c r="ED55" s="35"/>
      <c r="EE55" s="34">
        <f t="shared" si="101"/>
        <v>0</v>
      </c>
      <c r="EF55" s="34">
        <v>0</v>
      </c>
      <c r="EG55" s="34"/>
      <c r="EH55" s="35">
        <f t="shared" si="102"/>
        <v>0</v>
      </c>
      <c r="EI55" s="35"/>
      <c r="EJ55" s="34">
        <f t="shared" si="103"/>
        <v>0</v>
      </c>
      <c r="EK55" s="34">
        <v>0</v>
      </c>
      <c r="EL55" s="34"/>
      <c r="EM55" s="35">
        <f t="shared" si="104"/>
        <v>0</v>
      </c>
      <c r="EN55" s="35"/>
    </row>
    <row r="56" spans="1:144" x14ac:dyDescent="0.25">
      <c r="A56" s="32">
        <v>323003</v>
      </c>
      <c r="B56" s="36" t="s">
        <v>103</v>
      </c>
      <c r="C56" s="37">
        <v>-3.2</v>
      </c>
      <c r="D56" s="34">
        <v>10.799999999999997</v>
      </c>
      <c r="E56" s="34">
        <v>0</v>
      </c>
      <c r="F56" s="34">
        <v>0</v>
      </c>
      <c r="G56" s="35">
        <f t="shared" si="69"/>
        <v>7.599999999999997</v>
      </c>
      <c r="H56" s="35"/>
      <c r="I56" s="35">
        <f t="shared" si="3"/>
        <v>0</v>
      </c>
      <c r="J56" s="34">
        <f t="shared" si="4"/>
        <v>7.599999999999997</v>
      </c>
      <c r="K56" s="34">
        <v>0</v>
      </c>
      <c r="L56" s="34">
        <v>0</v>
      </c>
      <c r="M56" s="35">
        <f t="shared" si="80"/>
        <v>7.599999999999997</v>
      </c>
      <c r="N56" s="35"/>
      <c r="O56" s="35">
        <f t="shared" si="6"/>
        <v>0</v>
      </c>
      <c r="P56" s="34">
        <f t="shared" si="7"/>
        <v>7.599999999999997</v>
      </c>
      <c r="Q56" s="34">
        <v>0</v>
      </c>
      <c r="R56" s="34">
        <v>0</v>
      </c>
      <c r="S56" s="35">
        <f t="shared" si="8"/>
        <v>7.599999999999997</v>
      </c>
      <c r="T56" s="35"/>
      <c r="U56" s="35">
        <f t="shared" si="9"/>
        <v>0</v>
      </c>
      <c r="V56" s="34">
        <f t="shared" si="10"/>
        <v>7.599999999999997</v>
      </c>
      <c r="W56" s="34">
        <v>0</v>
      </c>
      <c r="X56" s="34">
        <v>0</v>
      </c>
      <c r="Y56" s="35">
        <f t="shared" si="81"/>
        <v>7.599999999999997</v>
      </c>
      <c r="Z56" s="35"/>
      <c r="AA56" s="35">
        <f t="shared" si="12"/>
        <v>0</v>
      </c>
      <c r="AB56" s="34">
        <f t="shared" si="13"/>
        <v>7.599999999999997</v>
      </c>
      <c r="AC56" s="34">
        <v>0</v>
      </c>
      <c r="AD56" s="34">
        <v>0</v>
      </c>
      <c r="AE56" s="35">
        <f t="shared" si="82"/>
        <v>7.599999999999997</v>
      </c>
      <c r="AF56" s="35"/>
      <c r="AG56" s="35">
        <f t="shared" si="15"/>
        <v>0</v>
      </c>
      <c r="AH56" s="34">
        <f t="shared" si="16"/>
        <v>7.599999999999997</v>
      </c>
      <c r="AI56" s="34">
        <v>0</v>
      </c>
      <c r="AJ56" s="34">
        <v>0</v>
      </c>
      <c r="AK56" s="35">
        <f t="shared" si="83"/>
        <v>7.599999999999997</v>
      </c>
      <c r="AL56" s="35"/>
      <c r="AM56" s="35">
        <f t="shared" si="18"/>
        <v>0</v>
      </c>
      <c r="AN56" s="34">
        <f t="shared" si="19"/>
        <v>7.599999999999997</v>
      </c>
      <c r="AO56" s="34">
        <v>0</v>
      </c>
      <c r="AP56" s="34">
        <v>0</v>
      </c>
      <c r="AQ56" s="35">
        <f t="shared" si="84"/>
        <v>7.599999999999997</v>
      </c>
      <c r="AR56" s="35"/>
      <c r="AS56" s="35">
        <f t="shared" si="21"/>
        <v>0</v>
      </c>
      <c r="AT56" s="34">
        <f t="shared" si="22"/>
        <v>7.599999999999997</v>
      </c>
      <c r="AU56" s="34">
        <v>0</v>
      </c>
      <c r="AV56" s="34">
        <v>0</v>
      </c>
      <c r="AW56" s="35">
        <f t="shared" si="85"/>
        <v>7.599999999999997</v>
      </c>
      <c r="AX56" s="35"/>
      <c r="AY56" s="35">
        <f t="shared" si="24"/>
        <v>0</v>
      </c>
      <c r="AZ56" s="34">
        <f t="shared" si="25"/>
        <v>7.599999999999997</v>
      </c>
      <c r="BA56" s="34">
        <v>0</v>
      </c>
      <c r="BB56" s="34">
        <v>0</v>
      </c>
      <c r="BC56" s="35">
        <f t="shared" si="86"/>
        <v>7.599999999999997</v>
      </c>
      <c r="BD56" s="35"/>
      <c r="BE56" s="35">
        <f t="shared" si="27"/>
        <v>0</v>
      </c>
      <c r="BF56" s="34">
        <f t="shared" si="28"/>
        <v>7.599999999999997</v>
      </c>
      <c r="BG56" s="34">
        <v>0</v>
      </c>
      <c r="BH56" s="34">
        <v>0</v>
      </c>
      <c r="BI56" s="35">
        <f t="shared" si="87"/>
        <v>7.599999999999997</v>
      </c>
      <c r="BJ56" s="35"/>
      <c r="BK56" s="35">
        <f t="shared" si="30"/>
        <v>0</v>
      </c>
      <c r="BL56" s="34">
        <f t="shared" si="31"/>
        <v>7.599999999999997</v>
      </c>
      <c r="BM56" s="34">
        <v>0</v>
      </c>
      <c r="BN56" s="34">
        <v>0</v>
      </c>
      <c r="BO56" s="35">
        <f t="shared" si="88"/>
        <v>7.599999999999997</v>
      </c>
      <c r="BP56" s="35"/>
      <c r="BQ56" s="35">
        <f t="shared" si="33"/>
        <v>0</v>
      </c>
      <c r="BR56" s="34">
        <f t="shared" si="34"/>
        <v>7.599999999999997</v>
      </c>
      <c r="BS56" s="34">
        <v>0</v>
      </c>
      <c r="BT56" s="34">
        <v>0</v>
      </c>
      <c r="BU56" s="35">
        <f t="shared" si="89"/>
        <v>7.599999999999997</v>
      </c>
      <c r="BV56" s="35"/>
      <c r="BW56" s="35">
        <f t="shared" si="36"/>
        <v>0</v>
      </c>
      <c r="BX56" s="34">
        <f t="shared" si="37"/>
        <v>7.599999999999997</v>
      </c>
      <c r="BY56" s="34">
        <v>0</v>
      </c>
      <c r="BZ56" s="34">
        <v>0</v>
      </c>
      <c r="CA56" s="35">
        <f t="shared" si="90"/>
        <v>7.599999999999997</v>
      </c>
      <c r="CB56" s="35"/>
      <c r="CC56" s="35">
        <f t="shared" si="39"/>
        <v>0</v>
      </c>
      <c r="CD56" s="34">
        <f t="shared" si="40"/>
        <v>7.599999999999997</v>
      </c>
      <c r="CE56" s="34">
        <v>0</v>
      </c>
      <c r="CF56" s="34">
        <v>0</v>
      </c>
      <c r="CG56" s="35">
        <f t="shared" si="91"/>
        <v>7.599999999999997</v>
      </c>
      <c r="CH56" s="35"/>
      <c r="CI56" s="35">
        <f t="shared" si="42"/>
        <v>0</v>
      </c>
      <c r="CJ56" s="34">
        <f t="shared" si="43"/>
        <v>7.599999999999997</v>
      </c>
      <c r="CK56" s="34">
        <v>0</v>
      </c>
      <c r="CL56" s="34">
        <v>0</v>
      </c>
      <c r="CM56" s="35">
        <f t="shared" si="92"/>
        <v>7.599999999999997</v>
      </c>
      <c r="CN56" s="35"/>
      <c r="CO56" s="35">
        <f t="shared" si="45"/>
        <v>0</v>
      </c>
      <c r="CP56" s="34">
        <f t="shared" si="46"/>
        <v>7.599999999999997</v>
      </c>
      <c r="CQ56" s="34">
        <v>0</v>
      </c>
      <c r="CR56" s="34">
        <v>0</v>
      </c>
      <c r="CS56" s="35">
        <f t="shared" si="93"/>
        <v>7.599999999999997</v>
      </c>
      <c r="CT56" s="35"/>
      <c r="CU56" s="35">
        <f t="shared" si="48"/>
        <v>0</v>
      </c>
      <c r="CV56" s="34">
        <f t="shared" si="49"/>
        <v>7.599999999999997</v>
      </c>
      <c r="CW56" s="34">
        <v>0</v>
      </c>
      <c r="CX56" s="34">
        <v>0</v>
      </c>
      <c r="CY56" s="35">
        <f t="shared" si="94"/>
        <v>7.599999999999997</v>
      </c>
      <c r="CZ56" s="35"/>
      <c r="DA56" s="35">
        <f t="shared" si="51"/>
        <v>0</v>
      </c>
      <c r="DB56" s="34">
        <f t="shared" si="52"/>
        <v>7.599999999999997</v>
      </c>
      <c r="DC56" s="34">
        <v>0</v>
      </c>
      <c r="DD56" s="34">
        <v>0</v>
      </c>
      <c r="DE56" s="35">
        <f t="shared" si="95"/>
        <v>7.599999999999997</v>
      </c>
      <c r="DF56" s="35"/>
      <c r="DG56" s="35">
        <f t="shared" si="54"/>
        <v>0</v>
      </c>
      <c r="DH56" s="34">
        <f t="shared" si="55"/>
        <v>7.599999999999997</v>
      </c>
      <c r="DI56" s="34">
        <v>0</v>
      </c>
      <c r="DJ56" s="34">
        <v>0</v>
      </c>
      <c r="DK56" s="35">
        <f t="shared" si="96"/>
        <v>7.599999999999997</v>
      </c>
      <c r="DL56" s="35">
        <v>0</v>
      </c>
      <c r="DM56" s="35">
        <f t="shared" si="57"/>
        <v>0</v>
      </c>
      <c r="DN56" s="34">
        <f t="shared" si="58"/>
        <v>7.599999999999997</v>
      </c>
      <c r="DO56" s="34">
        <v>0</v>
      </c>
      <c r="DP56" s="34">
        <v>0</v>
      </c>
      <c r="DQ56" s="35">
        <f t="shared" si="97"/>
        <v>7.599999999999997</v>
      </c>
      <c r="DR56" s="35"/>
      <c r="DS56" s="35">
        <f t="shared" si="60"/>
        <v>0</v>
      </c>
      <c r="DT56" s="34">
        <f t="shared" si="98"/>
        <v>7.599999999999997</v>
      </c>
      <c r="DU56" s="34">
        <v>0</v>
      </c>
      <c r="DV56" s="34">
        <v>0</v>
      </c>
      <c r="DW56" s="35">
        <f t="shared" si="1"/>
        <v>7.599999999999997</v>
      </c>
      <c r="DX56" s="35"/>
      <c r="DY56" s="35">
        <f t="shared" si="62"/>
        <v>0</v>
      </c>
      <c r="DZ56" s="34">
        <f t="shared" si="99"/>
        <v>7.599999999999997</v>
      </c>
      <c r="EA56" s="34">
        <v>0</v>
      </c>
      <c r="EB56" s="34"/>
      <c r="EC56" s="35">
        <f t="shared" si="100"/>
        <v>7.599999999999997</v>
      </c>
      <c r="ED56" s="35"/>
      <c r="EE56" s="34">
        <f t="shared" si="101"/>
        <v>7.599999999999997</v>
      </c>
      <c r="EF56" s="34">
        <v>0</v>
      </c>
      <c r="EG56" s="34"/>
      <c r="EH56" s="35">
        <f t="shared" si="102"/>
        <v>7.599999999999997</v>
      </c>
      <c r="EI56" s="35"/>
      <c r="EJ56" s="34">
        <f t="shared" si="103"/>
        <v>7.599999999999997</v>
      </c>
      <c r="EK56" s="34">
        <v>0</v>
      </c>
      <c r="EL56" s="34"/>
      <c r="EM56" s="35">
        <f t="shared" si="104"/>
        <v>7.599999999999997</v>
      </c>
      <c r="EN56" s="35"/>
    </row>
    <row r="57" spans="1:144" x14ac:dyDescent="0.25">
      <c r="A57" s="32">
        <v>323102</v>
      </c>
      <c r="B57" s="36" t="s">
        <v>104</v>
      </c>
      <c r="C57" s="37">
        <v>-5.6</v>
      </c>
      <c r="D57" s="34">
        <v>5.8000000000000256</v>
      </c>
      <c r="E57" s="34">
        <v>0</v>
      </c>
      <c r="F57" s="34">
        <v>0</v>
      </c>
      <c r="G57" s="35">
        <f t="shared" si="69"/>
        <v>0.20000000000002593</v>
      </c>
      <c r="H57" s="35"/>
      <c r="I57" s="35">
        <f t="shared" si="3"/>
        <v>0</v>
      </c>
      <c r="J57" s="34">
        <f t="shared" si="4"/>
        <v>0.20000000000002593</v>
      </c>
      <c r="K57" s="34">
        <v>0</v>
      </c>
      <c r="L57" s="34">
        <v>0</v>
      </c>
      <c r="M57" s="35">
        <f t="shared" si="80"/>
        <v>0.20000000000002593</v>
      </c>
      <c r="N57" s="35"/>
      <c r="O57" s="35">
        <f t="shared" si="6"/>
        <v>0</v>
      </c>
      <c r="P57" s="34">
        <f t="shared" si="7"/>
        <v>0.20000000000002593</v>
      </c>
      <c r="Q57" s="34">
        <v>0</v>
      </c>
      <c r="R57" s="34">
        <v>0</v>
      </c>
      <c r="S57" s="35">
        <f t="shared" si="8"/>
        <v>0.20000000000002593</v>
      </c>
      <c r="T57" s="35"/>
      <c r="U57" s="35">
        <f t="shared" si="9"/>
        <v>0</v>
      </c>
      <c r="V57" s="34">
        <f t="shared" si="10"/>
        <v>0.20000000000002593</v>
      </c>
      <c r="W57" s="34">
        <v>0</v>
      </c>
      <c r="X57" s="34">
        <v>0</v>
      </c>
      <c r="Y57" s="35">
        <f t="shared" si="81"/>
        <v>0.20000000000002593</v>
      </c>
      <c r="Z57" s="35"/>
      <c r="AA57" s="35">
        <f t="shared" si="12"/>
        <v>0</v>
      </c>
      <c r="AB57" s="34">
        <f t="shared" si="13"/>
        <v>0.20000000000002593</v>
      </c>
      <c r="AC57" s="34">
        <v>0</v>
      </c>
      <c r="AD57" s="34">
        <v>0</v>
      </c>
      <c r="AE57" s="35">
        <f t="shared" si="82"/>
        <v>0.20000000000002593</v>
      </c>
      <c r="AF57" s="35"/>
      <c r="AG57" s="35">
        <f t="shared" si="15"/>
        <v>0</v>
      </c>
      <c r="AH57" s="34">
        <f t="shared" si="16"/>
        <v>0.20000000000002593</v>
      </c>
      <c r="AI57" s="34">
        <v>0</v>
      </c>
      <c r="AJ57" s="34">
        <v>0</v>
      </c>
      <c r="AK57" s="35">
        <f t="shared" si="83"/>
        <v>0.20000000000002593</v>
      </c>
      <c r="AL57" s="35"/>
      <c r="AM57" s="35">
        <f t="shared" si="18"/>
        <v>0</v>
      </c>
      <c r="AN57" s="34">
        <f t="shared" si="19"/>
        <v>0.20000000000002593</v>
      </c>
      <c r="AO57" s="34">
        <v>0</v>
      </c>
      <c r="AP57" s="34">
        <v>0</v>
      </c>
      <c r="AQ57" s="35">
        <f t="shared" si="84"/>
        <v>0.20000000000002593</v>
      </c>
      <c r="AR57" s="35"/>
      <c r="AS57" s="35">
        <f t="shared" si="21"/>
        <v>0</v>
      </c>
      <c r="AT57" s="34">
        <f t="shared" si="22"/>
        <v>0.20000000000002593</v>
      </c>
      <c r="AU57" s="34">
        <v>0</v>
      </c>
      <c r="AV57" s="34">
        <v>0</v>
      </c>
      <c r="AW57" s="35">
        <f t="shared" si="85"/>
        <v>0.20000000000002593</v>
      </c>
      <c r="AX57" s="35"/>
      <c r="AY57" s="35">
        <f t="shared" si="24"/>
        <v>0</v>
      </c>
      <c r="AZ57" s="34">
        <f t="shared" si="25"/>
        <v>0.20000000000002593</v>
      </c>
      <c r="BA57" s="34">
        <v>0</v>
      </c>
      <c r="BB57" s="34">
        <v>0</v>
      </c>
      <c r="BC57" s="35">
        <f t="shared" si="86"/>
        <v>0.20000000000002593</v>
      </c>
      <c r="BD57" s="35"/>
      <c r="BE57" s="35">
        <f t="shared" si="27"/>
        <v>0</v>
      </c>
      <c r="BF57" s="34">
        <f t="shared" si="28"/>
        <v>0.20000000000002593</v>
      </c>
      <c r="BG57" s="34">
        <v>0</v>
      </c>
      <c r="BH57" s="34">
        <v>0</v>
      </c>
      <c r="BI57" s="35">
        <f t="shared" si="87"/>
        <v>0.20000000000002593</v>
      </c>
      <c r="BJ57" s="35"/>
      <c r="BK57" s="35">
        <f t="shared" si="30"/>
        <v>0</v>
      </c>
      <c r="BL57" s="34">
        <f t="shared" si="31"/>
        <v>0.20000000000002593</v>
      </c>
      <c r="BM57" s="34">
        <v>0</v>
      </c>
      <c r="BN57" s="34">
        <v>0</v>
      </c>
      <c r="BO57" s="35">
        <f t="shared" si="88"/>
        <v>0.20000000000002593</v>
      </c>
      <c r="BP57" s="35"/>
      <c r="BQ57" s="35">
        <f t="shared" si="33"/>
        <v>0</v>
      </c>
      <c r="BR57" s="34">
        <f t="shared" si="34"/>
        <v>0.20000000000002593</v>
      </c>
      <c r="BS57" s="34">
        <v>0</v>
      </c>
      <c r="BT57" s="34">
        <v>0</v>
      </c>
      <c r="BU57" s="35">
        <f t="shared" si="89"/>
        <v>0.20000000000002593</v>
      </c>
      <c r="BV57" s="35"/>
      <c r="BW57" s="35">
        <f t="shared" si="36"/>
        <v>0</v>
      </c>
      <c r="BX57" s="34">
        <f t="shared" si="37"/>
        <v>0.20000000000002593</v>
      </c>
      <c r="BY57" s="34">
        <v>0</v>
      </c>
      <c r="BZ57" s="34">
        <v>0</v>
      </c>
      <c r="CA57" s="35">
        <f t="shared" si="90"/>
        <v>0.20000000000002593</v>
      </c>
      <c r="CB57" s="35"/>
      <c r="CC57" s="35">
        <f t="shared" si="39"/>
        <v>0</v>
      </c>
      <c r="CD57" s="34">
        <f t="shared" si="40"/>
        <v>0.20000000000002593</v>
      </c>
      <c r="CE57" s="34">
        <v>0</v>
      </c>
      <c r="CF57" s="34">
        <v>0</v>
      </c>
      <c r="CG57" s="35">
        <f t="shared" si="91"/>
        <v>0.20000000000002593</v>
      </c>
      <c r="CH57" s="35"/>
      <c r="CI57" s="35">
        <f t="shared" si="42"/>
        <v>0</v>
      </c>
      <c r="CJ57" s="34">
        <f t="shared" si="43"/>
        <v>0.20000000000002593</v>
      </c>
      <c r="CK57" s="34">
        <v>0</v>
      </c>
      <c r="CL57" s="34">
        <v>0</v>
      </c>
      <c r="CM57" s="35">
        <f t="shared" si="92"/>
        <v>0.20000000000002593</v>
      </c>
      <c r="CN57" s="35"/>
      <c r="CO57" s="35">
        <f t="shared" si="45"/>
        <v>0</v>
      </c>
      <c r="CP57" s="34">
        <f t="shared" si="46"/>
        <v>0.20000000000002593</v>
      </c>
      <c r="CQ57" s="34">
        <v>0</v>
      </c>
      <c r="CR57" s="34">
        <v>0</v>
      </c>
      <c r="CS57" s="35">
        <f t="shared" si="93"/>
        <v>0.20000000000002593</v>
      </c>
      <c r="CT57" s="35"/>
      <c r="CU57" s="35">
        <f t="shared" si="48"/>
        <v>0</v>
      </c>
      <c r="CV57" s="34">
        <f t="shared" si="49"/>
        <v>0.20000000000002593</v>
      </c>
      <c r="CW57" s="34">
        <v>0</v>
      </c>
      <c r="CX57" s="34">
        <v>0</v>
      </c>
      <c r="CY57" s="35">
        <f t="shared" si="94"/>
        <v>0.20000000000002593</v>
      </c>
      <c r="CZ57" s="35"/>
      <c r="DA57" s="35">
        <f t="shared" si="51"/>
        <v>0</v>
      </c>
      <c r="DB57" s="34">
        <f t="shared" si="52"/>
        <v>0.20000000000002593</v>
      </c>
      <c r="DC57" s="34">
        <v>0</v>
      </c>
      <c r="DD57" s="34">
        <v>0</v>
      </c>
      <c r="DE57" s="35">
        <f t="shared" si="95"/>
        <v>0.20000000000002593</v>
      </c>
      <c r="DF57" s="35"/>
      <c r="DG57" s="35">
        <f t="shared" si="54"/>
        <v>0</v>
      </c>
      <c r="DH57" s="34">
        <f t="shared" si="55"/>
        <v>0.20000000000002593</v>
      </c>
      <c r="DI57" s="34">
        <v>0</v>
      </c>
      <c r="DJ57" s="34">
        <v>0</v>
      </c>
      <c r="DK57" s="35">
        <f t="shared" si="96"/>
        <v>0.20000000000002593</v>
      </c>
      <c r="DL57" s="35">
        <v>0</v>
      </c>
      <c r="DM57" s="35">
        <f t="shared" si="57"/>
        <v>0</v>
      </c>
      <c r="DN57" s="34">
        <f t="shared" si="58"/>
        <v>0.20000000000002593</v>
      </c>
      <c r="DO57" s="34">
        <v>0</v>
      </c>
      <c r="DP57" s="34">
        <v>0</v>
      </c>
      <c r="DQ57" s="35">
        <f t="shared" si="97"/>
        <v>0.20000000000002593</v>
      </c>
      <c r="DR57" s="35"/>
      <c r="DS57" s="35">
        <f t="shared" si="60"/>
        <v>0</v>
      </c>
      <c r="DT57" s="34">
        <f t="shared" si="98"/>
        <v>0.20000000000002593</v>
      </c>
      <c r="DU57" s="34">
        <v>0</v>
      </c>
      <c r="DV57" s="34">
        <v>0</v>
      </c>
      <c r="DW57" s="35">
        <f t="shared" si="1"/>
        <v>0.20000000000002593</v>
      </c>
      <c r="DX57" s="35"/>
      <c r="DY57" s="35">
        <f t="shared" si="62"/>
        <v>0</v>
      </c>
      <c r="DZ57" s="34">
        <f t="shared" si="99"/>
        <v>0.20000000000002593</v>
      </c>
      <c r="EA57" s="34">
        <v>0</v>
      </c>
      <c r="EB57" s="34"/>
      <c r="EC57" s="35">
        <f t="shared" si="100"/>
        <v>0.20000000000002593</v>
      </c>
      <c r="ED57" s="35"/>
      <c r="EE57" s="34">
        <f t="shared" si="101"/>
        <v>0.20000000000002593</v>
      </c>
      <c r="EF57" s="34">
        <v>0</v>
      </c>
      <c r="EG57" s="34"/>
      <c r="EH57" s="35">
        <f t="shared" si="102"/>
        <v>0.20000000000002593</v>
      </c>
      <c r="EI57" s="35"/>
      <c r="EJ57" s="34">
        <f t="shared" si="103"/>
        <v>0.20000000000002593</v>
      </c>
      <c r="EK57" s="34">
        <v>0</v>
      </c>
      <c r="EL57" s="34"/>
      <c r="EM57" s="35">
        <f t="shared" si="104"/>
        <v>0.20000000000002593</v>
      </c>
      <c r="EN57" s="35"/>
    </row>
    <row r="58" spans="1:144" x14ac:dyDescent="0.25">
      <c r="A58" s="32">
        <v>325000</v>
      </c>
      <c r="B58" s="36" t="s">
        <v>105</v>
      </c>
      <c r="C58" s="37">
        <v>-3.2222222222222223</v>
      </c>
      <c r="D58" s="34">
        <v>4.4399999999999977</v>
      </c>
      <c r="E58" s="34">
        <v>0</v>
      </c>
      <c r="F58" s="34">
        <v>0</v>
      </c>
      <c r="G58" s="35">
        <f t="shared" si="69"/>
        <v>1.2177777777777754</v>
      </c>
      <c r="H58" s="35"/>
      <c r="I58" s="35">
        <f t="shared" si="3"/>
        <v>0</v>
      </c>
      <c r="J58" s="34">
        <f t="shared" si="4"/>
        <v>1.2177777777777754</v>
      </c>
      <c r="K58" s="34">
        <v>0</v>
      </c>
      <c r="L58" s="34">
        <v>0</v>
      </c>
      <c r="M58" s="35">
        <f t="shared" si="80"/>
        <v>1.2177777777777754</v>
      </c>
      <c r="N58" s="35"/>
      <c r="O58" s="35">
        <f t="shared" si="6"/>
        <v>0</v>
      </c>
      <c r="P58" s="34">
        <f t="shared" si="7"/>
        <v>1.2177777777777754</v>
      </c>
      <c r="Q58" s="34">
        <v>0</v>
      </c>
      <c r="R58" s="34">
        <v>0</v>
      </c>
      <c r="S58" s="35">
        <f t="shared" si="8"/>
        <v>1.2177777777777754</v>
      </c>
      <c r="T58" s="35"/>
      <c r="U58" s="35">
        <f t="shared" si="9"/>
        <v>0</v>
      </c>
      <c r="V58" s="34">
        <f t="shared" si="10"/>
        <v>1.2177777777777754</v>
      </c>
      <c r="W58" s="34">
        <v>0</v>
      </c>
      <c r="X58" s="34">
        <v>0</v>
      </c>
      <c r="Y58" s="35">
        <f t="shared" si="81"/>
        <v>1.2177777777777754</v>
      </c>
      <c r="Z58" s="35"/>
      <c r="AA58" s="35">
        <f t="shared" si="12"/>
        <v>0</v>
      </c>
      <c r="AB58" s="34">
        <f t="shared" si="13"/>
        <v>1.2177777777777754</v>
      </c>
      <c r="AC58" s="34">
        <v>0</v>
      </c>
      <c r="AD58" s="34">
        <v>0</v>
      </c>
      <c r="AE58" s="35">
        <f t="shared" si="82"/>
        <v>1.2177777777777754</v>
      </c>
      <c r="AF58" s="35"/>
      <c r="AG58" s="35">
        <f t="shared" si="15"/>
        <v>0</v>
      </c>
      <c r="AH58" s="34">
        <f t="shared" si="16"/>
        <v>1.2177777777777754</v>
      </c>
      <c r="AI58" s="34">
        <v>0</v>
      </c>
      <c r="AJ58" s="34">
        <v>0</v>
      </c>
      <c r="AK58" s="35">
        <f t="shared" si="83"/>
        <v>1.2177777777777754</v>
      </c>
      <c r="AL58" s="35"/>
      <c r="AM58" s="35">
        <f t="shared" si="18"/>
        <v>0</v>
      </c>
      <c r="AN58" s="34">
        <f t="shared" si="19"/>
        <v>1.2177777777777754</v>
      </c>
      <c r="AO58" s="34">
        <v>0</v>
      </c>
      <c r="AP58" s="34">
        <v>0</v>
      </c>
      <c r="AQ58" s="35">
        <f t="shared" si="84"/>
        <v>1.2177777777777754</v>
      </c>
      <c r="AR58" s="35"/>
      <c r="AS58" s="35">
        <f t="shared" si="21"/>
        <v>0</v>
      </c>
      <c r="AT58" s="34">
        <f t="shared" si="22"/>
        <v>1.2177777777777754</v>
      </c>
      <c r="AU58" s="34">
        <v>0</v>
      </c>
      <c r="AV58" s="34">
        <v>0</v>
      </c>
      <c r="AW58" s="35">
        <f t="shared" si="85"/>
        <v>1.2177777777777754</v>
      </c>
      <c r="AX58" s="35"/>
      <c r="AY58" s="35">
        <f t="shared" si="24"/>
        <v>0</v>
      </c>
      <c r="AZ58" s="34">
        <f t="shared" si="25"/>
        <v>1.2177777777777754</v>
      </c>
      <c r="BA58" s="34">
        <v>0</v>
      </c>
      <c r="BB58" s="34">
        <v>0</v>
      </c>
      <c r="BC58" s="35">
        <f t="shared" si="86"/>
        <v>1.2177777777777754</v>
      </c>
      <c r="BD58" s="35"/>
      <c r="BE58" s="35">
        <f t="shared" si="27"/>
        <v>0</v>
      </c>
      <c r="BF58" s="34">
        <f t="shared" si="28"/>
        <v>1.2177777777777754</v>
      </c>
      <c r="BG58" s="34">
        <v>0</v>
      </c>
      <c r="BH58" s="34">
        <v>0</v>
      </c>
      <c r="BI58" s="35">
        <f t="shared" si="87"/>
        <v>1.2177777777777754</v>
      </c>
      <c r="BJ58" s="35"/>
      <c r="BK58" s="35">
        <f t="shared" si="30"/>
        <v>0</v>
      </c>
      <c r="BL58" s="34">
        <f t="shared" si="31"/>
        <v>1.2177777777777754</v>
      </c>
      <c r="BM58" s="34">
        <v>0</v>
      </c>
      <c r="BN58" s="34">
        <v>0</v>
      </c>
      <c r="BO58" s="35">
        <f t="shared" si="88"/>
        <v>1.2177777777777754</v>
      </c>
      <c r="BP58" s="35"/>
      <c r="BQ58" s="35">
        <f t="shared" si="33"/>
        <v>0</v>
      </c>
      <c r="BR58" s="34">
        <f t="shared" si="34"/>
        <v>1.2177777777777754</v>
      </c>
      <c r="BS58" s="34">
        <v>0</v>
      </c>
      <c r="BT58" s="34">
        <v>0</v>
      </c>
      <c r="BU58" s="35">
        <f t="shared" si="89"/>
        <v>1.2177777777777754</v>
      </c>
      <c r="BV58" s="35"/>
      <c r="BW58" s="35">
        <f t="shared" si="36"/>
        <v>0</v>
      </c>
      <c r="BX58" s="34">
        <f t="shared" si="37"/>
        <v>1.2177777777777754</v>
      </c>
      <c r="BY58" s="34">
        <v>0</v>
      </c>
      <c r="BZ58" s="34">
        <v>0</v>
      </c>
      <c r="CA58" s="35">
        <f t="shared" si="90"/>
        <v>1.2177777777777754</v>
      </c>
      <c r="CB58" s="35"/>
      <c r="CC58" s="35">
        <f t="shared" si="39"/>
        <v>0</v>
      </c>
      <c r="CD58" s="34">
        <f t="shared" si="40"/>
        <v>1.2177777777777754</v>
      </c>
      <c r="CE58" s="34">
        <v>0</v>
      </c>
      <c r="CF58" s="34">
        <v>0</v>
      </c>
      <c r="CG58" s="35">
        <f t="shared" si="91"/>
        <v>1.2177777777777754</v>
      </c>
      <c r="CH58" s="35"/>
      <c r="CI58" s="35">
        <f t="shared" si="42"/>
        <v>0</v>
      </c>
      <c r="CJ58" s="34">
        <f t="shared" si="43"/>
        <v>1.2177777777777754</v>
      </c>
      <c r="CK58" s="34">
        <v>0</v>
      </c>
      <c r="CL58" s="34">
        <v>0</v>
      </c>
      <c r="CM58" s="35">
        <f t="shared" si="92"/>
        <v>1.2177777777777754</v>
      </c>
      <c r="CN58" s="35"/>
      <c r="CO58" s="35">
        <f t="shared" si="45"/>
        <v>0</v>
      </c>
      <c r="CP58" s="34">
        <f t="shared" si="46"/>
        <v>1.2177777777777754</v>
      </c>
      <c r="CQ58" s="34">
        <v>0</v>
      </c>
      <c r="CR58" s="34">
        <v>0</v>
      </c>
      <c r="CS58" s="35">
        <f t="shared" si="93"/>
        <v>1.2177777777777754</v>
      </c>
      <c r="CT58" s="35"/>
      <c r="CU58" s="35">
        <f t="shared" si="48"/>
        <v>0</v>
      </c>
      <c r="CV58" s="34">
        <f t="shared" si="49"/>
        <v>1.2177777777777754</v>
      </c>
      <c r="CW58" s="34">
        <v>0</v>
      </c>
      <c r="CX58" s="34">
        <v>0</v>
      </c>
      <c r="CY58" s="35">
        <f t="shared" si="94"/>
        <v>1.2177777777777754</v>
      </c>
      <c r="CZ58" s="35"/>
      <c r="DA58" s="35">
        <f t="shared" si="51"/>
        <v>0</v>
      </c>
      <c r="DB58" s="34">
        <f t="shared" si="52"/>
        <v>1.2177777777777754</v>
      </c>
      <c r="DC58" s="34">
        <v>0</v>
      </c>
      <c r="DD58" s="34">
        <v>0</v>
      </c>
      <c r="DE58" s="35">
        <f t="shared" si="95"/>
        <v>1.2177777777777754</v>
      </c>
      <c r="DF58" s="35"/>
      <c r="DG58" s="35">
        <f t="shared" si="54"/>
        <v>0</v>
      </c>
      <c r="DH58" s="34">
        <f t="shared" si="55"/>
        <v>1.2177777777777754</v>
      </c>
      <c r="DI58" s="34">
        <v>0</v>
      </c>
      <c r="DJ58" s="34">
        <v>0</v>
      </c>
      <c r="DK58" s="35">
        <f t="shared" si="96"/>
        <v>1.2177777777777754</v>
      </c>
      <c r="DL58" s="35">
        <v>0</v>
      </c>
      <c r="DM58" s="35">
        <f t="shared" si="57"/>
        <v>0</v>
      </c>
      <c r="DN58" s="34">
        <f t="shared" si="58"/>
        <v>1.2177777777777754</v>
      </c>
      <c r="DO58" s="34">
        <v>0</v>
      </c>
      <c r="DP58" s="34">
        <v>0</v>
      </c>
      <c r="DQ58" s="35">
        <f t="shared" si="97"/>
        <v>1.2177777777777754</v>
      </c>
      <c r="DR58" s="35"/>
      <c r="DS58" s="35">
        <f t="shared" si="60"/>
        <v>0</v>
      </c>
      <c r="DT58" s="34">
        <f t="shared" si="98"/>
        <v>1.2177777777777754</v>
      </c>
      <c r="DU58" s="34">
        <v>0</v>
      </c>
      <c r="DV58" s="34">
        <v>0</v>
      </c>
      <c r="DW58" s="35">
        <f t="shared" si="1"/>
        <v>1.2177777777777754</v>
      </c>
      <c r="DX58" s="35"/>
      <c r="DY58" s="35">
        <f t="shared" si="62"/>
        <v>0</v>
      </c>
      <c r="DZ58" s="34">
        <f t="shared" si="99"/>
        <v>1.2177777777777754</v>
      </c>
      <c r="EA58" s="34">
        <v>0</v>
      </c>
      <c r="EB58" s="34"/>
      <c r="EC58" s="35">
        <f t="shared" si="100"/>
        <v>1.2177777777777754</v>
      </c>
      <c r="ED58" s="35"/>
      <c r="EE58" s="34">
        <f t="shared" si="101"/>
        <v>1.2177777777777754</v>
      </c>
      <c r="EF58" s="34">
        <v>0</v>
      </c>
      <c r="EG58" s="34"/>
      <c r="EH58" s="35">
        <f t="shared" si="102"/>
        <v>1.2177777777777754</v>
      </c>
      <c r="EI58" s="35"/>
      <c r="EJ58" s="34">
        <f t="shared" si="103"/>
        <v>1.2177777777777754</v>
      </c>
      <c r="EK58" s="34">
        <v>0</v>
      </c>
      <c r="EL58" s="34"/>
      <c r="EM58" s="35">
        <f t="shared" si="104"/>
        <v>1.2177777777777754</v>
      </c>
      <c r="EN58" s="35"/>
    </row>
    <row r="59" spans="1:144" x14ac:dyDescent="0.25">
      <c r="A59" s="32">
        <v>320011</v>
      </c>
      <c r="B59" s="36" t="s">
        <v>106</v>
      </c>
      <c r="C59" s="37">
        <v>0</v>
      </c>
      <c r="D59" s="34">
        <v>26.460999999999871</v>
      </c>
      <c r="E59" s="34">
        <v>0</v>
      </c>
      <c r="F59" s="34">
        <v>26.460999999999871</v>
      </c>
      <c r="G59" s="35">
        <f t="shared" si="69"/>
        <v>0</v>
      </c>
      <c r="H59" s="35"/>
      <c r="I59" s="35">
        <f t="shared" si="3"/>
        <v>0</v>
      </c>
      <c r="J59" s="34">
        <f t="shared" si="4"/>
        <v>0</v>
      </c>
      <c r="K59" s="34">
        <v>0</v>
      </c>
      <c r="L59" s="34">
        <v>0</v>
      </c>
      <c r="M59" s="35">
        <f t="shared" si="80"/>
        <v>0</v>
      </c>
      <c r="N59" s="35"/>
      <c r="O59" s="35">
        <f t="shared" si="6"/>
        <v>0</v>
      </c>
      <c r="P59" s="34">
        <f t="shared" si="7"/>
        <v>0</v>
      </c>
      <c r="Q59" s="34">
        <v>0</v>
      </c>
      <c r="R59" s="34">
        <v>0</v>
      </c>
      <c r="S59" s="35">
        <f t="shared" si="8"/>
        <v>0</v>
      </c>
      <c r="T59" s="35"/>
      <c r="U59" s="35">
        <f t="shared" si="9"/>
        <v>0</v>
      </c>
      <c r="V59" s="34">
        <f t="shared" si="10"/>
        <v>0</v>
      </c>
      <c r="W59" s="34">
        <v>0</v>
      </c>
      <c r="X59" s="34">
        <v>0</v>
      </c>
      <c r="Y59" s="35">
        <f t="shared" si="81"/>
        <v>0</v>
      </c>
      <c r="Z59" s="35"/>
      <c r="AA59" s="35">
        <f t="shared" si="12"/>
        <v>0</v>
      </c>
      <c r="AB59" s="34">
        <f t="shared" si="13"/>
        <v>0</v>
      </c>
      <c r="AC59" s="34">
        <v>0</v>
      </c>
      <c r="AD59" s="34">
        <v>0</v>
      </c>
      <c r="AE59" s="35">
        <f t="shared" si="82"/>
        <v>0</v>
      </c>
      <c r="AF59" s="35"/>
      <c r="AG59" s="35">
        <f t="shared" si="15"/>
        <v>0</v>
      </c>
      <c r="AH59" s="34">
        <f t="shared" si="16"/>
        <v>0</v>
      </c>
      <c r="AI59" s="34">
        <v>0</v>
      </c>
      <c r="AJ59" s="34">
        <v>0</v>
      </c>
      <c r="AK59" s="35">
        <f t="shared" si="83"/>
        <v>0</v>
      </c>
      <c r="AL59" s="35"/>
      <c r="AM59" s="35">
        <f t="shared" si="18"/>
        <v>0</v>
      </c>
      <c r="AN59" s="34">
        <f t="shared" si="19"/>
        <v>0</v>
      </c>
      <c r="AO59" s="34">
        <v>0</v>
      </c>
      <c r="AP59" s="34">
        <v>0</v>
      </c>
      <c r="AQ59" s="35">
        <f t="shared" si="84"/>
        <v>0</v>
      </c>
      <c r="AR59" s="35"/>
      <c r="AS59" s="35">
        <f t="shared" si="21"/>
        <v>0</v>
      </c>
      <c r="AT59" s="34">
        <f t="shared" si="22"/>
        <v>0</v>
      </c>
      <c r="AU59" s="34">
        <v>0</v>
      </c>
      <c r="AV59" s="34">
        <v>0</v>
      </c>
      <c r="AW59" s="35">
        <f t="shared" si="85"/>
        <v>0</v>
      </c>
      <c r="AX59" s="35"/>
      <c r="AY59" s="35">
        <f t="shared" si="24"/>
        <v>0</v>
      </c>
      <c r="AZ59" s="34">
        <f t="shared" si="25"/>
        <v>0</v>
      </c>
      <c r="BA59" s="34">
        <v>0</v>
      </c>
      <c r="BB59" s="34">
        <v>0</v>
      </c>
      <c r="BC59" s="35">
        <f t="shared" si="86"/>
        <v>0</v>
      </c>
      <c r="BD59" s="35"/>
      <c r="BE59" s="35">
        <f t="shared" si="27"/>
        <v>0</v>
      </c>
      <c r="BF59" s="34">
        <f t="shared" si="28"/>
        <v>0</v>
      </c>
      <c r="BG59" s="34">
        <v>0</v>
      </c>
      <c r="BH59" s="34">
        <v>0</v>
      </c>
      <c r="BI59" s="35">
        <f t="shared" si="87"/>
        <v>0</v>
      </c>
      <c r="BJ59" s="35"/>
      <c r="BK59" s="35">
        <f t="shared" si="30"/>
        <v>0</v>
      </c>
      <c r="BL59" s="34">
        <f t="shared" si="31"/>
        <v>0</v>
      </c>
      <c r="BM59" s="34">
        <v>0</v>
      </c>
      <c r="BN59" s="34">
        <v>0</v>
      </c>
      <c r="BO59" s="35">
        <f t="shared" si="88"/>
        <v>0</v>
      </c>
      <c r="BP59" s="35"/>
      <c r="BQ59" s="35">
        <f t="shared" si="33"/>
        <v>0</v>
      </c>
      <c r="BR59" s="34">
        <f t="shared" si="34"/>
        <v>0</v>
      </c>
      <c r="BS59" s="34">
        <v>0</v>
      </c>
      <c r="BT59" s="34">
        <v>0</v>
      </c>
      <c r="BU59" s="35">
        <f t="shared" si="89"/>
        <v>0</v>
      </c>
      <c r="BV59" s="35"/>
      <c r="BW59" s="35">
        <f t="shared" si="36"/>
        <v>0</v>
      </c>
      <c r="BX59" s="34">
        <f t="shared" si="37"/>
        <v>0</v>
      </c>
      <c r="BY59" s="34">
        <v>0</v>
      </c>
      <c r="BZ59" s="34">
        <v>0</v>
      </c>
      <c r="CA59" s="35">
        <f t="shared" si="90"/>
        <v>0</v>
      </c>
      <c r="CB59" s="35"/>
      <c r="CC59" s="35">
        <f t="shared" si="39"/>
        <v>0</v>
      </c>
      <c r="CD59" s="34">
        <f t="shared" si="40"/>
        <v>0</v>
      </c>
      <c r="CE59" s="34">
        <v>0</v>
      </c>
      <c r="CF59" s="34">
        <v>0</v>
      </c>
      <c r="CG59" s="35">
        <f t="shared" si="91"/>
        <v>0</v>
      </c>
      <c r="CH59" s="35"/>
      <c r="CI59" s="35">
        <f t="shared" si="42"/>
        <v>0</v>
      </c>
      <c r="CJ59" s="34">
        <f t="shared" si="43"/>
        <v>0</v>
      </c>
      <c r="CK59" s="34">
        <v>0</v>
      </c>
      <c r="CL59" s="34">
        <v>0</v>
      </c>
      <c r="CM59" s="35">
        <f t="shared" si="92"/>
        <v>0</v>
      </c>
      <c r="CN59" s="35"/>
      <c r="CO59" s="35">
        <f t="shared" si="45"/>
        <v>0</v>
      </c>
      <c r="CP59" s="34">
        <f t="shared" si="46"/>
        <v>0</v>
      </c>
      <c r="CQ59" s="34">
        <v>0</v>
      </c>
      <c r="CR59" s="34">
        <v>0</v>
      </c>
      <c r="CS59" s="35">
        <f t="shared" si="93"/>
        <v>0</v>
      </c>
      <c r="CT59" s="35"/>
      <c r="CU59" s="35">
        <f t="shared" si="48"/>
        <v>0</v>
      </c>
      <c r="CV59" s="34">
        <f t="shared" si="49"/>
        <v>0</v>
      </c>
      <c r="CW59" s="34">
        <v>0</v>
      </c>
      <c r="CX59" s="34">
        <v>0</v>
      </c>
      <c r="CY59" s="35">
        <f t="shared" si="94"/>
        <v>0</v>
      </c>
      <c r="CZ59" s="35"/>
      <c r="DA59" s="35">
        <f t="shared" si="51"/>
        <v>0</v>
      </c>
      <c r="DB59" s="34">
        <f t="shared" si="52"/>
        <v>0</v>
      </c>
      <c r="DC59" s="34">
        <v>0</v>
      </c>
      <c r="DD59" s="34">
        <v>0</v>
      </c>
      <c r="DE59" s="35">
        <f t="shared" si="95"/>
        <v>0</v>
      </c>
      <c r="DF59" s="35"/>
      <c r="DG59" s="35">
        <f t="shared" si="54"/>
        <v>0</v>
      </c>
      <c r="DH59" s="34">
        <f t="shared" si="55"/>
        <v>0</v>
      </c>
      <c r="DI59" s="34">
        <v>0</v>
      </c>
      <c r="DJ59" s="34">
        <v>0</v>
      </c>
      <c r="DK59" s="35">
        <f t="shared" si="96"/>
        <v>0</v>
      </c>
      <c r="DL59" s="35">
        <v>0</v>
      </c>
      <c r="DM59" s="35">
        <f t="shared" si="57"/>
        <v>0</v>
      </c>
      <c r="DN59" s="34">
        <f t="shared" si="58"/>
        <v>0</v>
      </c>
      <c r="DO59" s="34">
        <v>0</v>
      </c>
      <c r="DP59" s="34">
        <v>0</v>
      </c>
      <c r="DQ59" s="35">
        <f t="shared" si="97"/>
        <v>0</v>
      </c>
      <c r="DR59" s="35"/>
      <c r="DS59" s="35">
        <f t="shared" si="60"/>
        <v>0</v>
      </c>
      <c r="DT59" s="34">
        <f t="shared" si="98"/>
        <v>0</v>
      </c>
      <c r="DU59" s="34">
        <v>0</v>
      </c>
      <c r="DV59" s="34">
        <v>0</v>
      </c>
      <c r="DW59" s="35">
        <f t="shared" si="1"/>
        <v>0</v>
      </c>
      <c r="DX59" s="35"/>
      <c r="DY59" s="35">
        <f t="shared" si="62"/>
        <v>0</v>
      </c>
      <c r="DZ59" s="34">
        <f t="shared" si="99"/>
        <v>0</v>
      </c>
      <c r="EA59" s="34">
        <v>0</v>
      </c>
      <c r="EB59" s="34"/>
      <c r="EC59" s="35">
        <f t="shared" si="100"/>
        <v>0</v>
      </c>
      <c r="ED59" s="35"/>
      <c r="EE59" s="34">
        <f t="shared" si="101"/>
        <v>0</v>
      </c>
      <c r="EF59" s="34">
        <v>0</v>
      </c>
      <c r="EG59" s="34"/>
      <c r="EH59" s="35">
        <f t="shared" si="102"/>
        <v>0</v>
      </c>
      <c r="EI59" s="35"/>
      <c r="EJ59" s="34">
        <f t="shared" si="103"/>
        <v>0</v>
      </c>
      <c r="EK59" s="34">
        <v>0</v>
      </c>
      <c r="EL59" s="34"/>
      <c r="EM59" s="35">
        <f t="shared" si="104"/>
        <v>0</v>
      </c>
      <c r="EN59" s="35"/>
    </row>
    <row r="61" spans="1:144" s="4" customFormat="1" x14ac:dyDescent="0.25">
      <c r="A61" s="47" t="s">
        <v>107</v>
      </c>
      <c r="B61" s="47" t="s">
        <v>107</v>
      </c>
      <c r="C61" s="47" t="s">
        <v>107</v>
      </c>
      <c r="D61" s="47" t="s">
        <v>107</v>
      </c>
      <c r="E61" s="47" t="s">
        <v>107</v>
      </c>
      <c r="F61" s="47" t="s">
        <v>107</v>
      </c>
      <c r="G61" s="47" t="s">
        <v>107</v>
      </c>
      <c r="H61" s="47" t="s">
        <v>107</v>
      </c>
      <c r="I61" s="47" t="s">
        <v>107</v>
      </c>
      <c r="J61" s="47" t="s">
        <v>107</v>
      </c>
      <c r="K61" s="47" t="s">
        <v>107</v>
      </c>
      <c r="L61" s="47" t="s">
        <v>107</v>
      </c>
      <c r="M61" s="47" t="s">
        <v>107</v>
      </c>
      <c r="N61" s="47" t="s">
        <v>107</v>
      </c>
      <c r="O61" s="47" t="s">
        <v>107</v>
      </c>
      <c r="P61" s="47" t="s">
        <v>107</v>
      </c>
      <c r="Q61" s="47" t="s">
        <v>107</v>
      </c>
      <c r="R61" s="47" t="s">
        <v>107</v>
      </c>
      <c r="S61" s="47" t="s">
        <v>107</v>
      </c>
      <c r="T61" s="47" t="s">
        <v>107</v>
      </c>
      <c r="U61" s="47" t="s">
        <v>107</v>
      </c>
      <c r="V61" s="47" t="s">
        <v>107</v>
      </c>
      <c r="W61" s="47" t="s">
        <v>107</v>
      </c>
      <c r="X61" s="47" t="s">
        <v>107</v>
      </c>
      <c r="Y61" s="47" t="s">
        <v>107</v>
      </c>
      <c r="Z61" s="47" t="s">
        <v>107</v>
      </c>
      <c r="AA61" s="47" t="s">
        <v>107</v>
      </c>
      <c r="AB61" s="47" t="s">
        <v>107</v>
      </c>
      <c r="AC61" s="47" t="s">
        <v>107</v>
      </c>
      <c r="AD61" s="47" t="s">
        <v>107</v>
      </c>
      <c r="AE61" s="47" t="s">
        <v>107</v>
      </c>
      <c r="AF61" s="47" t="s">
        <v>107</v>
      </c>
      <c r="AG61" s="47" t="s">
        <v>107</v>
      </c>
      <c r="AH61" s="47" t="s">
        <v>107</v>
      </c>
      <c r="AI61" s="47" t="s">
        <v>107</v>
      </c>
      <c r="AJ61" s="47" t="s">
        <v>107</v>
      </c>
      <c r="AK61" s="47" t="s">
        <v>107</v>
      </c>
      <c r="AL61" s="47" t="s">
        <v>107</v>
      </c>
      <c r="AM61" s="47" t="s">
        <v>107</v>
      </c>
      <c r="AN61" s="47" t="s">
        <v>107</v>
      </c>
      <c r="AO61" s="47" t="s">
        <v>107</v>
      </c>
      <c r="AP61" s="47" t="s">
        <v>107</v>
      </c>
      <c r="AQ61" s="47" t="s">
        <v>107</v>
      </c>
      <c r="AR61" s="47" t="s">
        <v>107</v>
      </c>
      <c r="AS61" s="47" t="s">
        <v>107</v>
      </c>
      <c r="AT61" s="47" t="s">
        <v>107</v>
      </c>
      <c r="AU61" s="47" t="s">
        <v>107</v>
      </c>
      <c r="AV61" s="47" t="s">
        <v>107</v>
      </c>
      <c r="AW61" s="47" t="s">
        <v>107</v>
      </c>
      <c r="AX61" s="47" t="s">
        <v>107</v>
      </c>
      <c r="AY61" s="47" t="s">
        <v>107</v>
      </c>
      <c r="AZ61" s="47" t="s">
        <v>107</v>
      </c>
      <c r="BA61" s="47" t="s">
        <v>107</v>
      </c>
      <c r="BB61" s="47" t="s">
        <v>107</v>
      </c>
      <c r="BC61" s="47" t="s">
        <v>107</v>
      </c>
      <c r="BD61" s="47" t="s">
        <v>107</v>
      </c>
      <c r="BE61" s="47" t="s">
        <v>107</v>
      </c>
      <c r="BF61" s="47" t="s">
        <v>107</v>
      </c>
      <c r="BG61" s="47" t="s">
        <v>107</v>
      </c>
      <c r="BH61" s="47" t="s">
        <v>107</v>
      </c>
      <c r="BI61" s="47" t="s">
        <v>107</v>
      </c>
      <c r="BJ61" s="47" t="s">
        <v>107</v>
      </c>
      <c r="BK61" s="47" t="s">
        <v>107</v>
      </c>
      <c r="BL61" s="47" t="s">
        <v>107</v>
      </c>
      <c r="BM61" s="47" t="s">
        <v>107</v>
      </c>
      <c r="BN61" s="47" t="s">
        <v>107</v>
      </c>
      <c r="BO61" s="47" t="s">
        <v>107</v>
      </c>
      <c r="BP61" s="47" t="s">
        <v>107</v>
      </c>
      <c r="BQ61" s="47" t="s">
        <v>107</v>
      </c>
      <c r="BR61" s="47" t="s">
        <v>107</v>
      </c>
      <c r="BS61" s="47" t="s">
        <v>107</v>
      </c>
      <c r="BT61" s="47" t="s">
        <v>107</v>
      </c>
      <c r="BU61" s="47" t="s">
        <v>107</v>
      </c>
      <c r="BV61" s="47" t="s">
        <v>107</v>
      </c>
      <c r="BW61" s="47" t="s">
        <v>107</v>
      </c>
      <c r="BX61" s="47" t="s">
        <v>107</v>
      </c>
      <c r="BY61" s="47" t="s">
        <v>107</v>
      </c>
      <c r="BZ61" s="47" t="s">
        <v>107</v>
      </c>
      <c r="CA61" s="47" t="s">
        <v>107</v>
      </c>
      <c r="CB61" s="47" t="s">
        <v>107</v>
      </c>
      <c r="CC61" s="47" t="s">
        <v>107</v>
      </c>
      <c r="CD61" s="47" t="s">
        <v>107</v>
      </c>
      <c r="CE61" s="47" t="s">
        <v>107</v>
      </c>
      <c r="CF61" s="47" t="s">
        <v>107</v>
      </c>
      <c r="CG61" s="47" t="s">
        <v>107</v>
      </c>
      <c r="CH61" s="47" t="s">
        <v>107</v>
      </c>
      <c r="CI61" s="47" t="s">
        <v>107</v>
      </c>
      <c r="CJ61" s="47" t="s">
        <v>107</v>
      </c>
      <c r="CK61" s="47" t="s">
        <v>107</v>
      </c>
      <c r="CL61" s="47" t="s">
        <v>107</v>
      </c>
      <c r="CM61" s="47" t="s">
        <v>107</v>
      </c>
      <c r="CN61" s="47" t="s">
        <v>107</v>
      </c>
      <c r="CO61" s="47" t="s">
        <v>107</v>
      </c>
      <c r="CP61" s="47" t="s">
        <v>107</v>
      </c>
      <c r="CQ61" s="47" t="s">
        <v>107</v>
      </c>
      <c r="CR61" s="47" t="s">
        <v>107</v>
      </c>
      <c r="CS61" s="47" t="s">
        <v>107</v>
      </c>
      <c r="CT61" s="47" t="s">
        <v>107</v>
      </c>
      <c r="CU61" s="47" t="s">
        <v>107</v>
      </c>
      <c r="CV61" s="47" t="s">
        <v>107</v>
      </c>
      <c r="CW61" s="47" t="s">
        <v>107</v>
      </c>
      <c r="CX61" s="47" t="s">
        <v>107</v>
      </c>
      <c r="CY61" s="47" t="s">
        <v>107</v>
      </c>
      <c r="CZ61" s="47" t="s">
        <v>107</v>
      </c>
      <c r="DA61" s="47" t="s">
        <v>107</v>
      </c>
      <c r="DB61" s="47" t="s">
        <v>107</v>
      </c>
      <c r="DC61" s="47" t="s">
        <v>107</v>
      </c>
      <c r="DD61" s="47" t="s">
        <v>107</v>
      </c>
      <c r="DE61" s="47" t="s">
        <v>107</v>
      </c>
      <c r="DF61" s="47" t="s">
        <v>107</v>
      </c>
      <c r="DG61" s="47" t="s">
        <v>107</v>
      </c>
      <c r="DH61" s="47" t="s">
        <v>107</v>
      </c>
      <c r="DI61" s="47" t="s">
        <v>107</v>
      </c>
      <c r="DJ61" s="47" t="s">
        <v>107</v>
      </c>
      <c r="DK61" s="47" t="s">
        <v>107</v>
      </c>
      <c r="DL61" s="47" t="s">
        <v>107</v>
      </c>
      <c r="DM61" s="47" t="s">
        <v>107</v>
      </c>
      <c r="DN61" s="47" t="s">
        <v>107</v>
      </c>
      <c r="DO61" s="47" t="s">
        <v>107</v>
      </c>
      <c r="DP61" s="47" t="s">
        <v>107</v>
      </c>
      <c r="DQ61" s="47" t="s">
        <v>107</v>
      </c>
      <c r="DR61" s="47" t="s">
        <v>107</v>
      </c>
      <c r="DS61" s="47" t="s">
        <v>107</v>
      </c>
      <c r="DT61" s="47" t="s">
        <v>107</v>
      </c>
      <c r="DU61" s="47" t="s">
        <v>107</v>
      </c>
      <c r="DV61" s="47" t="s">
        <v>107</v>
      </c>
      <c r="DW61" s="47" t="s">
        <v>107</v>
      </c>
      <c r="DX61" s="47" t="s">
        <v>107</v>
      </c>
      <c r="DY61" s="47" t="s">
        <v>107</v>
      </c>
      <c r="DZ61" s="47" t="s">
        <v>107</v>
      </c>
      <c r="EA61" s="47" t="s">
        <v>107</v>
      </c>
      <c r="EB61" s="47" t="s">
        <v>107</v>
      </c>
      <c r="EC61" s="47" t="s">
        <v>107</v>
      </c>
      <c r="ED61" s="47" t="s">
        <v>107</v>
      </c>
      <c r="EE61" s="47" t="s">
        <v>107</v>
      </c>
      <c r="EF61" s="47" t="s">
        <v>107</v>
      </c>
      <c r="EG61" s="47" t="s">
        <v>107</v>
      </c>
      <c r="EH61" s="47" t="s">
        <v>107</v>
      </c>
      <c r="EI61" s="47" t="s">
        <v>107</v>
      </c>
      <c r="EJ61" s="47" t="s">
        <v>107</v>
      </c>
      <c r="EK61" s="47" t="s">
        <v>107</v>
      </c>
      <c r="EL61" s="47" t="s">
        <v>107</v>
      </c>
      <c r="EM61" s="47" t="s">
        <v>107</v>
      </c>
      <c r="EN61" s="47" t="s">
        <v>107</v>
      </c>
    </row>
  </sheetData>
  <mergeCells count="2">
    <mergeCell ref="D3:BW3"/>
    <mergeCell ref="BX3:EN3"/>
  </mergeCells>
  <conditionalFormatting sqref="A49">
    <cfRule type="duplicateValues" dxfId="1" priority="1"/>
  </conditionalFormatting>
  <conditionalFormatting sqref="A5:A59">
    <cfRule type="duplicateValues" dxfId="0" priority="2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C9EC-5B00-4278-9D71-405CE326B712}">
  <dimension ref="A1:G4"/>
  <sheetViews>
    <sheetView workbookViewId="0">
      <selection sqref="A1:G6"/>
    </sheetView>
  </sheetViews>
  <sheetFormatPr defaultRowHeight="15" x14ac:dyDescent="0.25"/>
  <sheetData>
    <row r="1" spans="1:7" x14ac:dyDescent="0.25"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36</v>
      </c>
    </row>
    <row r="2" spans="1:7" x14ac:dyDescent="0.25">
      <c r="A2" t="s">
        <v>113</v>
      </c>
      <c r="B2">
        <v>80808.776253199991</v>
      </c>
      <c r="C2">
        <v>12594.571829330045</v>
      </c>
      <c r="D2">
        <v>14830.927047406289</v>
      </c>
      <c r="E2">
        <v>15675.760365521328</v>
      </c>
      <c r="F2">
        <v>16665.680908941067</v>
      </c>
      <c r="G2">
        <v>140575.71640439873</v>
      </c>
    </row>
    <row r="3" spans="1:7" x14ac:dyDescent="0.25">
      <c r="A3" t="s">
        <v>114</v>
      </c>
      <c r="B3">
        <v>83017.341958599936</v>
      </c>
      <c r="C3">
        <v>12888.549614787125</v>
      </c>
      <c r="D3">
        <v>15177.105000000009</v>
      </c>
      <c r="E3">
        <v>16041.658101471352</v>
      </c>
      <c r="F3">
        <v>17054.684999999987</v>
      </c>
      <c r="G3">
        <v>144179.33967485843</v>
      </c>
    </row>
    <row r="4" spans="1:7" x14ac:dyDescent="0.25">
      <c r="C4">
        <v>0.97719077830760748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INV-HT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2024-09-27T09:59:58Z</dcterms:created>
  <dcterms:modified xsi:type="dcterms:W3CDTF">2024-09-28T02:55:39Z</dcterms:modified>
</cp:coreProperties>
</file>