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KangSan\Desktop\조롱이\1.사업자신청 및 협약체결\2.교원창업 서류\국유재산 사용료\국유재산 사용료 제출\"/>
    </mc:Choice>
  </mc:AlternateContent>
  <bookViews>
    <workbookView xWindow="600" yWindow="585" windowWidth="14160" windowHeight="8190" tabRatio="588"/>
  </bookViews>
  <sheets>
    <sheet name="사용료 부과" sheetId="55" r:id="rId1"/>
  </sheets>
  <definedNames>
    <definedName name="_xlnm._FilterDatabase" localSheetId="0" hidden="1">'사용료 부과'!$A$6:$X$8</definedName>
  </definedNames>
  <calcPr calcId="162913"/>
</workbook>
</file>

<file path=xl/calcChain.xml><?xml version="1.0" encoding="utf-8"?>
<calcChain xmlns="http://schemas.openxmlformats.org/spreadsheetml/2006/main">
  <c r="V7" i="55" l="1"/>
  <c r="U7" i="55"/>
  <c r="R7" i="55"/>
  <c r="S7" i="55" s="1"/>
  <c r="O7" i="55"/>
  <c r="A7" i="55"/>
  <c r="T7" i="55" l="1"/>
  <c r="W7" i="55"/>
  <c r="R8" i="55" l="1"/>
  <c r="O8" i="55"/>
  <c r="A8" i="55"/>
  <c r="V8" i="55" l="1"/>
  <c r="S8" i="55"/>
  <c r="T8" i="55" s="1"/>
  <c r="U8" i="55"/>
  <c r="P9" i="55"/>
  <c r="J9" i="55"/>
  <c r="W8" i="55" l="1"/>
  <c r="S9" i="55" l="1"/>
  <c r="U9" i="55"/>
  <c r="V9" i="55"/>
  <c r="T9" i="55" l="1"/>
  <c r="W9" i="55" l="1"/>
</calcChain>
</file>

<file path=xl/sharedStrings.xml><?xml version="1.0" encoding="utf-8"?>
<sst xmlns="http://schemas.openxmlformats.org/spreadsheetml/2006/main" count="57" uniqueCount="47">
  <si>
    <t>업체명</t>
    <phoneticPr fontId="3" type="noConversion"/>
  </si>
  <si>
    <t>캠퍼스</t>
    <phoneticPr fontId="2" type="noConversion"/>
  </si>
  <si>
    <t>건물명</t>
    <phoneticPr fontId="2" type="noConversion"/>
  </si>
  <si>
    <r>
      <t xml:space="preserve">(단위: ㎡, </t>
    </r>
    <r>
      <rPr>
        <sz val="12"/>
        <color indexed="8"/>
        <rFont val="맑은 고딕"/>
        <family val="3"/>
        <charset val="129"/>
        <scheme val="minor"/>
      </rPr>
      <t>원)</t>
    </r>
    <phoneticPr fontId="3" type="noConversion"/>
  </si>
  <si>
    <t>비고</t>
    <phoneticPr fontId="2" type="noConversion"/>
  </si>
  <si>
    <t>호실
(위치)</t>
    <phoneticPr fontId="2" type="noConversion"/>
  </si>
  <si>
    <t>대표자</t>
    <phoneticPr fontId="3" type="noConversion"/>
  </si>
  <si>
    <t>번호</t>
    <phoneticPr fontId="3" type="noConversion"/>
  </si>
  <si>
    <t>건물</t>
  </si>
  <si>
    <t>사업자
등록번호</t>
    <phoneticPr fontId="3" type="noConversion"/>
  </si>
  <si>
    <t>부과기간</t>
    <phoneticPr fontId="2" type="noConversion"/>
  </si>
  <si>
    <t>시작일</t>
    <phoneticPr fontId="2" type="noConversion"/>
  </si>
  <si>
    <t>종료일</t>
    <phoneticPr fontId="2" type="noConversion"/>
  </si>
  <si>
    <t>일수</t>
    <phoneticPr fontId="2" type="noConversion"/>
  </si>
  <si>
    <t>(B)</t>
    <phoneticPr fontId="2" type="noConversion"/>
  </si>
  <si>
    <t>(A)</t>
    <phoneticPr fontId="2" type="noConversion"/>
  </si>
  <si>
    <t>면적</t>
    <phoneticPr fontId="3" type="noConversion"/>
  </si>
  <si>
    <t>산출
연간
사용료</t>
    <phoneticPr fontId="3" type="noConversion"/>
  </si>
  <si>
    <t>(C)</t>
    <phoneticPr fontId="2" type="noConversion"/>
  </si>
  <si>
    <t>최종 부과내역</t>
    <phoneticPr fontId="3" type="noConversion"/>
  </si>
  <si>
    <t>용도</t>
    <phoneticPr fontId="2" type="noConversion"/>
  </si>
  <si>
    <t>직전연도
연간사용료</t>
    <phoneticPr fontId="2" type="noConversion"/>
  </si>
  <si>
    <t>(D)</t>
    <phoneticPr fontId="2" type="noConversion"/>
  </si>
  <si>
    <t>증감율</t>
    <phoneticPr fontId="2" type="noConversion"/>
  </si>
  <si>
    <t>[E=(C-D)/D]</t>
    <phoneticPr fontId="2" type="noConversion"/>
  </si>
  <si>
    <t>사용료</t>
    <phoneticPr fontId="2" type="noConversion"/>
  </si>
  <si>
    <t>부  가
가치세</t>
    <phoneticPr fontId="3" type="noConversion"/>
  </si>
  <si>
    <t>건  물
보험료</t>
    <phoneticPr fontId="3" type="noConversion"/>
  </si>
  <si>
    <t>계</t>
    <phoneticPr fontId="3" type="noConversion"/>
  </si>
  <si>
    <t>(G=F×10%)</t>
    <phoneticPr fontId="2" type="noConversion"/>
  </si>
  <si>
    <t>(F+G+H+I)</t>
    <phoneticPr fontId="2" type="noConversion"/>
  </si>
  <si>
    <t>(H=A×113×일할)</t>
    <phoneticPr fontId="2" type="noConversion"/>
  </si>
  <si>
    <r>
      <rPr>
        <sz val="12"/>
        <color theme="1"/>
        <rFont val="맑은 고딕"/>
        <family val="3"/>
        <charset val="129"/>
        <scheme val="minor"/>
      </rPr>
      <t>(F)</t>
    </r>
    <r>
      <rPr>
        <sz val="10"/>
        <color theme="1"/>
        <rFont val="맑은 고딕"/>
        <family val="3"/>
        <charset val="129"/>
        <scheme val="minor"/>
      </rPr>
      <t xml:space="preserve">
</t>
    </r>
    <r>
      <rPr>
        <sz val="6"/>
        <color theme="1"/>
        <rFont val="맑은 고딕"/>
        <family val="3"/>
        <charset val="129"/>
        <scheme val="minor"/>
      </rPr>
      <t>(if E&gt;=9%, D×109%, C)×일할</t>
    </r>
    <phoneticPr fontId="2" type="noConversion"/>
  </si>
  <si>
    <r>
      <t xml:space="preserve">배상책임
</t>
    </r>
    <r>
      <rPr>
        <b/>
        <u val="singleAccounting"/>
        <sz val="12"/>
        <color theme="1"/>
        <rFont val="맑은 고딕"/>
        <family val="3"/>
        <charset val="129"/>
        <scheme val="minor"/>
      </rPr>
      <t>보험료</t>
    </r>
    <phoneticPr fontId="3" type="noConversion"/>
  </si>
  <si>
    <t>재산
구분</t>
    <phoneticPr fontId="2" type="noConversion"/>
  </si>
  <si>
    <t>국유재산 사용료 등 부과현황</t>
    <phoneticPr fontId="3" type="noConversion"/>
  </si>
  <si>
    <t>허가기간</t>
    <phoneticPr fontId="2" type="noConversion"/>
  </si>
  <si>
    <t>(I=A×7.7×일할)</t>
    <phoneticPr fontId="2" type="noConversion"/>
  </si>
  <si>
    <t>허가재산</t>
    <phoneticPr fontId="3" type="noConversion"/>
  </si>
  <si>
    <t>합계</t>
    <phoneticPr fontId="2" type="noConversion"/>
  </si>
  <si>
    <t>대연</t>
  </si>
  <si>
    <t>교원창업기업</t>
  </si>
  <si>
    <t>249-87-02002</t>
  </si>
  <si>
    <t>에스에이엠㈜</t>
  </si>
  <si>
    <t>배상훈</t>
  </si>
  <si>
    <t>환경해양관</t>
  </si>
  <si>
    <t>606호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</si>
</sst>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_(* #,##0_);_(* \(#,##0\);_(* &quot;-&quot;_);_(@_)"/>
    <numFmt numFmtId="177" formatCode="#,##0_);[Red]\(#,##0\)"/>
    <numFmt numFmtId="178" formatCode="000\-00\-00000"/>
    <numFmt numFmtId="179" formatCode="#,##0_ "/>
    <numFmt numFmtId="180" formatCode="#,##0.00_ "/>
    <numFmt numFmtId="181" formatCode="0.0%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b/>
      <sz val="18"/>
      <color theme="1"/>
      <name val="HY견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 val="singleAccounting"/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vertical="center"/>
    </xf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176" fontId="4" fillId="0" borderId="0" xfId="1" applyFont="1" applyBorder="1" applyAlignment="1">
      <alignment horizontal="center" vertical="center" shrinkToFit="1"/>
    </xf>
    <xf numFmtId="176" fontId="4" fillId="0" borderId="2" xfId="1" applyFont="1" applyBorder="1" applyAlignment="1">
      <alignment vertical="center" shrinkToFit="1"/>
    </xf>
    <xf numFmtId="176" fontId="4" fillId="0" borderId="2" xfId="1" applyFont="1" applyBorder="1" applyAlignment="1">
      <alignment horizontal="right" vertical="center" shrinkToFit="1"/>
    </xf>
    <xf numFmtId="0" fontId="7" fillId="0" borderId="0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centerContinuous" vertical="center" shrinkToFit="1"/>
    </xf>
    <xf numFmtId="0" fontId="4" fillId="0" borderId="0" xfId="0" applyFont="1" applyBorder="1" applyAlignment="1">
      <alignment horizontal="centerContinuous" vertical="center" shrinkToFit="1"/>
    </xf>
    <xf numFmtId="176" fontId="12" fillId="2" borderId="3" xfId="1" applyFont="1" applyFill="1" applyBorder="1" applyAlignment="1">
      <alignment horizontal="center" vertical="center" wrapText="1" shrinkToFit="1"/>
    </xf>
    <xf numFmtId="0" fontId="8" fillId="2" borderId="3" xfId="0" applyFont="1" applyFill="1" applyBorder="1" applyAlignment="1">
      <alignment horizontal="center" vertical="center" wrapText="1" shrinkToFit="1"/>
    </xf>
    <xf numFmtId="176" fontId="4" fillId="2" borderId="4" xfId="1" applyFont="1" applyFill="1" applyBorder="1" applyAlignment="1">
      <alignment horizontal="center" vertical="center" wrapText="1" shrinkToFit="1"/>
    </xf>
    <xf numFmtId="0" fontId="8" fillId="2" borderId="4" xfId="0" applyFont="1" applyFill="1" applyBorder="1" applyAlignment="1">
      <alignment horizontal="center" vertical="center" wrapText="1" shrinkToFit="1"/>
    </xf>
    <xf numFmtId="0" fontId="4" fillId="2" borderId="4" xfId="0" applyFont="1" applyFill="1" applyBorder="1" applyAlignment="1">
      <alignment horizontal="center" vertical="center" wrapText="1" shrinkToFit="1"/>
    </xf>
    <xf numFmtId="0" fontId="10" fillId="2" borderId="9" xfId="0" applyFont="1" applyFill="1" applyBorder="1" applyAlignment="1">
      <alignment horizontal="center" vertical="center" wrapText="1" shrinkToFit="1"/>
    </xf>
    <xf numFmtId="176" fontId="4" fillId="0" borderId="0" xfId="1" applyFont="1" applyBorder="1" applyAlignment="1">
      <alignment vertical="center" shrinkToFit="1"/>
    </xf>
    <xf numFmtId="176" fontId="4" fillId="0" borderId="0" xfId="1" applyFont="1" applyBorder="1" applyAlignment="1">
      <alignment horizontal="right" vertical="center" shrinkToFit="1"/>
    </xf>
    <xf numFmtId="176" fontId="12" fillId="2" borderId="1" xfId="1" applyFont="1" applyFill="1" applyBorder="1" applyAlignment="1">
      <alignment horizontal="center" vertical="center" wrapText="1" shrinkToFit="1"/>
    </xf>
    <xf numFmtId="176" fontId="9" fillId="2" borderId="1" xfId="1" applyFont="1" applyFill="1" applyBorder="1" applyAlignment="1">
      <alignment horizontal="center" vertical="center" wrapText="1" shrinkToFit="1"/>
    </xf>
    <xf numFmtId="176" fontId="10" fillId="2" borderId="1" xfId="1" applyFont="1" applyFill="1" applyBorder="1" applyAlignment="1">
      <alignment horizontal="center" vertical="center" wrapText="1" shrinkToFit="1"/>
    </xf>
    <xf numFmtId="176" fontId="12" fillId="2" borderId="13" xfId="1" applyFont="1" applyFill="1" applyBorder="1" applyAlignment="1">
      <alignment horizontal="center" vertical="center" wrapText="1" shrinkToFit="1"/>
    </xf>
    <xf numFmtId="176" fontId="12" fillId="2" borderId="14" xfId="1" applyFont="1" applyFill="1" applyBorder="1" applyAlignment="1">
      <alignment horizontal="center" vertical="center" wrapText="1" shrinkToFit="1"/>
    </xf>
    <xf numFmtId="176" fontId="9" fillId="2" borderId="13" xfId="1" applyFont="1" applyFill="1" applyBorder="1" applyAlignment="1">
      <alignment horizontal="center" vertical="center" wrapText="1" shrinkToFit="1"/>
    </xf>
    <xf numFmtId="176" fontId="9" fillId="2" borderId="14" xfId="1" applyFont="1" applyFill="1" applyBorder="1" applyAlignment="1">
      <alignment horizontal="center" vertical="center" wrapText="1" shrinkToFit="1"/>
    </xf>
    <xf numFmtId="0" fontId="4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 shrinkToFit="1"/>
    </xf>
    <xf numFmtId="0" fontId="4" fillId="2" borderId="5" xfId="0" applyFont="1" applyFill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wrapText="1" shrinkToFit="1"/>
    </xf>
    <xf numFmtId="0" fontId="12" fillId="2" borderId="7" xfId="0" applyFont="1" applyFill="1" applyBorder="1" applyAlignment="1">
      <alignment horizontal="center" vertical="center" wrapText="1" shrinkToFit="1"/>
    </xf>
    <xf numFmtId="0" fontId="12" fillId="2" borderId="8" xfId="0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wrapText="1" shrinkToFit="1"/>
    </xf>
    <xf numFmtId="176" fontId="8" fillId="2" borderId="6" xfId="1" applyFont="1" applyFill="1" applyBorder="1" applyAlignment="1">
      <alignment horizontal="center" vertical="center" shrinkToFit="1"/>
    </xf>
    <xf numFmtId="176" fontId="4" fillId="2" borderId="10" xfId="1" applyFont="1" applyFill="1" applyBorder="1" applyAlignment="1">
      <alignment horizontal="center" vertical="center" wrapText="1" shrinkToFit="1"/>
    </xf>
    <xf numFmtId="176" fontId="4" fillId="2" borderId="11" xfId="1" applyFont="1" applyFill="1" applyBorder="1" applyAlignment="1">
      <alignment horizontal="center" vertical="center" shrinkToFit="1"/>
    </xf>
    <xf numFmtId="176" fontId="4" fillId="2" borderId="12" xfId="1" applyFont="1" applyFill="1" applyBorder="1" applyAlignment="1">
      <alignment horizontal="center" vertical="center" shrinkToFit="1"/>
    </xf>
    <xf numFmtId="176" fontId="4" fillId="2" borderId="1" xfId="1" applyFont="1" applyFill="1" applyBorder="1" applyAlignment="1">
      <alignment horizontal="center" vertical="center" wrapText="1" shrinkToFit="1"/>
    </xf>
    <xf numFmtId="0" fontId="4" fillId="0" borderId="0" xfId="0" applyFont="1" applyBorder="1" applyAlignment="1">
      <alignment horizontal="left" vertical="center" wrapText="1" shrinkToFit="1"/>
    </xf>
    <xf numFmtId="0" fontId="14" fillId="0" borderId="0" xfId="0" applyFont="1" applyAlignment="1">
      <alignment horizontal="left" vertical="center" wrapText="1" shrinkToFit="1"/>
    </xf>
    <xf numFmtId="0" fontId="4" fillId="2" borderId="4" xfId="0" applyFont="1" applyFill="1" applyBorder="1" applyAlignment="1">
      <alignment horizontal="center" vertical="center" wrapText="1" shrinkToFit="1"/>
    </xf>
    <xf numFmtId="177" fontId="4" fillId="3" borderId="15" xfId="1" applyNumberFormat="1" applyFont="1" applyFill="1" applyBorder="1" applyAlignment="1">
      <alignment vertical="center" shrinkToFit="1"/>
    </xf>
    <xf numFmtId="176" fontId="11" fillId="0" borderId="3" xfId="1" applyFont="1" applyBorder="1" applyAlignment="1">
      <alignment vertical="center" shrinkToFit="1"/>
    </xf>
    <xf numFmtId="176" fontId="4" fillId="0" borderId="3" xfId="1" applyFont="1" applyBorder="1" applyAlignment="1">
      <alignment vertical="center" shrinkToFit="1"/>
    </xf>
    <xf numFmtId="177" fontId="12" fillId="4" borderId="16" xfId="0" applyNumberFormat="1" applyFont="1" applyFill="1" applyBorder="1" applyAlignment="1">
      <alignment vertical="center" shrinkToFit="1"/>
    </xf>
    <xf numFmtId="0" fontId="5" fillId="0" borderId="3" xfId="0" applyFont="1" applyBorder="1" applyAlignment="1">
      <alignment horizontal="center" vertical="center" shrinkToFit="1"/>
    </xf>
    <xf numFmtId="178" fontId="5" fillId="0" borderId="3" xfId="0" applyNumberFormat="1" applyFont="1" applyBorder="1" applyAlignment="1" applyProtection="1">
      <alignment horizontal="center" vertical="center" shrinkToFit="1"/>
      <protection locked="0"/>
    </xf>
    <xf numFmtId="0" fontId="11" fillId="0" borderId="3" xfId="0" applyFont="1" applyBorder="1" applyAlignment="1" applyProtection="1">
      <alignment horizontal="left" vertical="center" shrinkToFit="1"/>
      <protection locked="0"/>
    </xf>
    <xf numFmtId="0" fontId="5" fillId="0" borderId="3" xfId="0" applyFont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horizontal="center" vertical="center" shrinkToFit="1"/>
      <protection locked="0"/>
    </xf>
    <xf numFmtId="0" fontId="11" fillId="0" borderId="3" xfId="0" applyFont="1" applyBorder="1" applyAlignment="1" applyProtection="1">
      <alignment horizontal="center" vertical="center" shrinkToFit="1"/>
      <protection locked="0"/>
    </xf>
    <xf numFmtId="0" fontId="4" fillId="0" borderId="3" xfId="0" applyFont="1" applyBorder="1" applyAlignment="1" applyProtection="1">
      <alignment vertical="center" shrinkToFit="1"/>
      <protection locked="0"/>
    </xf>
    <xf numFmtId="49" fontId="4" fillId="0" borderId="3" xfId="0" applyNumberFormat="1" applyFont="1" applyBorder="1" applyAlignment="1" applyProtection="1">
      <alignment vertical="center" shrinkToFit="1"/>
      <protection locked="0"/>
    </xf>
    <xf numFmtId="180" fontId="11" fillId="3" borderId="3" xfId="0" applyNumberFormat="1" applyFont="1" applyFill="1" applyBorder="1" applyAlignment="1">
      <alignment vertical="center" shrinkToFit="1"/>
    </xf>
    <xf numFmtId="14" fontId="4" fillId="0" borderId="3" xfId="0" applyNumberFormat="1" applyFont="1" applyBorder="1" applyAlignment="1">
      <alignment horizontal="center" vertical="center" shrinkToFit="1"/>
    </xf>
    <xf numFmtId="176" fontId="4" fillId="0" borderId="3" xfId="0" applyNumberFormat="1" applyFont="1" applyFill="1" applyBorder="1" applyAlignment="1">
      <alignment horizontal="center" vertical="center" shrinkToFit="1"/>
    </xf>
    <xf numFmtId="179" fontId="11" fillId="0" borderId="3" xfId="5" quotePrefix="1" applyNumberFormat="1" applyFont="1" applyFill="1" applyBorder="1" applyAlignment="1">
      <alignment vertical="center" shrinkToFit="1"/>
    </xf>
    <xf numFmtId="181" fontId="11" fillId="0" borderId="7" xfId="5" quotePrefix="1" applyNumberFormat="1" applyFont="1" applyFill="1" applyBorder="1" applyAlignment="1">
      <alignment vertical="center" shrinkToFit="1"/>
    </xf>
    <xf numFmtId="176" fontId="4" fillId="0" borderId="17" xfId="0" applyNumberFormat="1" applyFont="1" applyBorder="1" applyAlignment="1">
      <alignment vertical="center" shrinkToFit="1"/>
    </xf>
    <xf numFmtId="0" fontId="5" fillId="5" borderId="9" xfId="0" applyFont="1" applyFill="1" applyBorder="1" applyAlignment="1">
      <alignment horizontal="center" vertical="center" shrinkToFit="1"/>
    </xf>
    <xf numFmtId="0" fontId="5" fillId="5" borderId="2" xfId="0" applyFont="1" applyFill="1" applyBorder="1" applyAlignment="1">
      <alignment horizontal="center" vertical="center" shrinkToFit="1"/>
    </xf>
    <xf numFmtId="0" fontId="5" fillId="5" borderId="18" xfId="0" applyFont="1" applyFill="1" applyBorder="1" applyAlignment="1">
      <alignment horizontal="center" vertical="center" shrinkToFit="1"/>
    </xf>
    <xf numFmtId="0" fontId="4" fillId="5" borderId="4" xfId="0" applyFont="1" applyFill="1" applyBorder="1" applyAlignment="1" applyProtection="1">
      <alignment horizontal="center" vertical="center" shrinkToFit="1"/>
      <protection locked="0"/>
    </xf>
    <xf numFmtId="0" fontId="11" fillId="5" borderId="4" xfId="0" applyFont="1" applyFill="1" applyBorder="1" applyAlignment="1" applyProtection="1">
      <alignment horizontal="center" vertical="center" shrinkToFit="1"/>
      <protection locked="0"/>
    </xf>
    <xf numFmtId="0" fontId="4" fillId="5" borderId="4" xfId="0" applyFont="1" applyFill="1" applyBorder="1" applyAlignment="1" applyProtection="1">
      <alignment vertical="center" shrinkToFit="1"/>
      <protection locked="0"/>
    </xf>
    <xf numFmtId="49" fontId="4" fillId="5" borderId="4" xfId="0" applyNumberFormat="1" applyFont="1" applyFill="1" applyBorder="1" applyAlignment="1" applyProtection="1">
      <alignment horizontal="justify" vertical="center" shrinkToFit="1"/>
      <protection locked="0"/>
    </xf>
    <xf numFmtId="180" fontId="11" fillId="5" borderId="4" xfId="0" applyNumberFormat="1" applyFont="1" applyFill="1" applyBorder="1" applyAlignment="1">
      <alignment vertical="center" shrinkToFit="1"/>
    </xf>
    <xf numFmtId="14" fontId="4" fillId="5" borderId="4" xfId="0" applyNumberFormat="1" applyFont="1" applyFill="1" applyBorder="1" applyAlignment="1">
      <alignment horizontal="center" vertical="center" shrinkToFit="1"/>
    </xf>
    <xf numFmtId="176" fontId="4" fillId="5" borderId="4" xfId="0" applyNumberFormat="1" applyFont="1" applyFill="1" applyBorder="1" applyAlignment="1">
      <alignment horizontal="center" vertical="center" shrinkToFit="1"/>
    </xf>
    <xf numFmtId="179" fontId="11" fillId="5" borderId="4" xfId="5" quotePrefix="1" applyNumberFormat="1" applyFont="1" applyFill="1" applyBorder="1" applyAlignment="1">
      <alignment vertical="center" shrinkToFit="1"/>
    </xf>
    <xf numFmtId="181" fontId="11" fillId="5" borderId="9" xfId="5" quotePrefix="1" applyNumberFormat="1" applyFont="1" applyFill="1" applyBorder="1" applyAlignment="1">
      <alignment vertical="center" shrinkToFit="1"/>
    </xf>
    <xf numFmtId="177" fontId="12" fillId="5" borderId="19" xfId="1" applyNumberFormat="1" applyFont="1" applyFill="1" applyBorder="1" applyAlignment="1">
      <alignment vertical="center" shrinkToFit="1"/>
    </xf>
    <xf numFmtId="177" fontId="12" fillId="5" borderId="20" xfId="1" applyNumberFormat="1" applyFont="1" applyFill="1" applyBorder="1" applyAlignment="1">
      <alignment vertical="center" shrinkToFit="1"/>
    </xf>
    <xf numFmtId="177" fontId="12" fillId="5" borderId="21" xfId="1" applyNumberFormat="1" applyFont="1" applyFill="1" applyBorder="1" applyAlignment="1">
      <alignment vertical="center" shrinkToFit="1"/>
    </xf>
    <xf numFmtId="176" fontId="16" fillId="5" borderId="18" xfId="0" applyNumberFormat="1" applyFont="1" applyFill="1" applyBorder="1" applyAlignment="1">
      <alignment vertical="center" wrapText="1" shrinkToFit="1"/>
    </xf>
    <xf numFmtId="0" fontId="5" fillId="0" borderId="22" xfId="0" applyFont="1" applyBorder="1" applyAlignment="1">
      <alignment horizontal="center" vertical="center" shrinkToFit="1"/>
    </xf>
    <xf numFmtId="178" fontId="5" fillId="0" borderId="23" xfId="0" applyNumberFormat="1" applyFont="1" applyBorder="1" applyAlignment="1" applyProtection="1">
      <alignment horizontal="center" vertical="center" shrinkToFit="1"/>
      <protection locked="0"/>
    </xf>
    <xf numFmtId="0" fontId="11" fillId="0" borderId="23" xfId="0" applyFont="1" applyBorder="1" applyAlignment="1" applyProtection="1">
      <alignment horizontal="left" vertical="center" shrinkToFit="1"/>
      <protection locked="0"/>
    </xf>
    <xf numFmtId="0" fontId="5" fillId="0" borderId="23" xfId="0" applyFont="1" applyBorder="1" applyAlignment="1" applyProtection="1">
      <alignment horizontal="center" vertical="center" shrinkToFit="1"/>
      <protection locked="0"/>
    </xf>
    <xf numFmtId="0" fontId="4" fillId="0" borderId="23" xfId="0" applyFont="1" applyFill="1" applyBorder="1" applyAlignment="1" applyProtection="1">
      <alignment horizontal="center" vertical="center" shrinkToFit="1"/>
      <protection locked="0"/>
    </xf>
    <xf numFmtId="0" fontId="11" fillId="0" borderId="23" xfId="0" applyFont="1" applyBorder="1" applyAlignment="1" applyProtection="1">
      <alignment horizontal="center" vertical="center" shrinkToFit="1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49" fontId="4" fillId="0" borderId="23" xfId="0" applyNumberFormat="1" applyFont="1" applyBorder="1" applyAlignment="1" applyProtection="1">
      <alignment vertical="center" shrinkToFit="1"/>
      <protection locked="0"/>
    </xf>
    <xf numFmtId="180" fontId="11" fillId="3" borderId="23" xfId="0" applyNumberFormat="1" applyFont="1" applyFill="1" applyBorder="1" applyAlignment="1">
      <alignment vertical="center" shrinkToFit="1"/>
    </xf>
    <xf numFmtId="14" fontId="4" fillId="0" borderId="23" xfId="0" applyNumberFormat="1" applyFont="1" applyBorder="1" applyAlignment="1">
      <alignment horizontal="center" vertical="center" shrinkToFit="1"/>
    </xf>
    <xf numFmtId="176" fontId="4" fillId="0" borderId="23" xfId="0" applyNumberFormat="1" applyFont="1" applyFill="1" applyBorder="1" applyAlignment="1">
      <alignment horizontal="center" vertical="center" shrinkToFit="1"/>
    </xf>
    <xf numFmtId="179" fontId="11" fillId="0" borderId="23" xfId="5" quotePrefix="1" applyNumberFormat="1" applyFont="1" applyFill="1" applyBorder="1" applyAlignment="1">
      <alignment vertical="center" shrinkToFit="1"/>
    </xf>
    <xf numFmtId="181" fontId="11" fillId="0" borderId="24" xfId="5" quotePrefix="1" applyNumberFormat="1" applyFont="1" applyFill="1" applyBorder="1" applyAlignment="1">
      <alignment vertical="center" shrinkToFit="1"/>
    </xf>
    <xf numFmtId="177" fontId="4" fillId="3" borderId="25" xfId="1" applyNumberFormat="1" applyFont="1" applyFill="1" applyBorder="1" applyAlignment="1">
      <alignment vertical="center" shrinkToFit="1"/>
    </xf>
    <xf numFmtId="176" fontId="11" fillId="0" borderId="23" xfId="1" applyFont="1" applyBorder="1" applyAlignment="1">
      <alignment vertical="center" shrinkToFit="1"/>
    </xf>
    <xf numFmtId="176" fontId="4" fillId="0" borderId="23" xfId="1" applyFont="1" applyBorder="1" applyAlignment="1">
      <alignment vertical="center" shrinkToFit="1"/>
    </xf>
    <xf numFmtId="177" fontId="12" fillId="4" borderId="26" xfId="0" applyNumberFormat="1" applyFont="1" applyFill="1" applyBorder="1" applyAlignment="1">
      <alignment vertical="center" shrinkToFit="1"/>
    </xf>
    <xf numFmtId="176" fontId="4" fillId="0" borderId="27" xfId="0" applyNumberFormat="1" applyFont="1" applyBorder="1" applyAlignment="1">
      <alignment vertical="center" shrinkToFit="1"/>
    </xf>
    <xf numFmtId="0" fontId="4" fillId="0" borderId="28" xfId="0" applyFont="1" applyBorder="1" applyAlignment="1">
      <alignment horizontal="center" vertical="center" shrinkToFit="1"/>
    </xf>
  </cellXfs>
  <cellStyles count="6">
    <cellStyle name="쉼표 [0]" xfId="1" builtinId="6"/>
    <cellStyle name="쉼표 [0] 3" xfId="2"/>
    <cellStyle name="표준" xfId="0" builtinId="0"/>
    <cellStyle name="표준 12" xfId="5"/>
    <cellStyle name="표준 3" xfId="3"/>
    <cellStyle name="표준 4" xfId="4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"/>
  <sheetViews>
    <sheetView tabSelected="1" zoomScale="85" zoomScaleNormal="85" workbookViewId="0">
      <pane xSplit="12" ySplit="6" topLeftCell="M7" activePane="bottomRight" state="frozen"/>
      <selection pane="topRight" activeCell="M1" sqref="M1"/>
      <selection pane="bottomLeft" activeCell="A7" sqref="A7"/>
      <selection pane="bottomRight" activeCell="L10" sqref="L10"/>
    </sheetView>
  </sheetViews>
  <sheetFormatPr defaultRowHeight="17.25"/>
  <cols>
    <col min="1" max="1" width="5.109375" style="1" bestFit="1" customWidth="1"/>
    <col min="2" max="2" width="13.88671875" style="1" bestFit="1" customWidth="1"/>
    <col min="3" max="3" width="11.109375" style="1" bestFit="1" customWidth="1"/>
    <col min="4" max="4" width="6.88671875" style="1" bestFit="1" customWidth="1"/>
    <col min="5" max="5" width="4.6640625" style="1" bestFit="1" customWidth="1"/>
    <col min="6" max="6" width="6.88671875" style="1" bestFit="1" customWidth="1"/>
    <col min="7" max="7" width="7.21875" style="1" bestFit="1" customWidth="1"/>
    <col min="8" max="8" width="8.77734375" style="1" customWidth="1"/>
    <col min="9" max="9" width="13.21875" style="1" bestFit="1" customWidth="1"/>
    <col min="10" max="10" width="7" style="1" bestFit="1" customWidth="1"/>
    <col min="11" max="14" width="12.109375" style="1" customWidth="1"/>
    <col min="15" max="15" width="5.77734375" style="1" bestFit="1" customWidth="1"/>
    <col min="16" max="17" width="10.109375" style="1" bestFit="1" customWidth="1"/>
    <col min="18" max="18" width="7.77734375" style="1" bestFit="1" customWidth="1"/>
    <col min="19" max="19" width="10.88671875" style="3" bestFit="1" customWidth="1"/>
    <col min="20" max="20" width="10.33203125" style="3" customWidth="1"/>
    <col min="21" max="22" width="10.44140625" style="3" customWidth="1"/>
    <col min="23" max="23" width="11" style="1" customWidth="1"/>
    <col min="24" max="24" width="13.6640625" style="1" bestFit="1" customWidth="1"/>
    <col min="25" max="16384" width="8.88671875" style="1"/>
  </cols>
  <sheetData>
    <row r="1" spans="1:24" ht="22.5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</row>
    <row r="2" spans="1:24" ht="22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" thickBot="1">
      <c r="A3" s="4"/>
      <c r="B3" s="4"/>
      <c r="C3" s="4"/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15"/>
      <c r="T3" s="15"/>
      <c r="U3" s="15"/>
      <c r="V3" s="15"/>
      <c r="W3" s="16"/>
      <c r="X3" s="5" t="s">
        <v>3</v>
      </c>
    </row>
    <row r="4" spans="1:24" ht="30" customHeight="1" thickTop="1">
      <c r="A4" s="28" t="s">
        <v>7</v>
      </c>
      <c r="B4" s="29" t="s">
        <v>9</v>
      </c>
      <c r="C4" s="28" t="s">
        <v>0</v>
      </c>
      <c r="D4" s="28" t="s">
        <v>6</v>
      </c>
      <c r="E4" s="28" t="s">
        <v>38</v>
      </c>
      <c r="F4" s="28"/>
      <c r="G4" s="28"/>
      <c r="H4" s="28"/>
      <c r="I4" s="28"/>
      <c r="J4" s="28"/>
      <c r="K4" s="37" t="s">
        <v>36</v>
      </c>
      <c r="L4" s="37"/>
      <c r="M4" s="37" t="s">
        <v>10</v>
      </c>
      <c r="N4" s="37"/>
      <c r="O4" s="37"/>
      <c r="P4" s="32" t="s">
        <v>17</v>
      </c>
      <c r="Q4" s="26" t="s">
        <v>21</v>
      </c>
      <c r="R4" s="30" t="s">
        <v>23</v>
      </c>
      <c r="S4" s="34" t="s">
        <v>19</v>
      </c>
      <c r="T4" s="35"/>
      <c r="U4" s="35"/>
      <c r="V4" s="35"/>
      <c r="W4" s="36"/>
      <c r="X4" s="33" t="s">
        <v>4</v>
      </c>
    </row>
    <row r="5" spans="1:24" ht="34.5">
      <c r="A5" s="28"/>
      <c r="B5" s="29"/>
      <c r="C5" s="28"/>
      <c r="D5" s="28"/>
      <c r="E5" s="29" t="s">
        <v>34</v>
      </c>
      <c r="F5" s="28" t="s">
        <v>1</v>
      </c>
      <c r="G5" s="28" t="s">
        <v>2</v>
      </c>
      <c r="H5" s="29" t="s">
        <v>5</v>
      </c>
      <c r="I5" s="26" t="s">
        <v>20</v>
      </c>
      <c r="J5" s="10" t="s">
        <v>16</v>
      </c>
      <c r="K5" s="37" t="s">
        <v>11</v>
      </c>
      <c r="L5" s="37" t="s">
        <v>12</v>
      </c>
      <c r="M5" s="37" t="s">
        <v>11</v>
      </c>
      <c r="N5" s="37" t="s">
        <v>12</v>
      </c>
      <c r="O5" s="9" t="s">
        <v>13</v>
      </c>
      <c r="P5" s="26"/>
      <c r="Q5" s="27"/>
      <c r="R5" s="31"/>
      <c r="S5" s="20" t="s">
        <v>25</v>
      </c>
      <c r="T5" s="17" t="s">
        <v>26</v>
      </c>
      <c r="U5" s="17" t="s">
        <v>27</v>
      </c>
      <c r="V5" s="17" t="s">
        <v>33</v>
      </c>
      <c r="W5" s="21" t="s">
        <v>28</v>
      </c>
      <c r="X5" s="33"/>
    </row>
    <row r="6" spans="1:24" ht="40.5">
      <c r="A6" s="28"/>
      <c r="B6" s="29"/>
      <c r="C6" s="28"/>
      <c r="D6" s="28"/>
      <c r="E6" s="28"/>
      <c r="F6" s="28"/>
      <c r="G6" s="28"/>
      <c r="H6" s="29"/>
      <c r="I6" s="40"/>
      <c r="J6" s="12" t="s">
        <v>15</v>
      </c>
      <c r="K6" s="37"/>
      <c r="L6" s="37"/>
      <c r="M6" s="37"/>
      <c r="N6" s="37"/>
      <c r="O6" s="11" t="s">
        <v>14</v>
      </c>
      <c r="P6" s="13" t="s">
        <v>18</v>
      </c>
      <c r="Q6" s="13" t="s">
        <v>22</v>
      </c>
      <c r="R6" s="14" t="s">
        <v>24</v>
      </c>
      <c r="S6" s="22" t="s">
        <v>32</v>
      </c>
      <c r="T6" s="18" t="s">
        <v>29</v>
      </c>
      <c r="U6" s="19" t="s">
        <v>31</v>
      </c>
      <c r="V6" s="19" t="s">
        <v>37</v>
      </c>
      <c r="W6" s="23" t="s">
        <v>30</v>
      </c>
      <c r="X6" s="33"/>
    </row>
    <row r="7" spans="1:24" ht="50.1" customHeight="1" thickBot="1">
      <c r="A7" s="45">
        <f t="shared" ref="A7" si="0">ROW()-6</f>
        <v>1</v>
      </c>
      <c r="B7" s="46" t="s">
        <v>42</v>
      </c>
      <c r="C7" s="47" t="s">
        <v>43</v>
      </c>
      <c r="D7" s="48" t="s">
        <v>44</v>
      </c>
      <c r="E7" s="49" t="s">
        <v>8</v>
      </c>
      <c r="F7" s="50" t="s">
        <v>40</v>
      </c>
      <c r="G7" s="51" t="s">
        <v>45</v>
      </c>
      <c r="H7" s="52" t="s">
        <v>46</v>
      </c>
      <c r="I7" s="51" t="s">
        <v>41</v>
      </c>
      <c r="J7" s="53">
        <v>27</v>
      </c>
      <c r="K7" s="54">
        <v>44105</v>
      </c>
      <c r="L7" s="54">
        <v>44227</v>
      </c>
      <c r="M7" s="54">
        <v>44105</v>
      </c>
      <c r="N7" s="54">
        <v>44227</v>
      </c>
      <c r="O7" s="55">
        <f t="shared" ref="O7" si="1">N7-M7+1</f>
        <v>123</v>
      </c>
      <c r="P7" s="56">
        <v>431320</v>
      </c>
      <c r="Q7" s="56"/>
      <c r="R7" s="57">
        <f t="shared" ref="R7" si="2">IF(ISBLANK(Q7),0,(P7-Q7)/Q7)</f>
        <v>0</v>
      </c>
      <c r="S7" s="41">
        <f>ROUNDDOWN(IF(R7&gt;=5%,Q7*105%*(O7/365),P7*(O7/365)),-1)</f>
        <v>145340</v>
      </c>
      <c r="T7" s="42">
        <f t="shared" ref="T7" si="3">ROUNDDOWN(S7*10%,-1)</f>
        <v>14530</v>
      </c>
      <c r="U7" s="43">
        <f t="shared" ref="U7" si="4">ROUNDDOWN($J7*113*(O7/365),-1)</f>
        <v>1020</v>
      </c>
      <c r="V7" s="43">
        <f t="shared" ref="V7" si="5">ROUNDDOWN($J7*7.7*($O7/365),-1)</f>
        <v>70</v>
      </c>
      <c r="W7" s="44">
        <f t="shared" ref="W7" si="6">SUM(S7:V7)</f>
        <v>160960</v>
      </c>
      <c r="X7" s="58"/>
    </row>
    <row r="8" spans="1:24" s="93" customFormat="1" ht="50.1" customHeight="1" thickBot="1">
      <c r="A8" s="75">
        <f t="shared" ref="A8" si="7">ROW()-6</f>
        <v>2</v>
      </c>
      <c r="B8" s="76" t="s">
        <v>42</v>
      </c>
      <c r="C8" s="77" t="s">
        <v>43</v>
      </c>
      <c r="D8" s="78" t="s">
        <v>44</v>
      </c>
      <c r="E8" s="79" t="s">
        <v>8</v>
      </c>
      <c r="F8" s="80" t="s">
        <v>40</v>
      </c>
      <c r="G8" s="81" t="s">
        <v>45</v>
      </c>
      <c r="H8" s="82" t="s">
        <v>46</v>
      </c>
      <c r="I8" s="81" t="s">
        <v>41</v>
      </c>
      <c r="J8" s="83">
        <v>27</v>
      </c>
      <c r="K8" s="84">
        <v>44228</v>
      </c>
      <c r="L8" s="84">
        <v>44469</v>
      </c>
      <c r="M8" s="84">
        <v>44228</v>
      </c>
      <c r="N8" s="84">
        <v>44469</v>
      </c>
      <c r="O8" s="85">
        <f t="shared" ref="O8" si="8">N8-M8+1</f>
        <v>242</v>
      </c>
      <c r="P8" s="86">
        <v>431320</v>
      </c>
      <c r="Q8" s="86"/>
      <c r="R8" s="87">
        <f t="shared" ref="R8" si="9">IF(ISBLANK(Q8),0,(P8-Q8)/Q8)</f>
        <v>0</v>
      </c>
      <c r="S8" s="88">
        <f>ROUNDDOWN(IF(R8&gt;=5%,Q8*105%*(O8/365),P8*(O8/365)),-1)</f>
        <v>285970</v>
      </c>
      <c r="T8" s="89">
        <f t="shared" ref="T8" si="10">ROUNDDOWN(S8*10%,-1)</f>
        <v>28590</v>
      </c>
      <c r="U8" s="90">
        <f>ROUNDDOWN($J8*113*(O8/365),-1)</f>
        <v>2020</v>
      </c>
      <c r="V8" s="90">
        <f>ROUNDDOWN($J8*7.7*($O8/365),-1)</f>
        <v>130</v>
      </c>
      <c r="W8" s="91">
        <f t="shared" ref="W8" si="11">SUM(S8:V8)</f>
        <v>316710</v>
      </c>
      <c r="X8" s="92"/>
    </row>
    <row r="9" spans="1:24" ht="50.1" customHeight="1" thickBot="1">
      <c r="A9" s="59" t="s">
        <v>39</v>
      </c>
      <c r="B9" s="60"/>
      <c r="C9" s="60"/>
      <c r="D9" s="61"/>
      <c r="E9" s="62"/>
      <c r="F9" s="63"/>
      <c r="G9" s="64"/>
      <c r="H9" s="65"/>
      <c r="I9" s="64"/>
      <c r="J9" s="66">
        <f>SUBTOTAL(9,J8:J8)</f>
        <v>27</v>
      </c>
      <c r="K9" s="67"/>
      <c r="L9" s="67"/>
      <c r="M9" s="67"/>
      <c r="N9" s="67"/>
      <c r="O9" s="68"/>
      <c r="P9" s="69">
        <f>SUBTOTAL(9,P8:P8)</f>
        <v>431320</v>
      </c>
      <c r="Q9" s="69"/>
      <c r="R9" s="70"/>
      <c r="S9" s="71">
        <f>SUBTOTAL(9,S8:S8)</f>
        <v>285970</v>
      </c>
      <c r="T9" s="72">
        <f>SUBTOTAL(9,T8:T8)</f>
        <v>28590</v>
      </c>
      <c r="U9" s="72">
        <f>SUBTOTAL(9,U8:U8)</f>
        <v>2020</v>
      </c>
      <c r="V9" s="72">
        <f>SUBTOTAL(9,V8:V8)</f>
        <v>130</v>
      </c>
      <c r="W9" s="73">
        <f>SUBTOTAL(9,W8:W8)</f>
        <v>316710</v>
      </c>
      <c r="X9" s="74"/>
    </row>
    <row r="10" spans="1:24" ht="18" thickTop="1">
      <c r="E10" s="2"/>
      <c r="F10" s="2"/>
      <c r="G10" s="2"/>
      <c r="H10" s="2"/>
      <c r="I10" s="2"/>
      <c r="J10" s="2"/>
    </row>
    <row r="11" spans="1:24" ht="71.25" customHeight="1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78.75" customHeight="1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</sheetData>
  <autoFilter ref="A6:X7"/>
  <sortState ref="A7:X26">
    <sortCondition ref="G7:G26"/>
    <sortCondition ref="H7:H26"/>
  </sortState>
  <mergeCells count="24">
    <mergeCell ref="F5:F6"/>
    <mergeCell ref="A11:X11"/>
    <mergeCell ref="I5:I6"/>
    <mergeCell ref="N5:N6"/>
    <mergeCell ref="K5:K6"/>
    <mergeCell ref="H5:H6"/>
    <mergeCell ref="G5:G6"/>
    <mergeCell ref="A9:D9"/>
    <mergeCell ref="A12:X12"/>
    <mergeCell ref="Q4:Q5"/>
    <mergeCell ref="D4:D6"/>
    <mergeCell ref="C4:C6"/>
    <mergeCell ref="B4:B6"/>
    <mergeCell ref="A4:A6"/>
    <mergeCell ref="R4:R5"/>
    <mergeCell ref="P4:P5"/>
    <mergeCell ref="X4:X6"/>
    <mergeCell ref="S4:W4"/>
    <mergeCell ref="E4:J4"/>
    <mergeCell ref="K4:L4"/>
    <mergeCell ref="M4:O4"/>
    <mergeCell ref="L5:L6"/>
    <mergeCell ref="M5:M6"/>
    <mergeCell ref="E5:E6"/>
  </mergeCells>
  <phoneticPr fontId="2" type="noConversion"/>
  <pageMargins left="0.17" right="0.23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사용료 부과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KangSan</cp:lastModifiedBy>
  <cp:lastPrinted>2016-03-07T11:15:48Z</cp:lastPrinted>
  <dcterms:created xsi:type="dcterms:W3CDTF">2004-10-26T06:37:35Z</dcterms:created>
  <dcterms:modified xsi:type="dcterms:W3CDTF">2021-02-01T05:46:35Z</dcterms:modified>
</cp:coreProperties>
</file>