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 연구실실무\0.특화분야_예비창업패키지\0.사업예산관리\예산신청\0.전체예산관리\"/>
    </mc:Choice>
  </mc:AlternateContent>
  <bookViews>
    <workbookView xWindow="10830" yWindow="60" windowWidth="19395" windowHeight="7845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D6" i="3" l="1"/>
  <c r="G17" i="2"/>
  <c r="K16" i="2"/>
  <c r="J16" i="2"/>
  <c r="I16" i="2"/>
  <c r="J14" i="2"/>
  <c r="J10" i="2" l="1"/>
  <c r="J7" i="2"/>
  <c r="J6" i="2"/>
  <c r="I13" i="2"/>
  <c r="J13" i="2" s="1"/>
  <c r="I10" i="2"/>
  <c r="I7" i="2"/>
  <c r="G6" i="2"/>
  <c r="I6" i="2" s="1"/>
  <c r="E15" i="2" l="1"/>
  <c r="K15" i="2" s="1"/>
  <c r="E14" i="2"/>
  <c r="K14" i="2" s="1"/>
  <c r="E13" i="2"/>
  <c r="K13" i="2" s="1"/>
  <c r="E12" i="2"/>
  <c r="K12" i="2" s="1"/>
  <c r="E11" i="2"/>
  <c r="K11" i="2" s="1"/>
  <c r="E10" i="2"/>
  <c r="K10" i="2" s="1"/>
  <c r="E9" i="2"/>
  <c r="K9" i="2" s="1"/>
  <c r="E8" i="2"/>
  <c r="K8" i="2" s="1"/>
  <c r="E7" i="2"/>
  <c r="K7" i="2" s="1"/>
  <c r="E6" i="2"/>
  <c r="K6" i="2" s="1"/>
  <c r="E5" i="2"/>
  <c r="K5" i="2" s="1"/>
  <c r="E4" i="2"/>
  <c r="K4" i="2" s="1"/>
  <c r="E16" i="2" l="1"/>
</calcChain>
</file>

<file path=xl/sharedStrings.xml><?xml version="1.0" encoding="utf-8"?>
<sst xmlns="http://schemas.openxmlformats.org/spreadsheetml/2006/main" count="94" uniqueCount="65">
  <si>
    <t>예비 창업패키지 예산안</t>
    <phoneticPr fontId="1" type="noConversion"/>
  </si>
  <si>
    <t>외주용역비</t>
    <phoneticPr fontId="1" type="noConversion"/>
  </si>
  <si>
    <t>기계장치</t>
    <phoneticPr fontId="1" type="noConversion"/>
  </si>
  <si>
    <t>PC 구입비</t>
    <phoneticPr fontId="1" type="noConversion"/>
  </si>
  <si>
    <t>지급 수수료</t>
    <phoneticPr fontId="1" type="noConversion"/>
  </si>
  <si>
    <t>회계 감사비</t>
    <phoneticPr fontId="1" type="noConversion"/>
  </si>
  <si>
    <t>사무실 임차료</t>
    <phoneticPr fontId="1" type="noConversion"/>
  </si>
  <si>
    <t>법인 설립비</t>
    <phoneticPr fontId="1" type="noConversion"/>
  </si>
  <si>
    <t>광고 선전비</t>
    <phoneticPr fontId="1" type="noConversion"/>
  </si>
  <si>
    <t>창업 활동비</t>
    <phoneticPr fontId="1" type="noConversion"/>
  </si>
  <si>
    <t>활동비</t>
    <phoneticPr fontId="1" type="noConversion"/>
  </si>
  <si>
    <t>인건비</t>
    <phoneticPr fontId="1" type="noConversion"/>
  </si>
  <si>
    <t>비목</t>
    <phoneticPr fontId="1" type="noConversion"/>
  </si>
  <si>
    <t>보조세목</t>
    <phoneticPr fontId="1" type="noConversion"/>
  </si>
  <si>
    <t>단가</t>
    <phoneticPr fontId="1" type="noConversion"/>
  </si>
  <si>
    <t>금액</t>
    <phoneticPr fontId="1" type="noConversion"/>
  </si>
  <si>
    <t>총액</t>
    <phoneticPr fontId="1" type="noConversion"/>
  </si>
  <si>
    <t>비고</t>
    <phoneticPr fontId="1" type="noConversion"/>
  </si>
  <si>
    <t>ex) 그린코리아
보급형 : 80만원 ~ 100만원
기획형 : 120만원 ~ 150만원
고급형 : 200만원 ~ 300만원
주문형 : 400만원 이상</t>
    <phoneticPr fontId="1" type="noConversion"/>
  </si>
  <si>
    <t>의무계상</t>
    <phoneticPr fontId="1" type="noConversion"/>
  </si>
  <si>
    <t>개수(월)</t>
    <phoneticPr fontId="1" type="noConversion"/>
  </si>
  <si>
    <t>ex) 자본금 5천만원 시
잔액고 증명수수료 : 2,000원
법인등록면허세 : 240,000원
법인 등기 수수료 : 20,000원</t>
    <phoneticPr fontId="1" type="noConversion"/>
  </si>
  <si>
    <t>총 사업비</t>
    <phoneticPr fontId="1" type="noConversion"/>
  </si>
  <si>
    <t>노트북, PC</t>
    <phoneticPr fontId="1" type="noConversion"/>
  </si>
  <si>
    <t>연 42만원</t>
    <phoneticPr fontId="1" type="noConversion"/>
  </si>
  <si>
    <t>드론구매</t>
    <phoneticPr fontId="1" type="noConversion"/>
  </si>
  <si>
    <t>매빅 2 프로
매빅 2 줌
매빅 2 플라이모어 키트
여분배터리 *6</t>
    <phoneticPr fontId="1" type="noConversion"/>
  </si>
  <si>
    <t>3D MAP 소프트웨어
contextcapture</t>
    <phoneticPr fontId="1" type="noConversion"/>
  </si>
  <si>
    <t>1년 임대
(견적서에 8개월 명시 이후 1년 이용 가능)</t>
    <phoneticPr fontId="1" type="noConversion"/>
  </si>
  <si>
    <t>홍보물 제작</t>
    <phoneticPr fontId="1" type="noConversion"/>
  </si>
  <si>
    <t>영상 가공처리</t>
    <phoneticPr fontId="1" type="noConversion"/>
  </si>
  <si>
    <t>신규채용</t>
    <phoneticPr fontId="1" type="noConversion"/>
  </si>
  <si>
    <t>특허권 / 
무형자산취득비</t>
    <phoneticPr fontId="1" type="noConversion"/>
  </si>
  <si>
    <t>특허권 취득</t>
    <phoneticPr fontId="1" type="noConversion"/>
  </si>
  <si>
    <t>법정 최저 월급여(1,795,310원) ~ 
최대 2,493,000원</t>
    <phoneticPr fontId="1" type="noConversion"/>
  </si>
  <si>
    <t>최초 예산안</t>
  </si>
  <si>
    <t>단가</t>
  </si>
  <si>
    <t>금액</t>
  </si>
  <si>
    <t>공급가액</t>
  </si>
  <si>
    <t>부가세액</t>
  </si>
  <si>
    <t>사용 등록</t>
  </si>
  <si>
    <t>합계</t>
  </si>
  <si>
    <t>-</t>
  </si>
  <si>
    <t>개수
(개월)</t>
  </si>
  <si>
    <t>집행가능
금액</t>
  </si>
  <si>
    <t>승인(집행)
금액</t>
  </si>
  <si>
    <t>부가세액
(4대보험)</t>
  </si>
  <si>
    <t>입금금액</t>
  </si>
  <si>
    <t>개월</t>
  </si>
  <si>
    <t>총액</t>
  </si>
  <si>
    <t>창업활동비 사용 내역</t>
  </si>
  <si>
    <t>출금 금액</t>
  </si>
  <si>
    <t>거래내용</t>
  </si>
  <si>
    <t>잔액</t>
  </si>
  <si>
    <t>거래날짜</t>
  </si>
  <si>
    <t>7월 카드대금</t>
  </si>
  <si>
    <t>8월 카드대금</t>
  </si>
  <si>
    <t>노트북</t>
  </si>
  <si>
    <t>딥러닝용 PC</t>
  </si>
  <si>
    <t>드론:매빅2Pro</t>
  </si>
  <si>
    <t>드론:매빅2Zoom</t>
  </si>
  <si>
    <t>벤처기업인증</t>
  </si>
  <si>
    <t>법원행정처</t>
  </si>
  <si>
    <t>등록면허세</t>
  </si>
  <si>
    <t>부가세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</si>
</sst>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>
      <alignment vertical="center"/>
    </xf>
    <xf numFmtId="0" fontId="0" fillId="0" borderId="5" xfId="0" applyBorder="1">
      <alignment vertical="center"/>
    </xf>
    <xf numFmtId="3" fontId="0" fillId="0" borderId="6" xfId="0" applyNumberFormat="1" applyBorder="1">
      <alignment vertical="center"/>
    </xf>
    <xf numFmtId="3" fontId="0" fillId="0" borderId="8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4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9" xfId="0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3" fontId="0" fillId="0" borderId="10" xfId="0" applyNumberFormat="1" applyBorder="1">
      <alignment vertical="center"/>
    </xf>
    <xf numFmtId="3" fontId="0" fillId="0" borderId="11" xfId="0" applyNumberFormat="1" applyBorder="1">
      <alignment vertical="center"/>
    </xf>
    <xf numFmtId="3" fontId="3" fillId="0" borderId="0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right" vertical="center"/>
    </xf>
    <xf numFmtId="3" fontId="0" fillId="0" borderId="11" xfId="0" applyNumberFormat="1" applyBorder="1" applyAlignment="1">
      <alignment horizontal="right" vertical="center"/>
    </xf>
    <xf numFmtId="3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right" vertical="center"/>
    </xf>
    <xf numFmtId="3" fontId="0" fillId="0" borderId="6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3" fontId="0" fillId="0" borderId="12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85" zoomScaleNormal="85" workbookViewId="0">
      <selection activeCell="K10" sqref="K10"/>
    </sheetView>
  </sheetViews>
  <sheetFormatPr defaultRowHeight="15"/>
  <cols>
    <col min="1" max="1" width="16.140625" customWidth="1"/>
    <col min="2" max="2" width="34.140625" customWidth="1"/>
    <col min="3" max="3" width="9.28515625" bestFit="1" customWidth="1"/>
    <col min="4" max="4" width="8.42578125" bestFit="1" customWidth="1"/>
    <col min="5" max="5" width="11.85546875" bestFit="1" customWidth="1"/>
    <col min="6" max="7" width="11.85546875" customWidth="1"/>
    <col min="8" max="8" width="6.28515625" customWidth="1"/>
    <col min="9" max="9" width="11.85546875" customWidth="1"/>
    <col min="10" max="10" width="14.42578125" customWidth="1"/>
    <col min="11" max="11" width="14.140625" customWidth="1"/>
    <col min="12" max="12" width="57" customWidth="1"/>
  </cols>
  <sheetData>
    <row r="1" spans="1:12" ht="24" thickBot="1">
      <c r="A1" s="43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>
      <c r="A2" s="47" t="s">
        <v>12</v>
      </c>
      <c r="B2" s="48"/>
      <c r="C2" s="49" t="s">
        <v>35</v>
      </c>
      <c r="D2" s="50"/>
      <c r="E2" s="48"/>
      <c r="F2" s="49" t="s">
        <v>40</v>
      </c>
      <c r="G2" s="50"/>
      <c r="H2" s="50"/>
      <c r="I2" s="50"/>
      <c r="J2" s="38" t="s">
        <v>45</v>
      </c>
      <c r="K2" s="38" t="s">
        <v>44</v>
      </c>
      <c r="L2" s="51" t="s">
        <v>17</v>
      </c>
    </row>
    <row r="3" spans="1:12" ht="45.75" thickBot="1">
      <c r="A3" s="21" t="s">
        <v>12</v>
      </c>
      <c r="B3" s="22" t="s">
        <v>13</v>
      </c>
      <c r="C3" s="22" t="s">
        <v>14</v>
      </c>
      <c r="D3" s="22" t="s">
        <v>20</v>
      </c>
      <c r="E3" s="22" t="s">
        <v>15</v>
      </c>
      <c r="F3" s="23" t="s">
        <v>38</v>
      </c>
      <c r="G3" s="24" t="s">
        <v>46</v>
      </c>
      <c r="H3" s="24" t="s">
        <v>43</v>
      </c>
      <c r="I3" s="23" t="s">
        <v>41</v>
      </c>
      <c r="J3" s="39"/>
      <c r="K3" s="39"/>
      <c r="L3" s="52"/>
    </row>
    <row r="4" spans="1:12" ht="15.75" thickTop="1">
      <c r="A4" s="16" t="s">
        <v>1</v>
      </c>
      <c r="B4" s="8" t="s">
        <v>30</v>
      </c>
      <c r="C4" s="2">
        <v>5000000</v>
      </c>
      <c r="D4" s="1">
        <v>1</v>
      </c>
      <c r="E4" s="2">
        <f t="shared" ref="E4:E15" si="0">C4*D4</f>
        <v>5000000</v>
      </c>
      <c r="F4" s="25" t="s">
        <v>42</v>
      </c>
      <c r="G4" s="25" t="s">
        <v>42</v>
      </c>
      <c r="H4" s="25" t="s">
        <v>42</v>
      </c>
      <c r="I4" s="25" t="s">
        <v>42</v>
      </c>
      <c r="J4" s="27">
        <v>0</v>
      </c>
      <c r="K4" s="27">
        <f t="shared" ref="K4:K9" si="1">E4-J4</f>
        <v>5000000</v>
      </c>
      <c r="L4" s="9"/>
    </row>
    <row r="5" spans="1:12" ht="30">
      <c r="A5" s="44" t="s">
        <v>2</v>
      </c>
      <c r="B5" s="15" t="s">
        <v>27</v>
      </c>
      <c r="C5" s="2">
        <v>2600000</v>
      </c>
      <c r="D5" s="1">
        <v>1</v>
      </c>
      <c r="E5" s="2">
        <f>C5*D5</f>
        <v>2600000</v>
      </c>
      <c r="F5" s="25" t="s">
        <v>42</v>
      </c>
      <c r="G5" s="25" t="s">
        <v>42</v>
      </c>
      <c r="H5" s="25" t="s">
        <v>42</v>
      </c>
      <c r="I5" s="25" t="s">
        <v>42</v>
      </c>
      <c r="J5" s="27">
        <v>0</v>
      </c>
      <c r="K5" s="27">
        <f t="shared" si="1"/>
        <v>2600000</v>
      </c>
      <c r="L5" s="10" t="s">
        <v>28</v>
      </c>
    </row>
    <row r="6" spans="1:12" ht="60">
      <c r="A6" s="44"/>
      <c r="B6" s="7" t="s">
        <v>25</v>
      </c>
      <c r="C6" s="5">
        <v>5100000</v>
      </c>
      <c r="D6" s="6">
        <v>1</v>
      </c>
      <c r="E6" s="5">
        <f>C6*D6</f>
        <v>5100000</v>
      </c>
      <c r="F6" s="19">
        <v>3972728</v>
      </c>
      <c r="G6" s="28">
        <f>ROUNDDOWN(F6*0.1, 0)</f>
        <v>397272</v>
      </c>
      <c r="H6" s="26">
        <v>1</v>
      </c>
      <c r="I6" s="19">
        <f>F6*H6+G6</f>
        <v>4370000</v>
      </c>
      <c r="J6" s="28">
        <f>F6</f>
        <v>3972728</v>
      </c>
      <c r="K6" s="28">
        <f t="shared" si="1"/>
        <v>1127272</v>
      </c>
      <c r="L6" s="14" t="s">
        <v>26</v>
      </c>
    </row>
    <row r="7" spans="1:12">
      <c r="A7" s="44"/>
      <c r="B7" s="8" t="s">
        <v>3</v>
      </c>
      <c r="C7" s="2">
        <v>2500000</v>
      </c>
      <c r="D7" s="1">
        <v>2</v>
      </c>
      <c r="E7" s="2">
        <f t="shared" si="0"/>
        <v>5000000</v>
      </c>
      <c r="F7" s="18">
        <v>4158163</v>
      </c>
      <c r="G7" s="28">
        <v>415817</v>
      </c>
      <c r="H7" s="26">
        <v>1</v>
      </c>
      <c r="I7" s="19">
        <f>F7*H7+G7</f>
        <v>4573980</v>
      </c>
      <c r="J7" s="27">
        <f>F7</f>
        <v>4158163</v>
      </c>
      <c r="K7" s="27">
        <f t="shared" si="1"/>
        <v>841837</v>
      </c>
      <c r="L7" s="9" t="s">
        <v>23</v>
      </c>
    </row>
    <row r="8" spans="1:12">
      <c r="A8" s="44" t="s">
        <v>4</v>
      </c>
      <c r="B8" s="8" t="s">
        <v>5</v>
      </c>
      <c r="C8" s="2">
        <v>481818</v>
      </c>
      <c r="D8" s="1">
        <v>1</v>
      </c>
      <c r="E8" s="2">
        <f t="shared" si="0"/>
        <v>481818</v>
      </c>
      <c r="F8" s="29" t="s">
        <v>42</v>
      </c>
      <c r="G8" s="29" t="s">
        <v>42</v>
      </c>
      <c r="H8" s="29" t="s">
        <v>42</v>
      </c>
      <c r="I8" s="29" t="s">
        <v>42</v>
      </c>
      <c r="J8" s="30">
        <v>0</v>
      </c>
      <c r="K8" s="30">
        <f t="shared" si="1"/>
        <v>481818</v>
      </c>
      <c r="L8" s="9" t="s">
        <v>19</v>
      </c>
    </row>
    <row r="9" spans="1:12">
      <c r="A9" s="44"/>
      <c r="B9" s="8" t="s">
        <v>6</v>
      </c>
      <c r="C9" s="2">
        <v>280000</v>
      </c>
      <c r="D9" s="1">
        <v>1</v>
      </c>
      <c r="E9" s="2">
        <f t="shared" si="0"/>
        <v>280000</v>
      </c>
      <c r="F9" s="29" t="s">
        <v>42</v>
      </c>
      <c r="G9" s="29" t="s">
        <v>42</v>
      </c>
      <c r="H9" s="29" t="s">
        <v>42</v>
      </c>
      <c r="I9" s="29" t="s">
        <v>42</v>
      </c>
      <c r="J9" s="30">
        <v>0</v>
      </c>
      <c r="K9" s="30">
        <f t="shared" si="1"/>
        <v>280000</v>
      </c>
      <c r="L9" s="9" t="s">
        <v>24</v>
      </c>
    </row>
    <row r="10" spans="1:12" ht="86.25" customHeight="1">
      <c r="A10" s="44"/>
      <c r="B10" s="8" t="s">
        <v>7</v>
      </c>
      <c r="C10" s="2">
        <v>262000</v>
      </c>
      <c r="D10" s="1">
        <v>1</v>
      </c>
      <c r="E10" s="2">
        <f t="shared" si="0"/>
        <v>262000</v>
      </c>
      <c r="F10" s="2">
        <v>157000</v>
      </c>
      <c r="G10" s="29">
        <v>0</v>
      </c>
      <c r="H10" s="29">
        <v>1</v>
      </c>
      <c r="I10" s="2">
        <f>F10*H10+G10</f>
        <v>157000</v>
      </c>
      <c r="J10" s="30">
        <f>F10</f>
        <v>157000</v>
      </c>
      <c r="K10" s="30">
        <f>E10-I10</f>
        <v>105000</v>
      </c>
      <c r="L10" s="10" t="s">
        <v>21</v>
      </c>
    </row>
    <row r="11" spans="1:12" ht="30">
      <c r="A11" s="17" t="s">
        <v>32</v>
      </c>
      <c r="B11" s="8" t="s">
        <v>33</v>
      </c>
      <c r="C11" s="2">
        <v>3000000</v>
      </c>
      <c r="D11" s="1">
        <v>1</v>
      </c>
      <c r="E11" s="2">
        <f t="shared" si="0"/>
        <v>3000000</v>
      </c>
      <c r="F11" s="29" t="s">
        <v>42</v>
      </c>
      <c r="G11" s="29" t="s">
        <v>42</v>
      </c>
      <c r="H11" s="29" t="s">
        <v>42</v>
      </c>
      <c r="I11" s="29" t="s">
        <v>42</v>
      </c>
      <c r="J11" s="30">
        <v>0</v>
      </c>
      <c r="K11" s="30">
        <f>E11-J11</f>
        <v>3000000</v>
      </c>
      <c r="L11" s="10"/>
    </row>
    <row r="12" spans="1:12" ht="93" customHeight="1">
      <c r="A12" s="16" t="s">
        <v>8</v>
      </c>
      <c r="B12" s="8" t="s">
        <v>29</v>
      </c>
      <c r="C12" s="2">
        <v>556182</v>
      </c>
      <c r="D12" s="1">
        <v>1</v>
      </c>
      <c r="E12" s="2">
        <f t="shared" si="0"/>
        <v>556182</v>
      </c>
      <c r="F12" s="29" t="s">
        <v>42</v>
      </c>
      <c r="G12" s="29" t="s">
        <v>42</v>
      </c>
      <c r="H12" s="29" t="s">
        <v>42</v>
      </c>
      <c r="I12" s="29" t="s">
        <v>42</v>
      </c>
      <c r="J12" s="30">
        <v>0</v>
      </c>
      <c r="K12" s="30">
        <f>E12-J12</f>
        <v>556182</v>
      </c>
      <c r="L12" s="10" t="s">
        <v>18</v>
      </c>
    </row>
    <row r="13" spans="1:12">
      <c r="A13" s="16" t="s">
        <v>9</v>
      </c>
      <c r="B13" s="8" t="s">
        <v>10</v>
      </c>
      <c r="C13" s="2">
        <v>500000</v>
      </c>
      <c r="D13" s="1">
        <v>8</v>
      </c>
      <c r="E13" s="2">
        <f t="shared" si="0"/>
        <v>4000000</v>
      </c>
      <c r="F13" s="2">
        <v>500000</v>
      </c>
      <c r="G13" s="29">
        <v>0</v>
      </c>
      <c r="H13" s="29">
        <v>5</v>
      </c>
      <c r="I13" s="2">
        <f>F13*H13+G13</f>
        <v>2500000</v>
      </c>
      <c r="J13" s="30">
        <f>I13</f>
        <v>2500000</v>
      </c>
      <c r="K13" s="30">
        <f>E13-I13</f>
        <v>1500000</v>
      </c>
      <c r="L13" s="9"/>
    </row>
    <row r="14" spans="1:12">
      <c r="A14" s="44" t="s">
        <v>11</v>
      </c>
      <c r="B14" s="8" t="s">
        <v>31</v>
      </c>
      <c r="C14" s="2">
        <v>1980000</v>
      </c>
      <c r="D14" s="1">
        <v>7</v>
      </c>
      <c r="E14" s="2">
        <f t="shared" si="0"/>
        <v>13860000</v>
      </c>
      <c r="F14" s="2">
        <v>2493000</v>
      </c>
      <c r="G14" s="30">
        <v>253440</v>
      </c>
      <c r="H14" s="29">
        <v>2</v>
      </c>
      <c r="I14" s="2">
        <v>2874680</v>
      </c>
      <c r="J14" s="30">
        <f>I14</f>
        <v>2874680</v>
      </c>
      <c r="K14" s="30">
        <f>E14-J14</f>
        <v>10985320</v>
      </c>
      <c r="L14" s="45" t="s">
        <v>34</v>
      </c>
    </row>
    <row r="15" spans="1:12" ht="16.5" customHeight="1">
      <c r="A15" s="44"/>
      <c r="B15" s="8" t="s">
        <v>31</v>
      </c>
      <c r="C15" s="2">
        <v>1980000</v>
      </c>
      <c r="D15" s="1">
        <v>7</v>
      </c>
      <c r="E15" s="2">
        <f t="shared" si="0"/>
        <v>13860000</v>
      </c>
      <c r="F15" s="29" t="s">
        <v>42</v>
      </c>
      <c r="G15" s="29" t="s">
        <v>42</v>
      </c>
      <c r="H15" s="29" t="s">
        <v>42</v>
      </c>
      <c r="I15" s="29" t="s">
        <v>42</v>
      </c>
      <c r="J15" s="30">
        <v>0</v>
      </c>
      <c r="K15" s="30">
        <f>E15-J15</f>
        <v>13860000</v>
      </c>
      <c r="L15" s="46"/>
    </row>
    <row r="16" spans="1:12" ht="15.75" thickBot="1">
      <c r="A16" s="3"/>
      <c r="B16" s="40" t="s">
        <v>16</v>
      </c>
      <c r="C16" s="40"/>
      <c r="D16" s="40"/>
      <c r="E16" s="4">
        <f>SUM(E4:E15)</f>
        <v>54000000</v>
      </c>
      <c r="F16" s="35"/>
      <c r="G16" s="36"/>
      <c r="H16" s="37"/>
      <c r="I16" s="4">
        <f>I6+I7+I10+I13+I14</f>
        <v>14475660</v>
      </c>
      <c r="J16" s="31">
        <f>SUM(J4:J15)</f>
        <v>13662571</v>
      </c>
      <c r="K16" s="31">
        <f>SUM(K4:K15)</f>
        <v>40337429</v>
      </c>
      <c r="L16" s="11"/>
    </row>
    <row r="17" spans="3:11">
      <c r="C17" s="41" t="s">
        <v>22</v>
      </c>
      <c r="D17" s="41"/>
      <c r="E17" s="12">
        <v>54000000</v>
      </c>
      <c r="F17" s="20" t="s">
        <v>39</v>
      </c>
      <c r="G17" s="20">
        <f>G6+G7+G10+G13+G14</f>
        <v>1066529</v>
      </c>
      <c r="H17" s="20"/>
      <c r="I17" s="20"/>
      <c r="J17" s="20"/>
      <c r="K17" s="20"/>
    </row>
    <row r="18" spans="3:11">
      <c r="C18" s="42"/>
      <c r="D18" s="42"/>
      <c r="E18" s="13"/>
      <c r="F18" s="13"/>
      <c r="G18" s="13"/>
      <c r="H18" s="13"/>
      <c r="I18" s="13"/>
      <c r="J18" s="13"/>
      <c r="K18" s="13"/>
    </row>
    <row r="20" spans="3:11">
      <c r="J20" s="13"/>
    </row>
  </sheetData>
  <mergeCells count="15">
    <mergeCell ref="C18:D18"/>
    <mergeCell ref="A1:L1"/>
    <mergeCell ref="A5:A7"/>
    <mergeCell ref="A8:A10"/>
    <mergeCell ref="A14:A15"/>
    <mergeCell ref="L14:L15"/>
    <mergeCell ref="A2:B2"/>
    <mergeCell ref="C2:E2"/>
    <mergeCell ref="L2:L3"/>
    <mergeCell ref="F2:I2"/>
    <mergeCell ref="F16:H16"/>
    <mergeCell ref="K2:K3"/>
    <mergeCell ref="J2:J3"/>
    <mergeCell ref="B16:D16"/>
    <mergeCell ref="C17:D17"/>
  </mergeCells>
  <phoneticPr fontId="1" type="noConversion"/>
  <pageMargins left="0.7" right="0.7" top="0.75" bottom="0.75" header="0.3" footer="0.3"/>
  <pageSetup paperSize="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E13" sqref="E13"/>
    </sheetView>
  </sheetViews>
  <sheetFormatPr defaultRowHeight="15"/>
  <cols>
    <col min="2" max="2" width="11.28515625" customWidth="1"/>
    <col min="3" max="3" width="14.7109375" customWidth="1"/>
    <col min="4" max="4" width="15.7109375" customWidth="1"/>
    <col min="5" max="5" width="13.5703125" customWidth="1"/>
    <col min="6" max="6" width="12.42578125" customWidth="1"/>
    <col min="7" max="7" width="14.5703125" customWidth="1"/>
    <col min="15" max="15" width="9.140625" customWidth="1"/>
  </cols>
  <sheetData>
    <row r="2" spans="2:7">
      <c r="B2" t="s">
        <v>50</v>
      </c>
    </row>
    <row r="4" spans="2:7">
      <c r="B4" s="42" t="s">
        <v>47</v>
      </c>
      <c r="C4" s="42"/>
      <c r="D4" s="42"/>
      <c r="E4" s="34"/>
    </row>
    <row r="5" spans="2:7">
      <c r="B5" t="s">
        <v>36</v>
      </c>
      <c r="C5" t="s">
        <v>48</v>
      </c>
      <c r="D5" t="s">
        <v>49</v>
      </c>
    </row>
    <row r="6" spans="2:7">
      <c r="B6">
        <v>500000</v>
      </c>
      <c r="C6">
        <v>5</v>
      </c>
      <c r="D6">
        <f>B6*C6</f>
        <v>2500000</v>
      </c>
    </row>
    <row r="8" spans="2:7">
      <c r="B8" t="s">
        <v>51</v>
      </c>
    </row>
    <row r="10" spans="2:7">
      <c r="B10" t="s">
        <v>54</v>
      </c>
      <c r="C10" s="42" t="s">
        <v>52</v>
      </c>
      <c r="D10" s="42"/>
      <c r="E10" t="s">
        <v>37</v>
      </c>
      <c r="F10" t="s">
        <v>64</v>
      </c>
      <c r="G10" t="s">
        <v>53</v>
      </c>
    </row>
    <row r="11" spans="2:7">
      <c r="B11" s="32">
        <v>44057</v>
      </c>
      <c r="C11" s="32" t="s">
        <v>55</v>
      </c>
      <c r="D11" s="33" t="s">
        <v>57</v>
      </c>
      <c r="E11">
        <v>1785990</v>
      </c>
      <c r="F11">
        <v>162363</v>
      </c>
    </row>
    <row r="12" spans="2:7">
      <c r="B12" s="32"/>
      <c r="C12" s="32"/>
      <c r="D12" s="33" t="s">
        <v>58</v>
      </c>
      <c r="E12">
        <v>2787990</v>
      </c>
      <c r="F12">
        <v>253454</v>
      </c>
    </row>
    <row r="13" spans="2:7">
      <c r="B13" s="32">
        <v>44088</v>
      </c>
      <c r="C13" s="32" t="s">
        <v>56</v>
      </c>
      <c r="D13" t="s">
        <v>59</v>
      </c>
      <c r="E13">
        <v>2350000</v>
      </c>
      <c r="F13">
        <v>213636</v>
      </c>
    </row>
    <row r="14" spans="2:7">
      <c r="D14" t="s">
        <v>60</v>
      </c>
      <c r="E14">
        <v>2020000</v>
      </c>
      <c r="F14">
        <v>183636</v>
      </c>
    </row>
    <row r="15" spans="2:7">
      <c r="D15" t="s">
        <v>61</v>
      </c>
      <c r="E15">
        <v>3355907</v>
      </c>
    </row>
    <row r="16" spans="2:7">
      <c r="D16" t="s">
        <v>62</v>
      </c>
      <c r="E16">
        <v>30000</v>
      </c>
    </row>
    <row r="17" spans="4:5">
      <c r="D17" t="s">
        <v>63</v>
      </c>
      <c r="E17">
        <v>135000</v>
      </c>
    </row>
  </sheetData>
  <mergeCells count="2">
    <mergeCell ref="C10:D10"/>
    <mergeCell ref="B4:D4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yg-ju</dc:creator>
  <cp:lastModifiedBy>BKpc</cp:lastModifiedBy>
  <cp:lastPrinted>2020-10-20T08:10:07Z</cp:lastPrinted>
  <dcterms:created xsi:type="dcterms:W3CDTF">2020-06-14T07:39:36Z</dcterms:created>
  <dcterms:modified xsi:type="dcterms:W3CDTF">2020-10-20T08:41:06Z</dcterms:modified>
</cp:coreProperties>
</file>