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D\01.재무과\01.국유재산\사용허가\2020\교원창업기업\(2020.10.22.) 사용허가 변경(에스에이엠)\허가변경\"/>
    </mc:Choice>
  </mc:AlternateContent>
  <bookViews>
    <workbookView xWindow="600" yWindow="585" windowWidth="14160" windowHeight="8190" tabRatio="588"/>
  </bookViews>
  <sheets>
    <sheet name="사용료 부과" sheetId="55" r:id="rId1"/>
  </sheets>
  <definedNames>
    <definedName name="_xlnm._FilterDatabase" localSheetId="0" hidden="1">'사용료 부과'!$A$6:$X$7</definedName>
  </definedNames>
  <calcPr calcId="162913"/>
</workbook>
</file>

<file path=xl/calcChain.xml><?xml version="1.0" encoding="utf-8"?>
<calcChain xmlns="http://schemas.openxmlformats.org/spreadsheetml/2006/main">
  <c r="R7" i="55" l="1"/>
  <c r="S7" i="55" s="1"/>
  <c r="O7" i="55"/>
  <c r="V7" i="55" s="1"/>
  <c r="A7" i="55"/>
  <c r="T7" i="55" l="1"/>
  <c r="U7" i="55"/>
  <c r="P8" i="55"/>
  <c r="J8" i="55"/>
  <c r="W7" i="55" l="1"/>
  <c r="S8" i="55" l="1"/>
  <c r="U8" i="55"/>
  <c r="V8" i="55"/>
  <c r="T8" i="55" l="1"/>
  <c r="W8" i="55" l="1"/>
</calcChain>
</file>

<file path=xl/sharedStrings.xml><?xml version="1.0" encoding="utf-8"?>
<sst xmlns="http://schemas.openxmlformats.org/spreadsheetml/2006/main" count="49" uniqueCount="47">
  <si>
    <t>업체명</t>
    <phoneticPr fontId="3" type="noConversion"/>
  </si>
  <si>
    <t>캠퍼스</t>
    <phoneticPr fontId="2" type="noConversion"/>
  </si>
  <si>
    <t>건물명</t>
    <phoneticPr fontId="2" type="noConversion"/>
  </si>
  <si>
    <r>
      <t xml:space="preserve">(단위: ㎡, </t>
    </r>
    <r>
      <rPr>
        <sz val="12"/>
        <color indexed="8"/>
        <rFont val="맑은 고딕"/>
        <family val="3"/>
        <charset val="129"/>
        <scheme val="minor"/>
      </rPr>
      <t>원)</t>
    </r>
    <phoneticPr fontId="3" type="noConversion"/>
  </si>
  <si>
    <t>비고</t>
    <phoneticPr fontId="2" type="noConversion"/>
  </si>
  <si>
    <t>호실
(위치)</t>
    <phoneticPr fontId="2" type="noConversion"/>
  </si>
  <si>
    <t>대표자</t>
    <phoneticPr fontId="3" type="noConversion"/>
  </si>
  <si>
    <t>번호</t>
    <phoneticPr fontId="3" type="noConversion"/>
  </si>
  <si>
    <t>건물</t>
  </si>
  <si>
    <t>사업자
등록번호</t>
    <phoneticPr fontId="3" type="noConversion"/>
  </si>
  <si>
    <t>부과기간</t>
    <phoneticPr fontId="2" type="noConversion"/>
  </si>
  <si>
    <t>시작일</t>
    <phoneticPr fontId="2" type="noConversion"/>
  </si>
  <si>
    <t>종료일</t>
    <phoneticPr fontId="2" type="noConversion"/>
  </si>
  <si>
    <t>일수</t>
    <phoneticPr fontId="2" type="noConversion"/>
  </si>
  <si>
    <t>(B)</t>
    <phoneticPr fontId="2" type="noConversion"/>
  </si>
  <si>
    <t>(A)</t>
    <phoneticPr fontId="2" type="noConversion"/>
  </si>
  <si>
    <t>면적</t>
    <phoneticPr fontId="3" type="noConversion"/>
  </si>
  <si>
    <t>산출
연간
사용료</t>
    <phoneticPr fontId="3" type="noConversion"/>
  </si>
  <si>
    <t>(C)</t>
    <phoneticPr fontId="2" type="noConversion"/>
  </si>
  <si>
    <t>최종 부과내역</t>
    <phoneticPr fontId="3" type="noConversion"/>
  </si>
  <si>
    <t>용도</t>
    <phoneticPr fontId="2" type="noConversion"/>
  </si>
  <si>
    <t>직전연도
연간사용료</t>
    <phoneticPr fontId="2" type="noConversion"/>
  </si>
  <si>
    <t>(D)</t>
    <phoneticPr fontId="2" type="noConversion"/>
  </si>
  <si>
    <t>증감율</t>
    <phoneticPr fontId="2" type="noConversion"/>
  </si>
  <si>
    <t>[E=(C-D)/D]</t>
    <phoneticPr fontId="2" type="noConversion"/>
  </si>
  <si>
    <t>사용료</t>
    <phoneticPr fontId="2" type="noConversion"/>
  </si>
  <si>
    <t>부  가
가치세</t>
    <phoneticPr fontId="3" type="noConversion"/>
  </si>
  <si>
    <t>건  물
보험료</t>
    <phoneticPr fontId="3" type="noConversion"/>
  </si>
  <si>
    <t>계</t>
    <phoneticPr fontId="3" type="noConversion"/>
  </si>
  <si>
    <t>(G=F×10%)</t>
    <phoneticPr fontId="2" type="noConversion"/>
  </si>
  <si>
    <t>(F+G+H+I)</t>
    <phoneticPr fontId="2" type="noConversion"/>
  </si>
  <si>
    <t>(H=A×113×일할)</t>
    <phoneticPr fontId="2" type="noConversion"/>
  </si>
  <si>
    <r>
      <rPr>
        <sz val="12"/>
        <color theme="1"/>
        <rFont val="맑은 고딕"/>
        <family val="3"/>
        <charset val="129"/>
        <scheme val="minor"/>
      </rPr>
      <t>(F)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6"/>
        <color theme="1"/>
        <rFont val="맑은 고딕"/>
        <family val="3"/>
        <charset val="129"/>
        <scheme val="minor"/>
      </rPr>
      <t>(if E&gt;=9%, D×109%, C)×일할</t>
    </r>
    <phoneticPr fontId="2" type="noConversion"/>
  </si>
  <si>
    <r>
      <t xml:space="preserve">배상책임
</t>
    </r>
    <r>
      <rPr>
        <b/>
        <u val="singleAccounting"/>
        <sz val="12"/>
        <color theme="1"/>
        <rFont val="맑은 고딕"/>
        <family val="3"/>
        <charset val="129"/>
        <scheme val="minor"/>
      </rPr>
      <t>보험료</t>
    </r>
    <phoneticPr fontId="3" type="noConversion"/>
  </si>
  <si>
    <t>재산
구분</t>
    <phoneticPr fontId="2" type="noConversion"/>
  </si>
  <si>
    <t>국유재산 사용료 등 부과현황</t>
    <phoneticPr fontId="3" type="noConversion"/>
  </si>
  <si>
    <t>허가기간</t>
    <phoneticPr fontId="2" type="noConversion"/>
  </si>
  <si>
    <t>(I=A×7.7×일할)</t>
    <phoneticPr fontId="2" type="noConversion"/>
  </si>
  <si>
    <t>허가재산</t>
    <phoneticPr fontId="3" type="noConversion"/>
  </si>
  <si>
    <t>합계</t>
    <phoneticPr fontId="2" type="noConversion"/>
  </si>
  <si>
    <t>대연</t>
  </si>
  <si>
    <t>교원창업기업</t>
  </si>
  <si>
    <t>249-87-02002</t>
  </si>
  <si>
    <t>에스에이엠㈜</t>
  </si>
  <si>
    <t>배상훈</t>
  </si>
  <si>
    <t>환경해양관</t>
  </si>
  <si>
    <t>606호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</si>
</sst>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_(* #,##0_);_(* \(#,##0\);_(* &quot;-&quot;_);_(@_)"/>
    <numFmt numFmtId="177" formatCode="#,##0_);[Red]\(#,##0\)"/>
    <numFmt numFmtId="178" formatCode="000\-00\-00000"/>
    <numFmt numFmtId="179" formatCode="#,##0_ "/>
    <numFmt numFmtId="180" formatCode="#,##0.00_ "/>
    <numFmt numFmtId="181" formatCode="0.0%"/>
  </numFmts>
  <fonts count="1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b/>
      <sz val="18"/>
      <color theme="1"/>
      <name val="HY견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 val="singleAccounting"/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6">
    <xf numFmtId="0" fontId="0" fillId="0" borderId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vertical="center"/>
    </xf>
  </cellStyleXfs>
  <cellXfs count="75">
    <xf numFmtId="0" fontId="0" fillId="0" borderId="0" xfId="0"/>
    <xf numFmtId="0" fontId="4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176" fontId="4" fillId="0" borderId="0" xfId="1" applyFont="1" applyBorder="1" applyAlignment="1">
      <alignment horizontal="center" vertical="center" shrinkToFit="1"/>
    </xf>
    <xf numFmtId="176" fontId="4" fillId="0" borderId="2" xfId="1" applyFont="1" applyBorder="1" applyAlignment="1">
      <alignment vertical="center" shrinkToFit="1"/>
    </xf>
    <xf numFmtId="176" fontId="4" fillId="0" borderId="2" xfId="1" applyFont="1" applyBorder="1" applyAlignment="1">
      <alignment horizontal="right" vertical="center" shrinkToFit="1"/>
    </xf>
    <xf numFmtId="0" fontId="7" fillId="0" borderId="0" xfId="0" applyFont="1" applyBorder="1" applyAlignment="1">
      <alignment horizontal="center" vertical="center" shrinkToFit="1"/>
    </xf>
    <xf numFmtId="0" fontId="7" fillId="0" borderId="0" xfId="0" applyFont="1" applyBorder="1" applyAlignment="1">
      <alignment horizontal="centerContinuous" vertical="center" shrinkToFit="1"/>
    </xf>
    <xf numFmtId="0" fontId="4" fillId="0" borderId="0" xfId="0" applyFont="1" applyBorder="1" applyAlignment="1">
      <alignment horizontal="centerContinuous" vertical="center" shrinkToFit="1"/>
    </xf>
    <xf numFmtId="176" fontId="4" fillId="0" borderId="1" xfId="0" applyNumberFormat="1" applyFont="1" applyFill="1" applyBorder="1" applyAlignment="1">
      <alignment horizontal="center" vertical="center" shrinkToFit="1"/>
    </xf>
    <xf numFmtId="179" fontId="11" fillId="0" borderId="1" xfId="5" quotePrefix="1" applyNumberFormat="1" applyFont="1" applyFill="1" applyBorder="1" applyAlignment="1">
      <alignment vertical="center" shrinkToFit="1"/>
    </xf>
    <xf numFmtId="176" fontId="12" fillId="2" borderId="3" xfId="1" applyFont="1" applyFill="1" applyBorder="1" applyAlignment="1">
      <alignment horizontal="center" vertical="center" wrapText="1" shrinkToFit="1"/>
    </xf>
    <xf numFmtId="0" fontId="8" fillId="2" borderId="3" xfId="0" applyFont="1" applyFill="1" applyBorder="1" applyAlignment="1">
      <alignment horizontal="center" vertical="center" wrapText="1" shrinkToFit="1"/>
    </xf>
    <xf numFmtId="176" fontId="4" fillId="2" borderId="4" xfId="1" applyFont="1" applyFill="1" applyBorder="1" applyAlignment="1">
      <alignment horizontal="center" vertical="center" wrapText="1" shrinkToFit="1"/>
    </xf>
    <xf numFmtId="0" fontId="8" fillId="2" borderId="4" xfId="0" applyFont="1" applyFill="1" applyBorder="1" applyAlignment="1">
      <alignment horizontal="center" vertical="center" wrapText="1" shrinkToFit="1"/>
    </xf>
    <xf numFmtId="14" fontId="4" fillId="0" borderId="1" xfId="0" applyNumberFormat="1" applyFont="1" applyBorder="1" applyAlignment="1">
      <alignment horizontal="center" vertical="center" shrinkToFit="1"/>
    </xf>
    <xf numFmtId="180" fontId="11" fillId="3" borderId="1" xfId="0" applyNumberFormat="1" applyFont="1" applyFill="1" applyBorder="1" applyAlignment="1">
      <alignment vertical="center" shrinkToFit="1"/>
    </xf>
    <xf numFmtId="0" fontId="4" fillId="2" borderId="4" xfId="0" applyFont="1" applyFill="1" applyBorder="1" applyAlignment="1">
      <alignment horizontal="center" vertical="center" wrapText="1" shrinkToFit="1"/>
    </xf>
    <xf numFmtId="0" fontId="4" fillId="0" borderId="1" xfId="0" applyFont="1" applyBorder="1" applyAlignment="1" applyProtection="1">
      <alignment vertical="center" shrinkToFit="1"/>
      <protection locked="0"/>
    </xf>
    <xf numFmtId="0" fontId="11" fillId="0" borderId="1" xfId="0" applyFont="1" applyBorder="1" applyAlignment="1" applyProtection="1">
      <alignment horizontal="center" vertical="center" shrinkToFit="1"/>
      <protection locked="0"/>
    </xf>
    <xf numFmtId="0" fontId="10" fillId="2" borderId="10" xfId="0" applyFont="1" applyFill="1" applyBorder="1" applyAlignment="1">
      <alignment horizontal="center" vertical="center" wrapText="1" shrinkToFit="1"/>
    </xf>
    <xf numFmtId="181" fontId="11" fillId="0" borderId="6" xfId="5" quotePrefix="1" applyNumberFormat="1" applyFont="1" applyFill="1" applyBorder="1" applyAlignment="1">
      <alignment vertical="center" shrinkToFit="1"/>
    </xf>
    <xf numFmtId="176" fontId="4" fillId="0" borderId="0" xfId="1" applyFont="1" applyBorder="1" applyAlignment="1">
      <alignment vertical="center" shrinkToFit="1"/>
    </xf>
    <xf numFmtId="176" fontId="4" fillId="0" borderId="0" xfId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 shrinkToFit="1"/>
    </xf>
    <xf numFmtId="178" fontId="5" fillId="0" borderId="1" xfId="0" applyNumberFormat="1" applyFont="1" applyBorder="1" applyAlignment="1" applyProtection="1">
      <alignment horizontal="center" vertical="center" shrinkToFit="1"/>
      <protection locked="0"/>
    </xf>
    <xf numFmtId="0" fontId="11" fillId="0" borderId="1" xfId="0" applyFont="1" applyBorder="1" applyAlignment="1" applyProtection="1">
      <alignment horizontal="left" vertical="center" shrinkToFit="1"/>
      <protection locked="0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 applyProtection="1">
      <alignment horizontal="center" vertical="center" shrinkToFit="1"/>
      <protection locked="0"/>
    </xf>
    <xf numFmtId="0" fontId="4" fillId="5" borderId="1" xfId="0" applyFont="1" applyFill="1" applyBorder="1" applyAlignment="1" applyProtection="1">
      <alignment horizontal="center" vertical="center" shrinkToFit="1"/>
      <protection locked="0"/>
    </xf>
    <xf numFmtId="0" fontId="11" fillId="5" borderId="1" xfId="0" applyFont="1" applyFill="1" applyBorder="1" applyAlignment="1" applyProtection="1">
      <alignment horizontal="center" vertical="center" shrinkToFit="1"/>
      <protection locked="0"/>
    </xf>
    <xf numFmtId="0" fontId="4" fillId="5" borderId="1" xfId="0" applyFont="1" applyFill="1" applyBorder="1" applyAlignment="1" applyProtection="1">
      <alignment vertical="center" shrinkToFit="1"/>
      <protection locked="0"/>
    </xf>
    <xf numFmtId="49" fontId="4" fillId="5" borderId="1" xfId="0" applyNumberFormat="1" applyFont="1" applyFill="1" applyBorder="1" applyAlignment="1" applyProtection="1">
      <alignment horizontal="justify" vertical="center" shrinkToFit="1"/>
      <protection locked="0"/>
    </xf>
    <xf numFmtId="180" fontId="11" fillId="5" borderId="1" xfId="0" applyNumberFormat="1" applyFont="1" applyFill="1" applyBorder="1" applyAlignment="1">
      <alignment vertical="center" shrinkToFit="1"/>
    </xf>
    <xf numFmtId="14" fontId="4" fillId="5" borderId="1" xfId="0" applyNumberFormat="1" applyFont="1" applyFill="1" applyBorder="1" applyAlignment="1">
      <alignment horizontal="center" vertical="center" shrinkToFit="1"/>
    </xf>
    <xf numFmtId="176" fontId="4" fillId="5" borderId="1" xfId="0" applyNumberFormat="1" applyFont="1" applyFill="1" applyBorder="1" applyAlignment="1">
      <alignment horizontal="center" vertical="center" shrinkToFit="1"/>
    </xf>
    <xf numFmtId="179" fontId="11" fillId="5" borderId="1" xfId="5" quotePrefix="1" applyNumberFormat="1" applyFont="1" applyFill="1" applyBorder="1" applyAlignment="1">
      <alignment vertical="center" shrinkToFit="1"/>
    </xf>
    <xf numFmtId="181" fontId="11" fillId="5" borderId="6" xfId="5" quotePrefix="1" applyNumberFormat="1" applyFont="1" applyFill="1" applyBorder="1" applyAlignment="1">
      <alignment vertical="center" shrinkToFit="1"/>
    </xf>
    <xf numFmtId="176" fontId="16" fillId="5" borderId="7" xfId="0" applyNumberFormat="1" applyFont="1" applyFill="1" applyBorder="1" applyAlignment="1">
      <alignment vertical="center" wrapText="1" shrinkToFit="1"/>
    </xf>
    <xf numFmtId="176" fontId="12" fillId="2" borderId="1" xfId="1" applyFont="1" applyFill="1" applyBorder="1" applyAlignment="1">
      <alignment horizontal="center" vertical="center" wrapText="1" shrinkToFit="1"/>
    </xf>
    <xf numFmtId="176" fontId="9" fillId="2" borderId="1" xfId="1" applyFont="1" applyFill="1" applyBorder="1" applyAlignment="1">
      <alignment horizontal="center" vertical="center" wrapText="1" shrinkToFit="1"/>
    </xf>
    <xf numFmtId="176" fontId="10" fillId="2" borderId="1" xfId="1" applyFont="1" applyFill="1" applyBorder="1" applyAlignment="1">
      <alignment horizontal="center" vertical="center" wrapText="1" shrinkToFit="1"/>
    </xf>
    <xf numFmtId="176" fontId="11" fillId="0" borderId="1" xfId="1" applyFont="1" applyBorder="1" applyAlignment="1">
      <alignment vertical="center" shrinkToFit="1"/>
    </xf>
    <xf numFmtId="176" fontId="4" fillId="0" borderId="1" xfId="1" applyFont="1" applyBorder="1" applyAlignment="1">
      <alignment vertical="center" shrinkToFit="1"/>
    </xf>
    <xf numFmtId="176" fontId="12" fillId="2" borderId="15" xfId="1" applyFont="1" applyFill="1" applyBorder="1" applyAlignment="1">
      <alignment horizontal="center" vertical="center" wrapText="1" shrinkToFit="1"/>
    </xf>
    <xf numFmtId="176" fontId="12" fillId="2" borderId="16" xfId="1" applyFont="1" applyFill="1" applyBorder="1" applyAlignment="1">
      <alignment horizontal="center" vertical="center" wrapText="1" shrinkToFit="1"/>
    </xf>
    <xf numFmtId="176" fontId="9" fillId="2" borderId="15" xfId="1" applyFont="1" applyFill="1" applyBorder="1" applyAlignment="1">
      <alignment horizontal="center" vertical="center" wrapText="1" shrinkToFit="1"/>
    </xf>
    <xf numFmtId="176" fontId="9" fillId="2" borderId="16" xfId="1" applyFont="1" applyFill="1" applyBorder="1" applyAlignment="1">
      <alignment horizontal="center" vertical="center" wrapText="1" shrinkToFit="1"/>
    </xf>
    <xf numFmtId="177" fontId="4" fillId="3" borderId="15" xfId="1" applyNumberFormat="1" applyFont="1" applyFill="1" applyBorder="1" applyAlignment="1">
      <alignment vertical="center" shrinkToFit="1"/>
    </xf>
    <xf numFmtId="176" fontId="4" fillId="0" borderId="7" xfId="0" applyNumberFormat="1" applyFont="1" applyBorder="1" applyAlignment="1">
      <alignment vertical="center" shrinkToFit="1"/>
    </xf>
    <xf numFmtId="49" fontId="4" fillId="0" borderId="1" xfId="0" applyNumberFormat="1" applyFont="1" applyBorder="1" applyAlignment="1" applyProtection="1">
      <alignment vertical="center" shrinkToFit="1"/>
      <protection locked="0"/>
    </xf>
    <xf numFmtId="177" fontId="12" fillId="5" borderId="17" xfId="1" applyNumberFormat="1" applyFont="1" applyFill="1" applyBorder="1" applyAlignment="1">
      <alignment vertical="center" shrinkToFit="1"/>
    </xf>
    <xf numFmtId="177" fontId="12" fillId="5" borderId="18" xfId="1" applyNumberFormat="1" applyFont="1" applyFill="1" applyBorder="1" applyAlignment="1">
      <alignment vertical="center" shrinkToFit="1"/>
    </xf>
    <xf numFmtId="177" fontId="12" fillId="5" borderId="19" xfId="1" applyNumberFormat="1" applyFont="1" applyFill="1" applyBorder="1" applyAlignment="1">
      <alignment vertical="center" shrinkToFit="1"/>
    </xf>
    <xf numFmtId="177" fontId="12" fillId="4" borderId="16" xfId="0" applyNumberFormat="1" applyFont="1" applyFill="1" applyBorder="1" applyAlignment="1">
      <alignment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horizontal="left" vertical="center" wrapText="1" shrinkToFit="1"/>
    </xf>
    <xf numFmtId="0" fontId="14" fillId="0" borderId="0" xfId="0" applyFont="1" applyAlignment="1">
      <alignment horizontal="left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  <xf numFmtId="0" fontId="4" fillId="2" borderId="4" xfId="0" applyFont="1" applyFill="1" applyBorder="1" applyAlignment="1">
      <alignment horizontal="center" vertical="center" wrapText="1" shrinkToFit="1"/>
    </xf>
    <xf numFmtId="176" fontId="4" fillId="2" borderId="1" xfId="1" applyFont="1" applyFill="1" applyBorder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 wrapText="1" shrinkToFit="1"/>
    </xf>
    <xf numFmtId="0" fontId="5" fillId="5" borderId="6" xfId="0" applyFont="1" applyFill="1" applyBorder="1" applyAlignment="1">
      <alignment horizontal="center" vertical="center" shrinkToFit="1"/>
    </xf>
    <xf numFmtId="0" fontId="5" fillId="5" borderId="11" xfId="0" applyFont="1" applyFill="1" applyBorder="1" applyAlignment="1">
      <alignment horizontal="center" vertical="center" shrinkToFit="1"/>
    </xf>
    <xf numFmtId="0" fontId="5" fillId="5" borderId="7" xfId="0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 shrinkToFit="1"/>
    </xf>
    <xf numFmtId="0" fontId="12" fillId="2" borderId="8" xfId="0" applyFont="1" applyFill="1" applyBorder="1" applyAlignment="1">
      <alignment horizontal="center" vertical="center" wrapText="1" shrinkToFit="1"/>
    </xf>
    <xf numFmtId="0" fontId="12" fillId="2" borderId="9" xfId="0" applyFont="1" applyFill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 wrapText="1" shrinkToFit="1"/>
    </xf>
    <xf numFmtId="176" fontId="8" fillId="2" borderId="7" xfId="1" applyFont="1" applyFill="1" applyBorder="1" applyAlignment="1">
      <alignment horizontal="center" vertical="center" shrinkToFit="1"/>
    </xf>
    <xf numFmtId="176" fontId="4" fillId="2" borderId="12" xfId="1" applyFont="1" applyFill="1" applyBorder="1" applyAlignment="1">
      <alignment horizontal="center" vertical="center" wrapText="1" shrinkToFit="1"/>
    </xf>
    <xf numFmtId="176" fontId="4" fillId="2" borderId="13" xfId="1" applyFont="1" applyFill="1" applyBorder="1" applyAlignment="1">
      <alignment horizontal="center" vertical="center" shrinkToFit="1"/>
    </xf>
    <xf numFmtId="176" fontId="4" fillId="2" borderId="14" xfId="1" applyFont="1" applyFill="1" applyBorder="1" applyAlignment="1">
      <alignment horizontal="center" vertical="center" shrinkToFit="1"/>
    </xf>
  </cellXfs>
  <cellStyles count="6">
    <cellStyle name="쉼표 [0]" xfId="1" builtinId="6"/>
    <cellStyle name="쉼표 [0] 3" xfId="2"/>
    <cellStyle name="표준" xfId="0" builtinId="0"/>
    <cellStyle name="표준 12" xfId="5"/>
    <cellStyle name="표준 3" xfId="3"/>
    <cellStyle name="표준 4" xfId="4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"/>
  <sheetViews>
    <sheetView tabSelected="1" zoomScale="85" zoomScaleNormal="85" workbookViewId="0">
      <pane xSplit="12" ySplit="6" topLeftCell="R7" activePane="bottomRight" state="frozen"/>
      <selection pane="topRight" activeCell="M1" sqref="M1"/>
      <selection pane="bottomLeft" activeCell="A7" sqref="A7"/>
      <selection pane="bottomRight" activeCell="S7" sqref="S7:V7"/>
    </sheetView>
  </sheetViews>
  <sheetFormatPr defaultRowHeight="17.25"/>
  <cols>
    <col min="1" max="1" width="5.109375" style="1" bestFit="1" customWidth="1"/>
    <col min="2" max="2" width="13.88671875" style="1" bestFit="1" customWidth="1"/>
    <col min="3" max="3" width="11.109375" style="1" bestFit="1" customWidth="1"/>
    <col min="4" max="4" width="6.88671875" style="1" bestFit="1" customWidth="1"/>
    <col min="5" max="5" width="4.6640625" style="1" bestFit="1" customWidth="1"/>
    <col min="6" max="6" width="6.88671875" style="1" bestFit="1" customWidth="1"/>
    <col min="7" max="7" width="7.21875" style="1" bestFit="1" customWidth="1"/>
    <col min="8" max="8" width="8.77734375" style="1" customWidth="1"/>
    <col min="9" max="9" width="13.21875" style="1" bestFit="1" customWidth="1"/>
    <col min="10" max="10" width="7" style="1" bestFit="1" customWidth="1"/>
    <col min="11" max="14" width="12.109375" style="1" customWidth="1"/>
    <col min="15" max="15" width="5.77734375" style="1" bestFit="1" customWidth="1"/>
    <col min="16" max="17" width="10.109375" style="1" bestFit="1" customWidth="1"/>
    <col min="18" max="18" width="7.77734375" style="1" bestFit="1" customWidth="1"/>
    <col min="19" max="19" width="10.88671875" style="3" bestFit="1" customWidth="1"/>
    <col min="20" max="20" width="10.33203125" style="3" customWidth="1"/>
    <col min="21" max="22" width="10.44140625" style="3" customWidth="1"/>
    <col min="23" max="23" width="11" style="1" customWidth="1"/>
    <col min="24" max="24" width="13.6640625" style="1" bestFit="1" customWidth="1"/>
    <col min="25" max="16384" width="8.88671875" style="1"/>
  </cols>
  <sheetData>
    <row r="1" spans="1:24" ht="22.5">
      <c r="A1" s="7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</row>
    <row r="2" spans="1:24" ht="22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" thickBot="1">
      <c r="A3" s="4"/>
      <c r="B3" s="4"/>
      <c r="C3" s="4"/>
      <c r="D3" s="4"/>
      <c r="E3" s="4"/>
      <c r="F3" s="4"/>
      <c r="G3" s="4"/>
      <c r="H3" s="4"/>
      <c r="I3" s="4"/>
      <c r="J3" s="4"/>
      <c r="K3" s="5"/>
      <c r="L3" s="5"/>
      <c r="M3" s="5"/>
      <c r="N3" s="5"/>
      <c r="O3" s="5"/>
      <c r="P3" s="5"/>
      <c r="Q3" s="5"/>
      <c r="R3" s="5"/>
      <c r="S3" s="22"/>
      <c r="T3" s="22"/>
      <c r="U3" s="22"/>
      <c r="V3" s="22"/>
      <c r="W3" s="23"/>
      <c r="X3" s="5" t="s">
        <v>3</v>
      </c>
    </row>
    <row r="4" spans="1:24" ht="30" customHeight="1" thickTop="1">
      <c r="A4" s="55" t="s">
        <v>7</v>
      </c>
      <c r="B4" s="61" t="s">
        <v>9</v>
      </c>
      <c r="C4" s="55" t="s">
        <v>0</v>
      </c>
      <c r="D4" s="55" t="s">
        <v>6</v>
      </c>
      <c r="E4" s="55" t="s">
        <v>38</v>
      </c>
      <c r="F4" s="55"/>
      <c r="G4" s="55"/>
      <c r="H4" s="55"/>
      <c r="I4" s="55"/>
      <c r="J4" s="55"/>
      <c r="K4" s="60" t="s">
        <v>36</v>
      </c>
      <c r="L4" s="60"/>
      <c r="M4" s="60" t="s">
        <v>10</v>
      </c>
      <c r="N4" s="60"/>
      <c r="O4" s="60"/>
      <c r="P4" s="70" t="s">
        <v>17</v>
      </c>
      <c r="Q4" s="58" t="s">
        <v>21</v>
      </c>
      <c r="R4" s="68" t="s">
        <v>23</v>
      </c>
      <c r="S4" s="72" t="s">
        <v>19</v>
      </c>
      <c r="T4" s="73"/>
      <c r="U4" s="73"/>
      <c r="V4" s="73"/>
      <c r="W4" s="74"/>
      <c r="X4" s="71" t="s">
        <v>4</v>
      </c>
    </row>
    <row r="5" spans="1:24" ht="34.5">
      <c r="A5" s="55"/>
      <c r="B5" s="61"/>
      <c r="C5" s="55"/>
      <c r="D5" s="55"/>
      <c r="E5" s="61" t="s">
        <v>34</v>
      </c>
      <c r="F5" s="55" t="s">
        <v>1</v>
      </c>
      <c r="G5" s="55" t="s">
        <v>2</v>
      </c>
      <c r="H5" s="61" t="s">
        <v>5</v>
      </c>
      <c r="I5" s="58" t="s">
        <v>20</v>
      </c>
      <c r="J5" s="12" t="s">
        <v>16</v>
      </c>
      <c r="K5" s="60" t="s">
        <v>11</v>
      </c>
      <c r="L5" s="60" t="s">
        <v>12</v>
      </c>
      <c r="M5" s="60" t="s">
        <v>11</v>
      </c>
      <c r="N5" s="60" t="s">
        <v>12</v>
      </c>
      <c r="O5" s="11" t="s">
        <v>13</v>
      </c>
      <c r="P5" s="58"/>
      <c r="Q5" s="67"/>
      <c r="R5" s="69"/>
      <c r="S5" s="44" t="s">
        <v>25</v>
      </c>
      <c r="T5" s="39" t="s">
        <v>26</v>
      </c>
      <c r="U5" s="39" t="s">
        <v>27</v>
      </c>
      <c r="V5" s="39" t="s">
        <v>33</v>
      </c>
      <c r="W5" s="45" t="s">
        <v>28</v>
      </c>
      <c r="X5" s="71"/>
    </row>
    <row r="6" spans="1:24" ht="40.5">
      <c r="A6" s="55"/>
      <c r="B6" s="61"/>
      <c r="C6" s="55"/>
      <c r="D6" s="55"/>
      <c r="E6" s="55"/>
      <c r="F6" s="55"/>
      <c r="G6" s="55"/>
      <c r="H6" s="61"/>
      <c r="I6" s="59"/>
      <c r="J6" s="14" t="s">
        <v>15</v>
      </c>
      <c r="K6" s="60"/>
      <c r="L6" s="60"/>
      <c r="M6" s="60"/>
      <c r="N6" s="60"/>
      <c r="O6" s="13" t="s">
        <v>14</v>
      </c>
      <c r="P6" s="17" t="s">
        <v>18</v>
      </c>
      <c r="Q6" s="17" t="s">
        <v>22</v>
      </c>
      <c r="R6" s="20" t="s">
        <v>24</v>
      </c>
      <c r="S6" s="46" t="s">
        <v>32</v>
      </c>
      <c r="T6" s="40" t="s">
        <v>29</v>
      </c>
      <c r="U6" s="41" t="s">
        <v>31</v>
      </c>
      <c r="V6" s="41" t="s">
        <v>37</v>
      </c>
      <c r="W6" s="47" t="s">
        <v>30</v>
      </c>
      <c r="X6" s="71"/>
    </row>
    <row r="7" spans="1:24" ht="50.1" customHeight="1">
      <c r="A7" s="24">
        <f t="shared" ref="A7" si="0">ROW()-6</f>
        <v>1</v>
      </c>
      <c r="B7" s="25" t="s">
        <v>42</v>
      </c>
      <c r="C7" s="26" t="s">
        <v>43</v>
      </c>
      <c r="D7" s="27" t="s">
        <v>44</v>
      </c>
      <c r="E7" s="28" t="s">
        <v>8</v>
      </c>
      <c r="F7" s="19" t="s">
        <v>40</v>
      </c>
      <c r="G7" s="18" t="s">
        <v>45</v>
      </c>
      <c r="H7" s="50" t="s">
        <v>46</v>
      </c>
      <c r="I7" s="18" t="s">
        <v>41</v>
      </c>
      <c r="J7" s="16">
        <v>27</v>
      </c>
      <c r="K7" s="15">
        <v>44105</v>
      </c>
      <c r="L7" s="15">
        <v>44227</v>
      </c>
      <c r="M7" s="15">
        <v>44105</v>
      </c>
      <c r="N7" s="15">
        <v>44227</v>
      </c>
      <c r="O7" s="9">
        <f t="shared" ref="O7" si="1">N7-M7+1</f>
        <v>123</v>
      </c>
      <c r="P7" s="10">
        <v>431320</v>
      </c>
      <c r="Q7" s="10"/>
      <c r="R7" s="21">
        <f t="shared" ref="R7" si="2">IF(ISBLANK(Q7),0,(P7-Q7)/Q7)</f>
        <v>0</v>
      </c>
      <c r="S7" s="48">
        <f>ROUNDDOWN(IF(R7&gt;=5%,Q7*105%*(O7/365),P7*(O7/365)),-1)</f>
        <v>145340</v>
      </c>
      <c r="T7" s="42">
        <f t="shared" ref="T7" si="3">ROUNDDOWN(S7*10%,-1)</f>
        <v>14530</v>
      </c>
      <c r="U7" s="43">
        <f t="shared" ref="U7" si="4">ROUNDDOWN($J7*113*(O7/365),-1)</f>
        <v>1020</v>
      </c>
      <c r="V7" s="43">
        <f t="shared" ref="V7" si="5">ROUNDDOWN($J7*7.7*($O7/365),-1)</f>
        <v>70</v>
      </c>
      <c r="W7" s="54">
        <f t="shared" ref="W7" si="6">SUM(S7:V7)</f>
        <v>160960</v>
      </c>
      <c r="X7" s="49"/>
    </row>
    <row r="8" spans="1:24" ht="50.1" customHeight="1" thickBot="1">
      <c r="A8" s="62" t="s">
        <v>39</v>
      </c>
      <c r="B8" s="63"/>
      <c r="C8" s="63"/>
      <c r="D8" s="64"/>
      <c r="E8" s="29"/>
      <c r="F8" s="30"/>
      <c r="G8" s="31"/>
      <c r="H8" s="32"/>
      <c r="I8" s="31"/>
      <c r="J8" s="33">
        <f>SUBTOTAL(9,J7:J7)</f>
        <v>27</v>
      </c>
      <c r="K8" s="34"/>
      <c r="L8" s="34"/>
      <c r="M8" s="34"/>
      <c r="N8" s="34"/>
      <c r="O8" s="35"/>
      <c r="P8" s="36">
        <f>SUBTOTAL(9,P7:P7)</f>
        <v>431320</v>
      </c>
      <c r="Q8" s="36"/>
      <c r="R8" s="37"/>
      <c r="S8" s="51">
        <f>SUBTOTAL(9,S7:S7)</f>
        <v>145340</v>
      </c>
      <c r="T8" s="52">
        <f>SUBTOTAL(9,T7:T7)</f>
        <v>14530</v>
      </c>
      <c r="U8" s="52">
        <f>SUBTOTAL(9,U7:U7)</f>
        <v>1020</v>
      </c>
      <c r="V8" s="52">
        <f>SUBTOTAL(9,V7:V7)</f>
        <v>70</v>
      </c>
      <c r="W8" s="53">
        <f>SUBTOTAL(9,W7:W7)</f>
        <v>160960</v>
      </c>
      <c r="X8" s="38"/>
    </row>
    <row r="9" spans="1:24" ht="18" thickTop="1">
      <c r="E9" s="2"/>
      <c r="F9" s="2"/>
      <c r="G9" s="2"/>
      <c r="H9" s="2"/>
      <c r="I9" s="2"/>
      <c r="J9" s="2"/>
    </row>
    <row r="10" spans="1:24" ht="71.25" customHeight="1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</row>
    <row r="11" spans="1:24" ht="78.75" customHeight="1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</row>
  </sheetData>
  <autoFilter ref="A6:X7"/>
  <sortState ref="A7:X26">
    <sortCondition ref="G7:G26"/>
    <sortCondition ref="H7:H26"/>
  </sortState>
  <mergeCells count="24">
    <mergeCell ref="A11:X11"/>
    <mergeCell ref="Q4:Q5"/>
    <mergeCell ref="D4:D6"/>
    <mergeCell ref="C4:C6"/>
    <mergeCell ref="B4:B6"/>
    <mergeCell ref="A4:A6"/>
    <mergeCell ref="R4:R5"/>
    <mergeCell ref="P4:P5"/>
    <mergeCell ref="X4:X6"/>
    <mergeCell ref="S4:W4"/>
    <mergeCell ref="E4:J4"/>
    <mergeCell ref="K4:L4"/>
    <mergeCell ref="M4:O4"/>
    <mergeCell ref="L5:L6"/>
    <mergeCell ref="M5:M6"/>
    <mergeCell ref="E5:E6"/>
    <mergeCell ref="F5:F6"/>
    <mergeCell ref="A10:X10"/>
    <mergeCell ref="I5:I6"/>
    <mergeCell ref="N5:N6"/>
    <mergeCell ref="K5:K6"/>
    <mergeCell ref="H5:H6"/>
    <mergeCell ref="G5:G6"/>
    <mergeCell ref="A8:D8"/>
  </mergeCells>
  <phoneticPr fontId="2" type="noConversion"/>
  <pageMargins left="0.17" right="0.23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사용료 부과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Windows 사용자</cp:lastModifiedBy>
  <cp:lastPrinted>2016-03-07T11:15:48Z</cp:lastPrinted>
  <dcterms:created xsi:type="dcterms:W3CDTF">2004-10-26T06:37:35Z</dcterms:created>
  <dcterms:modified xsi:type="dcterms:W3CDTF">2020-10-22T07:36:47Z</dcterms:modified>
</cp:coreProperties>
</file>