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Докумы\старост\"/>
    </mc:Choice>
  </mc:AlternateContent>
  <xr:revisionPtr revIDLastSave="0" documentId="13_ncr:1_{1D564CB0-1750-4F95-9D94-2EAA1FEA0CBD}" xr6:coauthVersionLast="47" xr6:coauthVersionMax="47" xr10:uidLastSave="{00000000-0000-0000-0000-000000000000}"/>
  <bookViews>
    <workbookView xWindow="390" yWindow="390" windowWidth="15780" windowHeight="10425" tabRatio="50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8" i="1" l="1"/>
  <c r="X27" i="1"/>
  <c r="W28" i="1"/>
  <c r="W29" i="1" s="1"/>
  <c r="V29" i="1"/>
  <c r="U27" i="1"/>
  <c r="U29" i="1" s="1"/>
  <c r="T29" i="1"/>
  <c r="Z5" i="1"/>
  <c r="Z19" i="1"/>
  <c r="S28" i="1"/>
  <c r="S29" i="1" s="1"/>
  <c r="Y27" i="1"/>
  <c r="Y29" i="1" s="1"/>
  <c r="R28" i="1"/>
  <c r="R27" i="1"/>
  <c r="Q29" i="1"/>
  <c r="P27" i="1"/>
  <c r="P29" i="1" s="1"/>
  <c r="O28" i="1"/>
  <c r="M29" i="1"/>
  <c r="N27" i="1"/>
  <c r="N29" i="1" s="1"/>
  <c r="H29" i="1"/>
  <c r="F29" i="1"/>
  <c r="K28" i="1"/>
  <c r="D28" i="1"/>
  <c r="C28" i="1"/>
  <c r="O27" i="1"/>
  <c r="L27" i="1"/>
  <c r="L29" i="1" s="1"/>
  <c r="K27" i="1"/>
  <c r="J27" i="1"/>
  <c r="J29" i="1" s="1"/>
  <c r="I27" i="1"/>
  <c r="I29" i="1" s="1"/>
  <c r="G27" i="1"/>
  <c r="G29" i="1" s="1"/>
  <c r="E27" i="1"/>
  <c r="E29" i="1" s="1"/>
  <c r="D27" i="1"/>
  <c r="C27" i="1"/>
  <c r="Z26" i="1"/>
  <c r="Z25" i="1"/>
  <c r="Z24" i="1"/>
  <c r="Z23" i="1"/>
  <c r="Z22" i="1"/>
  <c r="Z21" i="1"/>
  <c r="Z20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4" i="1"/>
  <c r="Z3" i="1"/>
  <c r="Z2" i="1"/>
  <c r="X29" i="1" l="1"/>
  <c r="R29" i="1"/>
  <c r="Z28" i="1"/>
  <c r="O29" i="1"/>
  <c r="D29" i="1"/>
  <c r="K29" i="1"/>
  <c r="C29" i="1"/>
  <c r="Z27" i="1"/>
  <c r="AA25" i="1" s="1"/>
  <c r="AB29" i="1" l="1"/>
  <c r="Z29" i="1"/>
  <c r="AA2" i="1"/>
  <c r="AA10" i="1"/>
  <c r="AA7" i="1"/>
  <c r="AA26" i="1"/>
  <c r="AA23" i="1"/>
  <c r="AA6" i="1"/>
  <c r="AA16" i="1"/>
  <c r="AA17" i="1"/>
  <c r="AA14" i="1"/>
  <c r="AA11" i="1"/>
  <c r="AA12" i="1"/>
  <c r="AA21" i="1"/>
  <c r="AA4" i="1"/>
  <c r="AA13" i="1"/>
  <c r="AA15" i="1"/>
  <c r="AA24" i="1"/>
  <c r="AA22" i="1"/>
  <c r="AA9" i="1"/>
  <c r="AA18" i="1"/>
  <c r="AA3" i="1"/>
  <c r="AA20" i="1"/>
  <c r="AA8" i="1"/>
  <c r="AB25" i="1" l="1"/>
  <c r="AB21" i="1"/>
  <c r="AB26" i="1"/>
  <c r="AB3" i="1"/>
  <c r="AB17" i="1"/>
  <c r="AB9" i="1"/>
  <c r="AB24" i="1"/>
  <c r="AB20" i="1"/>
  <c r="AB11" i="1"/>
  <c r="AB13" i="1"/>
  <c r="AB8" i="1"/>
  <c r="AB18" i="1"/>
  <c r="AB15" i="1"/>
  <c r="AB12" i="1"/>
  <c r="AB16" i="1"/>
  <c r="AB7" i="1"/>
  <c r="AB6" i="1"/>
  <c r="AB10" i="1"/>
  <c r="AB22" i="1"/>
  <c r="AB4" i="1"/>
  <c r="AB14" i="1"/>
  <c r="AB23" i="1"/>
  <c r="AB2" i="1"/>
  <c r="AA27" i="1"/>
  <c r="AB27" i="1" s="1"/>
</calcChain>
</file>

<file path=xl/sharedStrings.xml><?xml version="1.0" encoding="utf-8"?>
<sst xmlns="http://schemas.openxmlformats.org/spreadsheetml/2006/main" count="51" uniqueCount="50">
  <si>
    <t xml:space="preserve">ФИО сдавшего сумму </t>
  </si>
  <si>
    <t>День учителя и день рождения Глёковой О. П.</t>
  </si>
  <si>
    <t>На экзамен и пр расходы</t>
  </si>
  <si>
    <t>На бумагу кошелевой</t>
  </si>
  <si>
    <t>На 2 обложки для журнала</t>
  </si>
  <si>
    <t>сдать со стипендии</t>
  </si>
  <si>
    <t>экзамен ОТ</t>
  </si>
  <si>
    <t>иностранный</t>
  </si>
  <si>
    <t>четыре блока А3</t>
  </si>
  <si>
    <t>На бумагу Кулешовой</t>
  </si>
  <si>
    <t>обложки на журнал х2</t>
  </si>
  <si>
    <t>На экзамены</t>
  </si>
  <si>
    <t>день учителя</t>
  </si>
  <si>
    <t>бумага Хне</t>
  </si>
  <si>
    <t>Экзамены</t>
  </si>
  <si>
    <t>сумма</t>
  </si>
  <si>
    <t>%</t>
  </si>
  <si>
    <t>что отдать</t>
  </si>
  <si>
    <t>Андриянов В. А.</t>
  </si>
  <si>
    <t>Бохан З. А.</t>
  </si>
  <si>
    <t>Вакулюк А. А.</t>
  </si>
  <si>
    <t>Василевский В. Г.</t>
  </si>
  <si>
    <t>Городецкая Т. А.</t>
  </si>
  <si>
    <t>Городецкий И. А.</t>
  </si>
  <si>
    <t>Демиденко С. С.</t>
  </si>
  <si>
    <t>Денькевич М. С.</t>
  </si>
  <si>
    <t>Дергачёв А. Н.</t>
  </si>
  <si>
    <t>Званкович И. Г.</t>
  </si>
  <si>
    <t>Каранкевич Я. А.</t>
  </si>
  <si>
    <t>Климовец-Домнич Р. Д.</t>
  </si>
  <si>
    <t>Кудина А. С.</t>
  </si>
  <si>
    <t>Куц К. А.</t>
  </si>
  <si>
    <t>Кушнер В. Н.</t>
  </si>
  <si>
    <t>Овсяник А. А.</t>
  </si>
  <si>
    <t>Остапчук А. И.</t>
  </si>
  <si>
    <t>Падуто К. И.</t>
  </si>
  <si>
    <t>Пенцель А. Д.</t>
  </si>
  <si>
    <t>Раманьков Д. В.</t>
  </si>
  <si>
    <t>Сафонова Д. А.</t>
  </si>
  <si>
    <t>Слюньков И. В.</t>
  </si>
  <si>
    <t>Соколовская Д. А.</t>
  </si>
  <si>
    <t>Трифоненко М. О.</t>
  </si>
  <si>
    <t>Цвйок М. В.</t>
  </si>
  <si>
    <t>Собраная сумма</t>
  </si>
  <si>
    <t>Потратили</t>
  </si>
  <si>
    <t>остаток</t>
  </si>
  <si>
    <t>Английский/немецкий</t>
  </si>
  <si>
    <t>Экономика</t>
  </si>
  <si>
    <t>На обложку для журнала</t>
  </si>
  <si>
    <t>бумагаи печать на конкурс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</si>
</sst>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Font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9" fontId="0" fillId="0" borderId="5" xfId="1" applyFont="1" applyBorder="1" applyAlignment="1" applyProtection="1"/>
    <xf numFmtId="2" fontId="0" fillId="0" borderId="5" xfId="0" applyNumberFormat="1" applyBorder="1"/>
    <xf numFmtId="0" fontId="0" fillId="0" borderId="6" xfId="0" applyFont="1" applyBorder="1"/>
    <xf numFmtId="0" fontId="0" fillId="2" borderId="7" xfId="0" applyFill="1" applyBorder="1"/>
    <xf numFmtId="9" fontId="0" fillId="0" borderId="7" xfId="1" applyFont="1" applyBorder="1" applyAlignment="1" applyProtection="1"/>
    <xf numFmtId="2" fontId="0" fillId="0" borderId="7" xfId="0" applyNumberFormat="1" applyBorder="1"/>
    <xf numFmtId="0" fontId="0" fillId="0" borderId="7" xfId="0" applyBorder="1"/>
    <xf numFmtId="0" fontId="0" fillId="0" borderId="8" xfId="0" applyFont="1" applyBorder="1"/>
    <xf numFmtId="0" fontId="0" fillId="2" borderId="9" xfId="0" applyFill="1" applyBorder="1"/>
    <xf numFmtId="0" fontId="0" fillId="0" borderId="9" xfId="0" applyBorder="1"/>
    <xf numFmtId="9" fontId="0" fillId="0" borderId="9" xfId="1" applyFont="1" applyBorder="1" applyAlignment="1" applyProtection="1"/>
    <xf numFmtId="2" fontId="0" fillId="0" borderId="9" xfId="0" applyNumberFormat="1" applyBorder="1"/>
    <xf numFmtId="0" fontId="0" fillId="0" borderId="10" xfId="0" applyFont="1" applyBorder="1"/>
    <xf numFmtId="0" fontId="0" fillId="2" borderId="5" xfId="0" applyFill="1" applyBorder="1"/>
    <xf numFmtId="9" fontId="0" fillId="0" borderId="5" xfId="0" applyNumberFormat="1" applyBorder="1"/>
    <xf numFmtId="0" fontId="0" fillId="0" borderId="11" xfId="0" applyFont="1" applyBorder="1"/>
    <xf numFmtId="0" fontId="0" fillId="0" borderId="12" xfId="0" applyBorder="1"/>
    <xf numFmtId="0" fontId="0" fillId="2" borderId="12" xfId="0" applyFill="1" applyBorder="1"/>
    <xf numFmtId="0" fontId="0" fillId="0" borderId="13" xfId="0" applyFont="1" applyBorder="1"/>
    <xf numFmtId="0" fontId="0" fillId="0" borderId="14" xfId="0" applyBorder="1"/>
    <xf numFmtId="0" fontId="0" fillId="0" borderId="7" xfId="0" applyNumberFormat="1" applyBorder="1"/>
    <xf numFmtId="16" fontId="0" fillId="0" borderId="2" xfId="0" applyNumberFormat="1" applyFont="1" applyBorder="1" applyAlignment="1">
      <alignment horizontal="center" vertical="center" wrapText="1"/>
    </xf>
    <xf numFmtId="0" fontId="0" fillId="0" borderId="12" xfId="0" applyNumberFormat="1" applyBorder="1"/>
    <xf numFmtId="2" fontId="0" fillId="0" borderId="14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zoomScale="85" zoomScaleNormal="85" workbookViewId="0">
      <pane xSplit="1" topLeftCell="P1" activePane="topRight" state="frozen"/>
      <selection pane="topRight" activeCell="X3" sqref="X3"/>
    </sheetView>
  </sheetViews>
  <sheetFormatPr defaultColWidth="8.5703125" defaultRowHeight="15" x14ac:dyDescent="0.25"/>
  <cols>
    <col min="1" max="1" width="23.140625" customWidth="1"/>
    <col min="2" max="2" width="7" customWidth="1"/>
    <col min="3" max="3" width="24.28515625" customWidth="1"/>
    <col min="4" max="4" width="16.42578125" customWidth="1"/>
    <col min="5" max="6" width="15" customWidth="1"/>
    <col min="12" max="16" width="11" customWidth="1"/>
    <col min="18" max="21" width="11" customWidth="1"/>
    <col min="22" max="22" width="12.7109375" bestFit="1" customWidth="1"/>
    <col min="23" max="24" width="12.7109375" customWidth="1"/>
    <col min="28" max="28" width="10.42578125" customWidth="1"/>
  </cols>
  <sheetData>
    <row r="1" spans="1:28" ht="42" customHeight="1" thickBot="1" x14ac:dyDescent="0.3">
      <c r="A1" s="1" t="s">
        <v>0</v>
      </c>
      <c r="B1" s="3">
        <v>2020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>
        <v>2021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>
        <v>2022</v>
      </c>
      <c r="R1" s="3" t="s">
        <v>14</v>
      </c>
      <c r="S1" s="3" t="s">
        <v>46</v>
      </c>
      <c r="T1" s="3" t="s">
        <v>47</v>
      </c>
      <c r="U1" s="30">
        <v>44615</v>
      </c>
      <c r="V1" s="3" t="s">
        <v>48</v>
      </c>
      <c r="W1" s="3" t="s">
        <v>49</v>
      </c>
      <c r="X1" s="3" t="s">
        <v>14</v>
      </c>
      <c r="Y1" s="4"/>
      <c r="Z1" s="3" t="s">
        <v>15</v>
      </c>
      <c r="AA1" s="3" t="s">
        <v>16</v>
      </c>
      <c r="AB1" s="3" t="s">
        <v>17</v>
      </c>
    </row>
    <row r="2" spans="1:28" x14ac:dyDescent="0.25">
      <c r="A2" s="5" t="s">
        <v>18</v>
      </c>
      <c r="B2" s="6"/>
      <c r="C2" s="7">
        <v>2</v>
      </c>
      <c r="D2" s="7">
        <v>2</v>
      </c>
      <c r="E2" s="7">
        <v>0.4</v>
      </c>
      <c r="F2" s="7"/>
      <c r="G2" s="7"/>
      <c r="H2" s="6"/>
      <c r="I2" s="7">
        <v>2</v>
      </c>
      <c r="J2" s="7"/>
      <c r="K2" s="7"/>
      <c r="L2" s="8"/>
      <c r="M2" s="8"/>
      <c r="N2" s="8">
        <v>5</v>
      </c>
      <c r="O2" s="8"/>
      <c r="P2" s="8"/>
      <c r="Q2" s="6"/>
      <c r="R2" s="8">
        <v>5</v>
      </c>
      <c r="S2" s="8"/>
      <c r="T2" s="8"/>
      <c r="U2" s="8">
        <v>1</v>
      </c>
      <c r="V2" s="8"/>
      <c r="W2" s="8"/>
      <c r="X2" s="8">
        <v>3</v>
      </c>
      <c r="Y2" s="8"/>
      <c r="Z2" s="8">
        <f t="shared" ref="Z2:Z26" si="0">SUM(B2:Y2)</f>
        <v>20.399999999999999</v>
      </c>
      <c r="AA2" s="9">
        <f>Z2/$Z$27</f>
        <v>4.1434780842507207E-2</v>
      </c>
      <c r="AB2" s="10">
        <f>_xlfn.CEILING.MATH($AB$29*AA2,0.01)</f>
        <v>0.73</v>
      </c>
    </row>
    <row r="3" spans="1:28" x14ac:dyDescent="0.25">
      <c r="A3" s="11" t="s">
        <v>19</v>
      </c>
      <c r="B3" s="12"/>
      <c r="C3" s="15">
        <v>3.59</v>
      </c>
      <c r="D3" s="15">
        <v>2</v>
      </c>
      <c r="E3" s="15">
        <v>0.4</v>
      </c>
      <c r="F3" s="15"/>
      <c r="G3" s="15">
        <v>2</v>
      </c>
      <c r="H3" s="12"/>
      <c r="I3" s="15">
        <v>2</v>
      </c>
      <c r="J3" s="15">
        <v>3</v>
      </c>
      <c r="K3" s="15">
        <v>0.86</v>
      </c>
      <c r="L3" s="15">
        <v>0.4</v>
      </c>
      <c r="M3" s="15"/>
      <c r="N3" s="15">
        <v>5</v>
      </c>
      <c r="O3" s="15">
        <v>2</v>
      </c>
      <c r="P3" s="15"/>
      <c r="Q3" s="12"/>
      <c r="R3" s="15">
        <v>25</v>
      </c>
      <c r="S3" s="15"/>
      <c r="T3" s="15"/>
      <c r="U3" s="15">
        <v>1</v>
      </c>
      <c r="V3" s="15"/>
      <c r="W3" s="15"/>
      <c r="X3" s="15"/>
      <c r="Y3" s="15"/>
      <c r="Z3" s="15">
        <f t="shared" si="0"/>
        <v>47.25</v>
      </c>
      <c r="AA3" s="13">
        <f>Z3/$Z$27</f>
        <v>9.5970264451395365E-2</v>
      </c>
      <c r="AB3" s="14">
        <f>_xlfn.CEILING.MATH($AB$29*AA3,0.01)</f>
        <v>1.67</v>
      </c>
    </row>
    <row r="4" spans="1:28" x14ac:dyDescent="0.25">
      <c r="A4" s="11" t="s">
        <v>20</v>
      </c>
      <c r="B4" s="12"/>
      <c r="C4" s="15">
        <v>2</v>
      </c>
      <c r="D4" s="15"/>
      <c r="E4" s="15">
        <v>0.4</v>
      </c>
      <c r="F4" s="15"/>
      <c r="G4" s="15"/>
      <c r="H4" s="12"/>
      <c r="I4" s="15">
        <v>2</v>
      </c>
      <c r="J4" s="15">
        <v>3</v>
      </c>
      <c r="K4" s="15">
        <v>1</v>
      </c>
      <c r="L4" s="15">
        <v>0.5</v>
      </c>
      <c r="M4" s="15"/>
      <c r="N4" s="15">
        <v>5</v>
      </c>
      <c r="O4" s="29">
        <v>2.5</v>
      </c>
      <c r="P4" s="29"/>
      <c r="Q4" s="12"/>
      <c r="R4" s="29">
        <v>5</v>
      </c>
      <c r="S4" s="29"/>
      <c r="T4" s="29"/>
      <c r="U4" s="29">
        <v>1</v>
      </c>
      <c r="V4" s="29"/>
      <c r="W4" s="29"/>
      <c r="X4" s="29">
        <v>3</v>
      </c>
      <c r="Y4" s="15"/>
      <c r="Z4" s="15">
        <f t="shared" si="0"/>
        <v>25.4</v>
      </c>
      <c r="AA4" s="13">
        <f>Z4/$Z$27</f>
        <v>5.1590364382337404E-2</v>
      </c>
      <c r="AB4" s="14">
        <f>_xlfn.CEILING.MATH($AB$29*AA4,0.01)</f>
        <v>0.9</v>
      </c>
    </row>
    <row r="5" spans="1:28" x14ac:dyDescent="0.25">
      <c r="A5" s="11" t="s">
        <v>21</v>
      </c>
      <c r="B5" s="12"/>
      <c r="C5" s="15">
        <v>2</v>
      </c>
      <c r="D5" s="15">
        <v>2</v>
      </c>
      <c r="E5" s="15"/>
      <c r="F5" s="15"/>
      <c r="G5" s="15">
        <v>2</v>
      </c>
      <c r="H5" s="12"/>
      <c r="I5" s="15">
        <v>2</v>
      </c>
      <c r="J5" s="15"/>
      <c r="K5" s="15">
        <v>0.9</v>
      </c>
      <c r="L5" s="15">
        <v>0.4</v>
      </c>
      <c r="M5" s="15"/>
      <c r="N5" s="15">
        <v>5</v>
      </c>
      <c r="O5" s="15"/>
      <c r="P5" s="15"/>
      <c r="Q5" s="12"/>
      <c r="R5" s="15"/>
      <c r="S5" s="15"/>
      <c r="T5" s="15"/>
      <c r="U5" s="15"/>
      <c r="V5" s="15"/>
      <c r="W5" s="15"/>
      <c r="X5" s="15"/>
      <c r="Y5" s="15"/>
      <c r="Z5" s="15">
        <f t="shared" si="0"/>
        <v>14.3</v>
      </c>
      <c r="AA5" s="13"/>
      <c r="AB5" s="14"/>
    </row>
    <row r="6" spans="1:28" x14ac:dyDescent="0.25">
      <c r="A6" s="11" t="s">
        <v>22</v>
      </c>
      <c r="B6" s="12"/>
      <c r="C6" s="15">
        <v>2</v>
      </c>
      <c r="D6" s="15">
        <v>2</v>
      </c>
      <c r="E6" s="15">
        <v>0.5</v>
      </c>
      <c r="F6" s="15"/>
      <c r="G6" s="15">
        <v>2</v>
      </c>
      <c r="H6" s="12"/>
      <c r="I6" s="15">
        <v>2</v>
      </c>
      <c r="J6" s="15"/>
      <c r="K6" s="15">
        <v>1</v>
      </c>
      <c r="L6" s="15"/>
      <c r="M6" s="15"/>
      <c r="N6" s="15">
        <v>5</v>
      </c>
      <c r="O6" s="15">
        <v>2</v>
      </c>
      <c r="P6" s="15"/>
      <c r="Q6" s="12"/>
      <c r="R6" s="15">
        <v>5</v>
      </c>
      <c r="S6" s="15"/>
      <c r="T6" s="15"/>
      <c r="U6" s="15">
        <v>1</v>
      </c>
      <c r="V6" s="15"/>
      <c r="W6" s="15"/>
      <c r="X6" s="15">
        <v>3</v>
      </c>
      <c r="Y6" s="15"/>
      <c r="Z6" s="15">
        <f t="shared" si="0"/>
        <v>25.5</v>
      </c>
      <c r="AA6" s="13">
        <f t="shared" ref="AA6:AA18" si="1">Z6/$Z$27</f>
        <v>5.1793476053134009E-2</v>
      </c>
      <c r="AB6" s="14">
        <f t="shared" ref="AB6:AB18" si="2">_xlfn.CEILING.MATH($AB$29*AA6,0.01)</f>
        <v>0.91</v>
      </c>
    </row>
    <row r="7" spans="1:28" x14ac:dyDescent="0.25">
      <c r="A7" s="11" t="s">
        <v>23</v>
      </c>
      <c r="B7" s="12"/>
      <c r="C7" s="15">
        <v>2</v>
      </c>
      <c r="D7" s="15">
        <v>2</v>
      </c>
      <c r="E7" s="15">
        <v>0.5</v>
      </c>
      <c r="F7" s="15"/>
      <c r="G7" s="15">
        <v>2</v>
      </c>
      <c r="H7" s="12"/>
      <c r="I7" s="15">
        <v>2</v>
      </c>
      <c r="J7" s="15"/>
      <c r="K7" s="15">
        <v>1</v>
      </c>
      <c r="L7" s="15"/>
      <c r="M7" s="15"/>
      <c r="N7" s="15">
        <v>5</v>
      </c>
      <c r="O7" s="15">
        <v>2</v>
      </c>
      <c r="P7" s="15"/>
      <c r="Q7" s="12"/>
      <c r="R7" s="15">
        <v>5</v>
      </c>
      <c r="S7" s="15"/>
      <c r="T7" s="15"/>
      <c r="U7" s="15">
        <v>1</v>
      </c>
      <c r="V7" s="15"/>
      <c r="W7" s="15"/>
      <c r="X7" s="15">
        <v>3</v>
      </c>
      <c r="Y7" s="15"/>
      <c r="Z7" s="15">
        <f t="shared" si="0"/>
        <v>25.5</v>
      </c>
      <c r="AA7" s="13">
        <f t="shared" si="1"/>
        <v>5.1793476053134009E-2</v>
      </c>
      <c r="AB7" s="14">
        <f t="shared" si="2"/>
        <v>0.91</v>
      </c>
    </row>
    <row r="8" spans="1:28" x14ac:dyDescent="0.25">
      <c r="A8" s="11" t="s">
        <v>24</v>
      </c>
      <c r="B8" s="12"/>
      <c r="C8" s="15">
        <v>2</v>
      </c>
      <c r="D8" s="15">
        <v>2</v>
      </c>
      <c r="E8" s="15"/>
      <c r="F8" s="15"/>
      <c r="G8" s="15">
        <v>1</v>
      </c>
      <c r="H8" s="12"/>
      <c r="I8" s="15"/>
      <c r="J8" s="15">
        <v>3</v>
      </c>
      <c r="K8" s="15"/>
      <c r="L8" s="15"/>
      <c r="M8" s="15"/>
      <c r="N8" s="15">
        <v>5</v>
      </c>
      <c r="O8" s="15"/>
      <c r="P8" s="15"/>
      <c r="Q8" s="12"/>
      <c r="R8" s="15">
        <v>5</v>
      </c>
      <c r="S8" s="15"/>
      <c r="T8" s="15"/>
      <c r="U8" s="15">
        <v>1</v>
      </c>
      <c r="V8" s="15"/>
      <c r="W8" s="15"/>
      <c r="X8" s="15">
        <v>3</v>
      </c>
      <c r="Y8" s="15"/>
      <c r="Z8" s="15">
        <f t="shared" si="0"/>
        <v>22</v>
      </c>
      <c r="AA8" s="13">
        <f t="shared" si="1"/>
        <v>4.4684567575252875E-2</v>
      </c>
      <c r="AB8" s="14">
        <f t="shared" si="2"/>
        <v>0.78</v>
      </c>
    </row>
    <row r="9" spans="1:28" x14ac:dyDescent="0.25">
      <c r="A9" s="11" t="s">
        <v>25</v>
      </c>
      <c r="B9" s="12"/>
      <c r="C9" s="15">
        <v>2</v>
      </c>
      <c r="D9" s="14">
        <v>2.1</v>
      </c>
      <c r="E9" s="15"/>
      <c r="F9" s="15"/>
      <c r="G9" s="15"/>
      <c r="H9" s="12"/>
      <c r="I9" s="15">
        <v>2</v>
      </c>
      <c r="J9" s="15"/>
      <c r="K9" s="15">
        <v>0.86</v>
      </c>
      <c r="L9" s="15"/>
      <c r="M9" s="15"/>
      <c r="N9" s="15">
        <v>5</v>
      </c>
      <c r="O9" s="15"/>
      <c r="P9" s="15"/>
      <c r="Q9" s="12"/>
      <c r="R9" s="15">
        <v>5</v>
      </c>
      <c r="S9" s="15"/>
      <c r="T9" s="15"/>
      <c r="U9" s="15"/>
      <c r="V9" s="15"/>
      <c r="W9" s="15"/>
      <c r="X9" s="15">
        <v>3</v>
      </c>
      <c r="Y9" s="15"/>
      <c r="Z9" s="15">
        <f t="shared" si="0"/>
        <v>19.96</v>
      </c>
      <c r="AA9" s="13">
        <f t="shared" si="1"/>
        <v>4.0541089491002151E-2</v>
      </c>
      <c r="AB9" s="14">
        <f t="shared" si="2"/>
        <v>0.71</v>
      </c>
    </row>
    <row r="10" spans="1:28" x14ac:dyDescent="0.25">
      <c r="A10" s="11" t="s">
        <v>26</v>
      </c>
      <c r="B10" s="12"/>
      <c r="C10" s="15">
        <v>2.1</v>
      </c>
      <c r="D10" s="15">
        <v>2</v>
      </c>
      <c r="E10" s="15">
        <v>0.4</v>
      </c>
      <c r="F10" s="15"/>
      <c r="G10" s="15">
        <v>2</v>
      </c>
      <c r="H10" s="12"/>
      <c r="I10" s="15">
        <v>2</v>
      </c>
      <c r="J10" s="15">
        <v>3</v>
      </c>
      <c r="K10" s="15">
        <v>0.86</v>
      </c>
      <c r="L10" s="15">
        <v>0.4</v>
      </c>
      <c r="M10" s="15"/>
      <c r="N10" s="15">
        <v>5</v>
      </c>
      <c r="O10" s="15">
        <v>2</v>
      </c>
      <c r="P10" s="15"/>
      <c r="Q10" s="12"/>
      <c r="R10" s="15">
        <v>5</v>
      </c>
      <c r="S10" s="15"/>
      <c r="T10" s="15"/>
      <c r="U10" s="15">
        <v>1</v>
      </c>
      <c r="V10" s="15"/>
      <c r="W10" s="15"/>
      <c r="X10" s="15">
        <v>3</v>
      </c>
      <c r="Y10" s="15"/>
      <c r="Z10" s="15">
        <f t="shared" si="0"/>
        <v>28.759999999999998</v>
      </c>
      <c r="AA10" s="13">
        <f t="shared" si="1"/>
        <v>5.8414916521103297E-2</v>
      </c>
      <c r="AB10" s="14">
        <f t="shared" si="2"/>
        <v>1.02</v>
      </c>
    </row>
    <row r="11" spans="1:28" x14ac:dyDescent="0.25">
      <c r="A11" s="11" t="s">
        <v>27</v>
      </c>
      <c r="B11" s="12"/>
      <c r="C11" s="15">
        <v>2</v>
      </c>
      <c r="D11" s="15">
        <v>2</v>
      </c>
      <c r="E11" s="15">
        <v>0.4</v>
      </c>
      <c r="F11" s="15"/>
      <c r="G11" s="15">
        <v>2</v>
      </c>
      <c r="H11" s="12"/>
      <c r="I11" s="15">
        <v>2</v>
      </c>
      <c r="J11" s="15">
        <v>3</v>
      </c>
      <c r="K11" s="15">
        <v>0.86</v>
      </c>
      <c r="L11" s="15">
        <v>0.4</v>
      </c>
      <c r="M11" s="15"/>
      <c r="N11" s="15">
        <v>5</v>
      </c>
      <c r="O11" s="15">
        <v>2.5</v>
      </c>
      <c r="P11" s="15"/>
      <c r="Q11" s="12"/>
      <c r="R11" s="15">
        <v>5</v>
      </c>
      <c r="S11" s="15"/>
      <c r="T11" s="15"/>
      <c r="U11" s="15">
        <v>1</v>
      </c>
      <c r="V11" s="15"/>
      <c r="W11" s="15"/>
      <c r="X11" s="15">
        <v>3</v>
      </c>
      <c r="Y11" s="15"/>
      <c r="Z11" s="15">
        <f t="shared" si="0"/>
        <v>29.16</v>
      </c>
      <c r="AA11" s="13">
        <f t="shared" si="1"/>
        <v>5.9227363204289715E-2</v>
      </c>
      <c r="AB11" s="14">
        <f t="shared" si="2"/>
        <v>1.03</v>
      </c>
    </row>
    <row r="12" spans="1:28" x14ac:dyDescent="0.25">
      <c r="A12" s="11" t="s">
        <v>28</v>
      </c>
      <c r="B12" s="12"/>
      <c r="C12" s="15">
        <v>4.59</v>
      </c>
      <c r="D12" s="15">
        <v>2</v>
      </c>
      <c r="E12" s="15"/>
      <c r="F12" s="15"/>
      <c r="G12" s="15"/>
      <c r="H12" s="12"/>
      <c r="I12" s="15">
        <v>2</v>
      </c>
      <c r="J12" s="15"/>
      <c r="K12" s="15"/>
      <c r="L12" s="15"/>
      <c r="M12" s="15"/>
      <c r="N12" s="15"/>
      <c r="O12" s="15">
        <v>2</v>
      </c>
      <c r="P12" s="15"/>
      <c r="Q12" s="12"/>
      <c r="R12" s="15">
        <v>5</v>
      </c>
      <c r="S12" s="15"/>
      <c r="T12" s="15"/>
      <c r="U12" s="15"/>
      <c r="V12" s="15"/>
      <c r="W12" s="15"/>
      <c r="X12" s="15"/>
      <c r="Y12" s="15"/>
      <c r="Z12" s="15">
        <f t="shared" si="0"/>
        <v>15.59</v>
      </c>
      <c r="AA12" s="13">
        <f t="shared" si="1"/>
        <v>3.1665109477190555E-2</v>
      </c>
      <c r="AB12" s="14">
        <f t="shared" si="2"/>
        <v>0.56000000000000005</v>
      </c>
    </row>
    <row r="13" spans="1:28" x14ac:dyDescent="0.25">
      <c r="A13" s="11" t="s">
        <v>29</v>
      </c>
      <c r="B13" s="12"/>
      <c r="C13" s="15">
        <v>2.1</v>
      </c>
      <c r="D13" s="15">
        <v>2</v>
      </c>
      <c r="E13" s="15">
        <v>0.4</v>
      </c>
      <c r="F13" s="15"/>
      <c r="G13" s="15">
        <v>2</v>
      </c>
      <c r="H13" s="12"/>
      <c r="I13" s="15">
        <v>2</v>
      </c>
      <c r="J13" s="15">
        <v>3</v>
      </c>
      <c r="K13" s="15">
        <v>0.86</v>
      </c>
      <c r="L13" s="15"/>
      <c r="M13" s="15"/>
      <c r="N13" s="15">
        <v>5</v>
      </c>
      <c r="O13" s="15"/>
      <c r="P13" s="15"/>
      <c r="Q13" s="12"/>
      <c r="R13" s="15">
        <v>5</v>
      </c>
      <c r="S13" s="15"/>
      <c r="T13" s="15"/>
      <c r="U13" s="15">
        <v>1</v>
      </c>
      <c r="V13" s="15"/>
      <c r="W13" s="15"/>
      <c r="X13" s="15"/>
      <c r="Y13" s="15"/>
      <c r="Z13" s="15">
        <f t="shared" si="0"/>
        <v>23.36</v>
      </c>
      <c r="AA13" s="13">
        <f t="shared" si="1"/>
        <v>4.7446886298086681E-2</v>
      </c>
      <c r="AB13" s="14">
        <f t="shared" si="2"/>
        <v>0.83000000000000007</v>
      </c>
    </row>
    <row r="14" spans="1:28" x14ac:dyDescent="0.25">
      <c r="A14" s="11" t="s">
        <v>30</v>
      </c>
      <c r="B14" s="12"/>
      <c r="C14" s="15">
        <v>2</v>
      </c>
      <c r="D14" s="15">
        <v>2</v>
      </c>
      <c r="E14" s="15"/>
      <c r="F14" s="15"/>
      <c r="G14" s="15"/>
      <c r="H14" s="12"/>
      <c r="I14" s="15">
        <v>2</v>
      </c>
      <c r="J14" s="15"/>
      <c r="K14" s="15"/>
      <c r="L14" s="15"/>
      <c r="M14" s="15"/>
      <c r="N14" s="15">
        <v>5</v>
      </c>
      <c r="O14" s="15">
        <v>2.6</v>
      </c>
      <c r="P14" s="15"/>
      <c r="Q14" s="12"/>
      <c r="R14" s="15">
        <v>5</v>
      </c>
      <c r="S14" s="15"/>
      <c r="T14" s="15"/>
      <c r="U14" s="15">
        <v>1</v>
      </c>
      <c r="V14" s="15"/>
      <c r="W14" s="15"/>
      <c r="X14" s="15">
        <v>3</v>
      </c>
      <c r="Y14" s="15"/>
      <c r="Z14" s="15">
        <f t="shared" si="0"/>
        <v>22.6</v>
      </c>
      <c r="AA14" s="13">
        <f t="shared" si="1"/>
        <v>4.5903237600032495E-2</v>
      </c>
      <c r="AB14" s="14">
        <f t="shared" si="2"/>
        <v>0.8</v>
      </c>
    </row>
    <row r="15" spans="1:28" x14ac:dyDescent="0.25">
      <c r="A15" s="11" t="s">
        <v>31</v>
      </c>
      <c r="B15" s="12"/>
      <c r="C15" s="15"/>
      <c r="D15" s="15"/>
      <c r="E15" s="15">
        <v>0.5</v>
      </c>
      <c r="F15" s="15"/>
      <c r="G15" s="15"/>
      <c r="H15" s="12"/>
      <c r="I15" s="15">
        <v>2</v>
      </c>
      <c r="J15" s="15">
        <v>3</v>
      </c>
      <c r="K15" s="15"/>
      <c r="L15" s="15"/>
      <c r="M15" s="15"/>
      <c r="N15" s="15"/>
      <c r="O15" s="15">
        <v>3</v>
      </c>
      <c r="P15" s="15"/>
      <c r="Q15" s="12"/>
      <c r="R15" s="15">
        <v>5</v>
      </c>
      <c r="S15" s="15"/>
      <c r="T15" s="15"/>
      <c r="U15" s="15"/>
      <c r="V15" s="15"/>
      <c r="W15" s="15"/>
      <c r="X15" s="15"/>
      <c r="Y15" s="15"/>
      <c r="Z15" s="15">
        <f t="shared" si="0"/>
        <v>13.5</v>
      </c>
      <c r="AA15" s="13">
        <f t="shared" si="1"/>
        <v>2.7420075557541536E-2</v>
      </c>
      <c r="AB15" s="14">
        <f t="shared" si="2"/>
        <v>0.48</v>
      </c>
    </row>
    <row r="16" spans="1:28" x14ac:dyDescent="0.25">
      <c r="A16" s="11" t="s">
        <v>32</v>
      </c>
      <c r="B16" s="12"/>
      <c r="C16" s="15"/>
      <c r="D16" s="15"/>
      <c r="E16" s="15"/>
      <c r="F16" s="15"/>
      <c r="G16" s="15"/>
      <c r="H16" s="12"/>
      <c r="I16" s="15"/>
      <c r="J16" s="15">
        <v>3</v>
      </c>
      <c r="K16" s="15">
        <v>1</v>
      </c>
      <c r="L16" s="15">
        <v>0.4</v>
      </c>
      <c r="M16" s="15"/>
      <c r="N16" s="15">
        <v>5</v>
      </c>
      <c r="O16" s="15">
        <v>2</v>
      </c>
      <c r="P16" s="15"/>
      <c r="Q16" s="12"/>
      <c r="R16" s="15">
        <v>5</v>
      </c>
      <c r="S16" s="15"/>
      <c r="T16" s="15"/>
      <c r="U16" s="15">
        <v>1</v>
      </c>
      <c r="V16" s="15"/>
      <c r="W16" s="15"/>
      <c r="X16" s="15"/>
      <c r="Y16" s="15"/>
      <c r="Z16" s="15">
        <f t="shared" si="0"/>
        <v>17.399999999999999</v>
      </c>
      <c r="AA16" s="13">
        <f t="shared" si="1"/>
        <v>3.5341430718609089E-2</v>
      </c>
      <c r="AB16" s="14">
        <f t="shared" si="2"/>
        <v>0.62</v>
      </c>
    </row>
    <row r="17" spans="1:28" x14ac:dyDescent="0.25">
      <c r="A17" s="11" t="s">
        <v>33</v>
      </c>
      <c r="B17" s="12"/>
      <c r="C17" s="15"/>
      <c r="D17" s="15"/>
      <c r="E17" s="15">
        <v>0.4</v>
      </c>
      <c r="F17" s="15"/>
      <c r="G17" s="15">
        <v>2</v>
      </c>
      <c r="H17" s="12"/>
      <c r="I17" s="15">
        <v>2</v>
      </c>
      <c r="J17" s="15"/>
      <c r="K17" s="15">
        <v>0.86</v>
      </c>
      <c r="L17" s="15">
        <v>0.4</v>
      </c>
      <c r="M17" s="15"/>
      <c r="N17" s="15">
        <v>5</v>
      </c>
      <c r="O17" s="15"/>
      <c r="P17" s="15"/>
      <c r="Q17" s="12"/>
      <c r="R17" s="15">
        <v>5</v>
      </c>
      <c r="S17" s="15"/>
      <c r="T17" s="15"/>
      <c r="U17" s="15"/>
      <c r="V17" s="15"/>
      <c r="W17" s="15"/>
      <c r="X17" s="15">
        <v>3</v>
      </c>
      <c r="Y17" s="15"/>
      <c r="Z17" s="15">
        <f t="shared" si="0"/>
        <v>18.66</v>
      </c>
      <c r="AA17" s="13">
        <f t="shared" si="1"/>
        <v>3.7900637770646298E-2</v>
      </c>
      <c r="AB17" s="14">
        <f t="shared" si="2"/>
        <v>0.66</v>
      </c>
    </row>
    <row r="18" spans="1:28" x14ac:dyDescent="0.25">
      <c r="A18" s="11" t="s">
        <v>34</v>
      </c>
      <c r="B18" s="12"/>
      <c r="C18" s="15"/>
      <c r="D18" s="15"/>
      <c r="E18" s="15"/>
      <c r="F18" s="15"/>
      <c r="G18" s="15">
        <v>2</v>
      </c>
      <c r="H18" s="12"/>
      <c r="I18" s="15">
        <v>2</v>
      </c>
      <c r="J18" s="15">
        <v>3</v>
      </c>
      <c r="K18" s="15">
        <v>0.86</v>
      </c>
      <c r="L18" s="15"/>
      <c r="M18" s="15"/>
      <c r="N18" s="15">
        <v>5</v>
      </c>
      <c r="O18" s="15"/>
      <c r="P18" s="15"/>
      <c r="Q18" s="12"/>
      <c r="R18" s="15">
        <v>5</v>
      </c>
      <c r="S18" s="15"/>
      <c r="T18" s="15"/>
      <c r="U18" s="15">
        <v>1</v>
      </c>
      <c r="V18" s="15"/>
      <c r="W18" s="15"/>
      <c r="X18" s="15">
        <v>3</v>
      </c>
      <c r="Y18" s="15"/>
      <c r="Z18" s="15">
        <f t="shared" si="0"/>
        <v>21.86</v>
      </c>
      <c r="AA18" s="13">
        <f t="shared" si="1"/>
        <v>4.4400211236137625E-2</v>
      </c>
      <c r="AB18" s="14">
        <f t="shared" si="2"/>
        <v>0.78</v>
      </c>
    </row>
    <row r="19" spans="1:28" x14ac:dyDescent="0.25">
      <c r="A19" s="11" t="s">
        <v>35</v>
      </c>
      <c r="B19" s="12"/>
      <c r="C19" s="15"/>
      <c r="D19" s="15"/>
      <c r="E19" s="15"/>
      <c r="F19" s="15"/>
      <c r="G19" s="15"/>
      <c r="H19" s="12"/>
      <c r="I19" s="15"/>
      <c r="J19" s="15">
        <v>3</v>
      </c>
      <c r="K19" s="15">
        <v>0.9</v>
      </c>
      <c r="L19" s="15"/>
      <c r="M19" s="15"/>
      <c r="N19" s="15"/>
      <c r="O19" s="15"/>
      <c r="P19" s="15"/>
      <c r="Q19" s="12"/>
      <c r="R19" s="15"/>
      <c r="S19" s="15"/>
      <c r="T19" s="15"/>
      <c r="U19" s="15"/>
      <c r="V19" s="15"/>
      <c r="W19" s="15"/>
      <c r="X19" s="15"/>
      <c r="Y19" s="15"/>
      <c r="Z19" s="15">
        <f t="shared" si="0"/>
        <v>3.9</v>
      </c>
      <c r="AA19" s="13"/>
      <c r="AB19" s="14"/>
    </row>
    <row r="20" spans="1:28" x14ac:dyDescent="0.25">
      <c r="A20" s="11" t="s">
        <v>36</v>
      </c>
      <c r="B20" s="12"/>
      <c r="C20" s="15"/>
      <c r="D20" s="15"/>
      <c r="E20" s="15"/>
      <c r="F20" s="15"/>
      <c r="G20" s="15"/>
      <c r="H20" s="12"/>
      <c r="I20" s="15"/>
      <c r="J20" s="15">
        <v>3</v>
      </c>
      <c r="K20" s="15">
        <v>0.76</v>
      </c>
      <c r="L20" s="15"/>
      <c r="M20" s="15"/>
      <c r="N20" s="15"/>
      <c r="O20" s="15"/>
      <c r="P20" s="15"/>
      <c r="Q20" s="12"/>
      <c r="R20" s="15">
        <v>5</v>
      </c>
      <c r="S20" s="15"/>
      <c r="T20" s="15"/>
      <c r="U20" s="15"/>
      <c r="V20" s="15"/>
      <c r="W20" s="15"/>
      <c r="X20" s="15">
        <v>3</v>
      </c>
      <c r="Y20" s="15"/>
      <c r="Z20" s="15">
        <f t="shared" si="0"/>
        <v>11.76</v>
      </c>
      <c r="AA20" s="13">
        <f t="shared" ref="AA20:AA26" si="3">Z20/$Z$27</f>
        <v>2.3885932485680626E-2</v>
      </c>
      <c r="AB20" s="14">
        <f t="shared" ref="AB20:AB27" si="4">_xlfn.CEILING.MATH($AB$29*AA20,0.01)</f>
        <v>0.42</v>
      </c>
    </row>
    <row r="21" spans="1:28" x14ac:dyDescent="0.25">
      <c r="A21" s="11" t="s">
        <v>37</v>
      </c>
      <c r="B21" s="12"/>
      <c r="C21" s="15"/>
      <c r="D21" s="15"/>
      <c r="E21" s="15"/>
      <c r="F21" s="15"/>
      <c r="G21" s="15"/>
      <c r="H21" s="12"/>
      <c r="I21" s="15"/>
      <c r="J21" s="15"/>
      <c r="K21" s="15"/>
      <c r="L21" s="15"/>
      <c r="M21" s="15"/>
      <c r="N21" s="15">
        <v>5</v>
      </c>
      <c r="O21" s="15"/>
      <c r="P21" s="15"/>
      <c r="Q21" s="12"/>
      <c r="R21" s="15">
        <v>5</v>
      </c>
      <c r="S21" s="15"/>
      <c r="T21" s="15"/>
      <c r="U21" s="15">
        <v>1</v>
      </c>
      <c r="V21" s="15"/>
      <c r="W21" s="15"/>
      <c r="X21" s="15">
        <v>3</v>
      </c>
      <c r="Y21" s="15"/>
      <c r="Z21" s="15">
        <f t="shared" si="0"/>
        <v>14</v>
      </c>
      <c r="AA21" s="13">
        <f t="shared" si="3"/>
        <v>2.8435633911524556E-2</v>
      </c>
      <c r="AB21" s="14">
        <f t="shared" si="4"/>
        <v>0.5</v>
      </c>
    </row>
    <row r="22" spans="1:28" x14ac:dyDescent="0.25">
      <c r="A22" s="11" t="s">
        <v>38</v>
      </c>
      <c r="B22" s="12"/>
      <c r="C22" s="15"/>
      <c r="D22" s="15"/>
      <c r="E22" s="15"/>
      <c r="F22" s="15"/>
      <c r="G22" s="15"/>
      <c r="H22" s="12"/>
      <c r="I22" s="15">
        <v>2</v>
      </c>
      <c r="J22" s="15">
        <v>3</v>
      </c>
      <c r="K22" s="15">
        <v>0.86</v>
      </c>
      <c r="L22" s="15"/>
      <c r="M22" s="15"/>
      <c r="N22" s="15"/>
      <c r="O22" s="15"/>
      <c r="P22" s="15"/>
      <c r="Q22" s="12"/>
      <c r="R22" s="15">
        <v>5</v>
      </c>
      <c r="S22" s="15"/>
      <c r="T22" s="15"/>
      <c r="U22" s="15">
        <v>1</v>
      </c>
      <c r="V22" s="15"/>
      <c r="W22" s="15"/>
      <c r="X22" s="15">
        <v>3</v>
      </c>
      <c r="Y22" s="15"/>
      <c r="Z22" s="15">
        <f t="shared" si="0"/>
        <v>14.86</v>
      </c>
      <c r="AA22" s="13">
        <f t="shared" si="3"/>
        <v>3.0182394280375346E-2</v>
      </c>
      <c r="AB22" s="14">
        <f t="shared" si="4"/>
        <v>0.53</v>
      </c>
    </row>
    <row r="23" spans="1:28" x14ac:dyDescent="0.25">
      <c r="A23" s="11" t="s">
        <v>39</v>
      </c>
      <c r="B23" s="12"/>
      <c r="C23" s="15"/>
      <c r="D23" s="15"/>
      <c r="E23" s="15"/>
      <c r="F23" s="15"/>
      <c r="G23" s="15"/>
      <c r="H23" s="12"/>
      <c r="I23" s="15"/>
      <c r="J23" s="15"/>
      <c r="K23" s="15"/>
      <c r="L23" s="15"/>
      <c r="M23" s="15"/>
      <c r="N23" s="15"/>
      <c r="O23" s="15"/>
      <c r="P23" s="15"/>
      <c r="Q23" s="12"/>
      <c r="R23" s="15">
        <v>5</v>
      </c>
      <c r="S23" s="15"/>
      <c r="T23" s="15"/>
      <c r="U23" s="15"/>
      <c r="V23" s="15"/>
      <c r="W23" s="15"/>
      <c r="X23" s="15"/>
      <c r="Y23" s="15"/>
      <c r="Z23" s="15">
        <f t="shared" si="0"/>
        <v>5</v>
      </c>
      <c r="AA23" s="13">
        <f t="shared" si="3"/>
        <v>1.0155583539830197E-2</v>
      </c>
      <c r="AB23" s="14">
        <f t="shared" si="4"/>
        <v>0.18</v>
      </c>
    </row>
    <row r="24" spans="1:28" x14ac:dyDescent="0.25">
      <c r="A24" s="11" t="s">
        <v>40</v>
      </c>
      <c r="B24" s="12"/>
      <c r="C24" s="15"/>
      <c r="D24" s="15"/>
      <c r="E24" s="15"/>
      <c r="F24" s="15"/>
      <c r="G24" s="15">
        <v>2</v>
      </c>
      <c r="H24" s="12"/>
      <c r="I24" s="15"/>
      <c r="J24" s="15"/>
      <c r="K24" s="15">
        <v>0.86</v>
      </c>
      <c r="L24" s="15"/>
      <c r="M24" s="15"/>
      <c r="N24" s="15">
        <v>5</v>
      </c>
      <c r="O24" s="15">
        <v>2</v>
      </c>
      <c r="P24" s="15"/>
      <c r="Q24" s="12"/>
      <c r="R24" s="15">
        <v>5</v>
      </c>
      <c r="S24" s="15"/>
      <c r="T24" s="15"/>
      <c r="U24" s="15">
        <v>1</v>
      </c>
      <c r="V24" s="15"/>
      <c r="W24" s="15"/>
      <c r="X24" s="15"/>
      <c r="Y24" s="15"/>
      <c r="Z24" s="15">
        <f t="shared" si="0"/>
        <v>15.86</v>
      </c>
      <c r="AA24" s="13">
        <f t="shared" si="3"/>
        <v>3.2213510988341389E-2</v>
      </c>
      <c r="AB24" s="14">
        <f t="shared" si="4"/>
        <v>0.57000000000000006</v>
      </c>
    </row>
    <row r="25" spans="1:28" x14ac:dyDescent="0.25">
      <c r="A25" s="11" t="s">
        <v>41</v>
      </c>
      <c r="B25" s="12"/>
      <c r="C25" s="15"/>
      <c r="D25" s="15"/>
      <c r="E25" s="15">
        <v>0.4</v>
      </c>
      <c r="F25" s="15"/>
      <c r="G25" s="15">
        <v>1.6</v>
      </c>
      <c r="H25" s="12"/>
      <c r="I25" s="15">
        <v>2</v>
      </c>
      <c r="J25" s="15"/>
      <c r="K25" s="15">
        <v>0.9</v>
      </c>
      <c r="L25" s="15"/>
      <c r="M25" s="15"/>
      <c r="N25" s="15">
        <v>5</v>
      </c>
      <c r="O25" s="15">
        <v>2</v>
      </c>
      <c r="P25" s="15"/>
      <c r="Q25" s="12"/>
      <c r="R25" s="15">
        <v>5</v>
      </c>
      <c r="S25" s="15"/>
      <c r="T25" s="15"/>
      <c r="U25" s="15">
        <v>1</v>
      </c>
      <c r="V25" s="15"/>
      <c r="W25" s="15"/>
      <c r="X25" s="15">
        <v>3</v>
      </c>
      <c r="Y25" s="15"/>
      <c r="Z25" s="15">
        <f t="shared" si="0"/>
        <v>20.9</v>
      </c>
      <c r="AA25" s="13">
        <f t="shared" si="3"/>
        <v>4.2450339196490224E-2</v>
      </c>
      <c r="AB25" s="14">
        <f t="shared" si="4"/>
        <v>0.74</v>
      </c>
    </row>
    <row r="26" spans="1:28" ht="15.75" thickBot="1" x14ac:dyDescent="0.3">
      <c r="A26" s="16" t="s">
        <v>42</v>
      </c>
      <c r="B26" s="17"/>
      <c r="C26" s="18"/>
      <c r="D26" s="18"/>
      <c r="E26" s="18"/>
      <c r="F26" s="18"/>
      <c r="G26" s="18"/>
      <c r="H26" s="17"/>
      <c r="I26" s="18">
        <v>2</v>
      </c>
      <c r="J26" s="18">
        <v>3</v>
      </c>
      <c r="K26" s="15">
        <v>0.86</v>
      </c>
      <c r="L26" s="18"/>
      <c r="M26" s="18"/>
      <c r="N26" s="18"/>
      <c r="O26" s="18"/>
      <c r="P26" s="18"/>
      <c r="Q26" s="17"/>
      <c r="R26" s="18">
        <v>5</v>
      </c>
      <c r="S26" s="18"/>
      <c r="T26" s="18"/>
      <c r="U26" s="18">
        <v>1</v>
      </c>
      <c r="V26" s="18"/>
      <c r="W26" s="18"/>
      <c r="X26" s="18">
        <v>3</v>
      </c>
      <c r="Y26" s="18"/>
      <c r="Z26" s="18">
        <f t="shared" si="0"/>
        <v>14.86</v>
      </c>
      <c r="AA26" s="19">
        <f t="shared" si="3"/>
        <v>3.0182394280375346E-2</v>
      </c>
      <c r="AB26" s="20">
        <f t="shared" si="4"/>
        <v>0.53</v>
      </c>
    </row>
    <row r="27" spans="1:28" x14ac:dyDescent="0.25">
      <c r="A27" s="21" t="s">
        <v>43</v>
      </c>
      <c r="B27" s="22"/>
      <c r="C27" s="8">
        <f>SUM(C2:C26)</f>
        <v>30.380000000000003</v>
      </c>
      <c r="D27" s="8">
        <f>SUM(D2:D26)</f>
        <v>24.1</v>
      </c>
      <c r="E27" s="8">
        <f>SUM(E2:E26)</f>
        <v>4.7</v>
      </c>
      <c r="F27" s="8"/>
      <c r="G27" s="8">
        <f>SUM(G2:G26)</f>
        <v>22.6</v>
      </c>
      <c r="H27" s="22"/>
      <c r="I27" s="8">
        <f>SUM(I2:I26)</f>
        <v>36</v>
      </c>
      <c r="J27" s="8">
        <f>SUM(J2:J26)</f>
        <v>39</v>
      </c>
      <c r="K27" s="8">
        <f>SUM(K2:K26)</f>
        <v>16.059999999999999</v>
      </c>
      <c r="L27" s="8">
        <f>SUM(L2:L26)</f>
        <v>2.9</v>
      </c>
      <c r="M27" s="8"/>
      <c r="N27" s="8">
        <f>SUM(N2:N26)</f>
        <v>90</v>
      </c>
      <c r="O27" s="8">
        <f>SUM(O2:O26)</f>
        <v>26.6</v>
      </c>
      <c r="P27" s="8">
        <f>SUM(P2:P26)</f>
        <v>0</v>
      </c>
      <c r="Q27" s="22"/>
      <c r="R27" s="8">
        <f>SUM(R2:R26)</f>
        <v>135</v>
      </c>
      <c r="S27" s="8"/>
      <c r="T27" s="8"/>
      <c r="U27" s="8">
        <f>SUM(U2:U26)</f>
        <v>17</v>
      </c>
      <c r="V27" s="8"/>
      <c r="W27" s="8"/>
      <c r="X27" s="8">
        <f>SUM(X2:X26)</f>
        <v>48</v>
      </c>
      <c r="Y27" s="8">
        <f>SUM(Y2:Y26)</f>
        <v>0</v>
      </c>
      <c r="Z27" s="8">
        <f>SUM(Z2:Z26)</f>
        <v>492.34000000000003</v>
      </c>
      <c r="AA27" s="23">
        <f>SUM(AA2:AA26)</f>
        <v>0.96303367591501798</v>
      </c>
      <c r="AB27" s="8">
        <f t="shared" si="4"/>
        <v>16.75</v>
      </c>
    </row>
    <row r="28" spans="1:28" ht="15.75" thickBot="1" x14ac:dyDescent="0.3">
      <c r="A28" s="24" t="s">
        <v>44</v>
      </c>
      <c r="B28" s="17"/>
      <c r="C28" s="18">
        <f>15.29+1.59+6+7.5</f>
        <v>30.38</v>
      </c>
      <c r="D28" s="18">
        <f>8+2.49+16.09</f>
        <v>26.58</v>
      </c>
      <c r="E28" s="18">
        <v>8.99</v>
      </c>
      <c r="F28" s="18">
        <v>2</v>
      </c>
      <c r="G28" s="25">
        <v>22.6</v>
      </c>
      <c r="H28" s="26"/>
      <c r="I28" s="25">
        <v>22.98</v>
      </c>
      <c r="J28" s="25">
        <v>39.340000000000003</v>
      </c>
      <c r="K28" s="25">
        <f>5.36*4</f>
        <v>21.44</v>
      </c>
      <c r="L28" s="25"/>
      <c r="M28" s="25">
        <v>1.2</v>
      </c>
      <c r="N28" s="25">
        <v>43</v>
      </c>
      <c r="O28" s="25">
        <f>27+14.9</f>
        <v>41.9</v>
      </c>
      <c r="P28" s="25">
        <v>9.59</v>
      </c>
      <c r="Q28" s="26"/>
      <c r="R28" s="25">
        <f>34.05</f>
        <v>34.049999999999997</v>
      </c>
      <c r="S28" s="25">
        <f>43+29</f>
        <v>72</v>
      </c>
      <c r="T28" s="25">
        <v>35.14</v>
      </c>
      <c r="U28" s="25"/>
      <c r="V28" s="31">
        <v>1.6</v>
      </c>
      <c r="W28" s="31">
        <f>5.6+1.69+0.11</f>
        <v>7.3999999999999995</v>
      </c>
      <c r="X28" s="31">
        <f>15.99*2+10.99*2+0.4*2</f>
        <v>54.76</v>
      </c>
      <c r="Y28" s="25"/>
      <c r="Z28" s="14">
        <f>SUM(B28:Y28)</f>
        <v>474.94999999999993</v>
      </c>
      <c r="AA28" s="25"/>
      <c r="AB28" s="25"/>
    </row>
    <row r="29" spans="1:28" ht="15.75" thickBot="1" x14ac:dyDescent="0.3">
      <c r="A29" s="27" t="s">
        <v>45</v>
      </c>
      <c r="B29" s="28"/>
      <c r="C29" s="28">
        <f t="shared" ref="C29:S29" si="5">C27-C28</f>
        <v>0</v>
      </c>
      <c r="D29" s="28">
        <f t="shared" si="5"/>
        <v>-2.4799999999999969</v>
      </c>
      <c r="E29" s="28">
        <f t="shared" si="5"/>
        <v>-4.29</v>
      </c>
      <c r="F29" s="28">
        <f t="shared" si="5"/>
        <v>-2</v>
      </c>
      <c r="G29" s="28">
        <f t="shared" si="5"/>
        <v>0</v>
      </c>
      <c r="H29" s="28">
        <f t="shared" si="5"/>
        <v>0</v>
      </c>
      <c r="I29" s="28">
        <f t="shared" si="5"/>
        <v>13.02</v>
      </c>
      <c r="J29" s="28">
        <f t="shared" si="5"/>
        <v>-0.34000000000000341</v>
      </c>
      <c r="K29" s="28">
        <f t="shared" si="5"/>
        <v>-5.3800000000000026</v>
      </c>
      <c r="L29" s="28">
        <f t="shared" si="5"/>
        <v>2.9</v>
      </c>
      <c r="M29" s="28">
        <f t="shared" si="5"/>
        <v>-1.2</v>
      </c>
      <c r="N29" s="28">
        <f t="shared" si="5"/>
        <v>47</v>
      </c>
      <c r="O29" s="28">
        <f t="shared" si="5"/>
        <v>-15.299999999999997</v>
      </c>
      <c r="P29" s="28">
        <f t="shared" si="5"/>
        <v>-9.59</v>
      </c>
      <c r="Q29" s="28">
        <f t="shared" si="5"/>
        <v>0</v>
      </c>
      <c r="R29" s="28">
        <f t="shared" si="5"/>
        <v>100.95</v>
      </c>
      <c r="S29" s="28">
        <f t="shared" si="5"/>
        <v>-72</v>
      </c>
      <c r="T29" s="28">
        <f t="shared" ref="T29:Z29" si="6">T27-T28</f>
        <v>-35.14</v>
      </c>
      <c r="U29" s="28">
        <f t="shared" si="6"/>
        <v>17</v>
      </c>
      <c r="V29" s="28">
        <f t="shared" si="6"/>
        <v>-1.6</v>
      </c>
      <c r="W29" s="28">
        <f t="shared" si="6"/>
        <v>-7.3999999999999995</v>
      </c>
      <c r="X29" s="28">
        <f t="shared" si="6"/>
        <v>-6.759999999999998</v>
      </c>
      <c r="Y29" s="28">
        <f t="shared" si="6"/>
        <v>0</v>
      </c>
      <c r="Z29" s="32">
        <f t="shared" si="6"/>
        <v>17.3900000000001</v>
      </c>
      <c r="AA29" s="28"/>
      <c r="AB29" s="28">
        <f>SUM(C29:Y29)</f>
        <v>17.390000000000008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Андрей Дергачёв</cp:lastModifiedBy>
  <cp:revision>1</cp:revision>
  <dcterms:created xsi:type="dcterms:W3CDTF">2006-09-16T00:00:00Z</dcterms:created>
  <dcterms:modified xsi:type="dcterms:W3CDTF">2022-07-08T16:51:27Z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