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5"/>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5" i="8" l="1"/>
  <c r="C165" i="8"/>
  <c r="D164" i="8"/>
  <c r="C164" i="8"/>
  <c r="D160" i="8"/>
  <c r="C160" i="8"/>
  <c r="D159" i="8"/>
  <c r="C159" i="8"/>
  <c r="D155" i="8"/>
  <c r="C155" i="8"/>
  <c r="D154" i="8"/>
  <c r="C154" i="8"/>
  <c r="D153" i="8"/>
  <c r="C153" i="8"/>
  <c r="D150" i="8"/>
  <c r="C150" i="8"/>
  <c r="D149" i="8"/>
  <c r="C149" i="8"/>
  <c r="D148" i="8"/>
  <c r="C148" i="8"/>
  <c r="D145" i="8"/>
  <c r="C145" i="8"/>
  <c r="D144" i="8"/>
  <c r="C144" i="8"/>
  <c r="C118" i="8"/>
  <c r="C117" i="8"/>
  <c r="C114" i="8"/>
  <c r="C113" i="8"/>
  <c r="C110" i="8"/>
  <c r="C106" i="8"/>
  <c r="C105" i="8"/>
  <c r="G32" i="8" l="1"/>
  <c r="C32" i="8"/>
  <c r="H28" i="8"/>
  <c r="D34" i="8" s="1"/>
  <c r="G28" i="8"/>
  <c r="H34" i="8" s="1"/>
  <c r="H27" i="8"/>
  <c r="D33" i="8" s="1"/>
  <c r="G27" i="8"/>
  <c r="H33" i="8" s="1"/>
  <c r="H26" i="8"/>
  <c r="D32" i="8" s="1"/>
  <c r="G26" i="8"/>
  <c r="H32" i="8" s="1"/>
  <c r="D28" i="8"/>
  <c r="C34" i="8" s="1"/>
  <c r="C28" i="8"/>
  <c r="G34" i="8" s="1"/>
  <c r="D27" i="8"/>
  <c r="C33" i="8" s="1"/>
  <c r="C27" i="8"/>
  <c r="G33" i="8" s="1"/>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<sst xmlns="http://schemas.openxmlformats.org/spreadsheetml/2006/main" count="257" uniqueCount="103">
  <si>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</si>
  <si>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</si>
  <si>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</si>
  <si>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</si>
  <si>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</si>
  <si>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</si>
  <si>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</si>
  <si>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</si>
  <si>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</si>
  <si>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</si>
  <si>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</si>
  <si>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</si>
  <si>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</si>
  <si>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</si>
  <si>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</si>
  <si>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</si>
  <si>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</si>
  <si>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</si>
  <si>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</si>
  <si>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</si>
  <si>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</si>
  <si>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</si>
  <si>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</si>
  <si>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</si>
  <si>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</si>
  <si>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</si>
  <si>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</si>
  <si>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</si>
  <si>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</si>
  <si>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</si>
  <si>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</si>
  <si>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</si>
  <si>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</si>
  <si>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</si>
  <si>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</si>
  <si>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</si>
  <si>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</si>
  <si>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</si>
  <si>
    <t>被験者A</t>
    <rPh sb="0" eb="3">
      <t>ヒケンシャ</t>
    </rPh>
    <phoneticPr fontId="1"/>
  </si>
  <si>
    <t>被験者C</t>
    <rPh sb="0" eb="3">
      <t>ヒケンシャ</t>
    </rPh>
    <phoneticPr fontId="1"/>
  </si>
  <si>
    <t>AとC比較</t>
    <rPh sb="3" eb="5">
      <t>ヒカク</t>
    </rPh>
    <phoneticPr fontId="1"/>
  </si>
  <si>
    <t>Router数</t>
    <rPh sb="6" eb="7">
      <t>スウ</t>
    </rPh>
    <phoneticPr fontId="1"/>
  </si>
  <si>
    <t>手動入力-A(秒)</t>
    <rPh sb="0" eb="4">
      <t>シュドウニュウリョク</t>
    </rPh>
    <rPh sb="7" eb="8">
      <t>ビョウ</t>
    </rPh>
    <phoneticPr fontId="1"/>
  </si>
  <si>
    <t>手動入力-C(秒)</t>
    <rPh sb="0" eb="4">
      <t>シュドウニュウリョク</t>
    </rPh>
    <rPh sb="7" eb="8">
      <t>ビョウ</t>
    </rPh>
    <phoneticPr fontId="1"/>
  </si>
  <si>
    <t>オーケストレーション定義エディタ</t>
    <phoneticPr fontId="1"/>
  </si>
  <si>
    <t>オーケストレーション定義エディタ使用-A(秒)</t>
    <rPh sb="16" eb="18">
      <t>シヨウ</t>
    </rPh>
    <rPh sb="21" eb="22">
      <t>ビョウ</t>
    </rPh>
    <phoneticPr fontId="1"/>
  </si>
  <si>
    <t>オーケストレーション定義エディタ使用-C(秒)</t>
    <rPh sb="16" eb="18">
      <t>シヨウ</t>
    </rPh>
    <rPh sb="21" eb="22">
      <t>ビョウ</t>
    </rPh>
    <phoneticPr fontId="1"/>
  </si>
  <si>
    <t>Aエラー数</t>
    <rPh sb="4" eb="5">
      <t>スウ</t>
    </rPh>
    <phoneticPr fontId="1"/>
  </si>
  <si>
    <t>Bエラー数</t>
    <rPh sb="4" eb="5">
      <t>スウ</t>
    </rPh>
    <phoneticPr fontId="1"/>
  </si>
  <si>
    <t>Cエラー数</t>
    <rPh sb="4" eb="5">
      <t>スウ</t>
    </rPh>
    <phoneticPr fontId="1"/>
  </si>
  <si>
    <t>Dエラー数</t>
    <rPh sb="4" eb="5">
      <t>スウ</t>
    </rPh>
    <phoneticPr fontId="1"/>
  </si>
  <si>
    <t>Eエラー数</t>
    <rPh sb="4" eb="5">
      <t>スウ</t>
    </rPh>
    <phoneticPr fontId="1"/>
  </si>
  <si>
    <t>エラー数まとめ</t>
    <rPh sb="3" eb="4">
      <t>スウ</t>
    </rPh>
    <phoneticPr fontId="1"/>
  </si>
  <si>
    <t>構成</t>
    <rPh sb="0" eb="2">
      <t>コウセイ</t>
    </rPh>
    <phoneticPr fontId="1"/>
  </si>
  <si>
    <t>Ⅰ</t>
    <phoneticPr fontId="1"/>
  </si>
  <si>
    <t>Ⅱ</t>
    <phoneticPr fontId="1"/>
  </si>
  <si>
    <t>Ⅲ</t>
    <phoneticPr fontId="1"/>
  </si>
  <si>
    <t>Ⅳ</t>
    <phoneticPr fontId="1"/>
  </si>
  <si>
    <t>Ⅴ</t>
    <phoneticPr fontId="1"/>
  </si>
  <si>
    <t>A</t>
    <phoneticPr fontId="1"/>
  </si>
  <si>
    <t>B</t>
    <phoneticPr fontId="1"/>
  </si>
  <si>
    <t>C</t>
    <phoneticPr fontId="1"/>
  </si>
  <si>
    <t>D</t>
    <phoneticPr fontId="1"/>
  </si>
  <si>
    <t>E</t>
    <phoneticPr fontId="1"/>
  </si>
  <si>
    <t>A</t>
    <phoneticPr fontId="1"/>
  </si>
  <si>
    <t>B</t>
    <phoneticPr fontId="1"/>
  </si>
  <si>
    <t>C</t>
    <phoneticPr fontId="1"/>
  </si>
  <si>
    <t>D</t>
    <phoneticPr fontId="1"/>
  </si>
  <si>
    <t>E</t>
    <phoneticPr fontId="1"/>
  </si>
  <si>
    <t>まとめ</t>
    <phoneticPr fontId="1"/>
  </si>
  <si>
    <t>B</t>
    <phoneticPr fontId="1"/>
  </si>
  <si>
    <t>C</t>
    <phoneticPr fontId="1"/>
  </si>
  <si>
    <t>D</t>
    <phoneticPr fontId="1"/>
  </si>
  <si>
    <t>E</t>
    <phoneticPr fontId="1"/>
  </si>
  <si>
    <t>従来方式</t>
    <rPh sb="0" eb="4">
      <t>ジュウライホウシキ</t>
    </rPh>
    <phoneticPr fontId="1"/>
  </si>
  <si>
    <t>オーケストレーション定義エディタ</t>
    <phoneticPr fontId="1"/>
  </si>
  <si>
    <t>A</t>
    <phoneticPr fontId="1"/>
  </si>
  <si>
    <t>B</t>
    <phoneticPr fontId="1"/>
  </si>
  <si>
    <t>D</t>
    <phoneticPr fontId="1"/>
  </si>
  <si>
    <t>E</t>
    <phoneticPr fontId="1"/>
  </si>
  <si>
    <t>まとめ</t>
    <phoneticPr fontId="1"/>
  </si>
  <si>
    <t>A</t>
    <phoneticPr fontId="1"/>
  </si>
  <si>
    <t>B</t>
    <phoneticPr fontId="1"/>
  </si>
  <si>
    <t>C</t>
    <phoneticPr fontId="1"/>
  </si>
  <si>
    <t>D</t>
    <phoneticPr fontId="1"/>
  </si>
  <si>
    <t>E</t>
    <phoneticPr fontId="1"/>
  </si>
  <si>
    <t>B</t>
    <phoneticPr fontId="1"/>
  </si>
  <si>
    <t>C</t>
    <phoneticPr fontId="1"/>
  </si>
  <si>
    <t>A</t>
    <phoneticPr fontId="1"/>
  </si>
  <si>
    <t>E</t>
    <phoneticPr fontId="1"/>
  </si>
  <si>
    <t>まとめ</t>
    <phoneticPr fontId="1"/>
  </si>
  <si>
    <t>A</t>
    <phoneticPr fontId="1"/>
  </si>
  <si>
    <t>C</t>
    <phoneticPr fontId="1"/>
  </si>
  <si>
    <t>D</t>
    <phoneticPr fontId="1"/>
  </si>
  <si>
    <t>A</t>
    <phoneticPr fontId="1"/>
  </si>
  <si>
    <t>C</t>
    <phoneticPr fontId="1"/>
  </si>
  <si>
    <t>E</t>
    <phoneticPr fontId="1"/>
  </si>
  <si>
    <t>B</t>
    <phoneticPr fontId="1"/>
  </si>
  <si>
    <t>D</t>
    <phoneticPr fontId="1"/>
  </si>
  <si>
    <t>オーケストレーション定義エディタ</t>
    <phoneticPr fontId="1"/>
  </si>
  <si>
    <t>オーケストレーション定義エディタ</t>
    <phoneticPr fontId="1"/>
  </si>
  <si>
    <t>従来方式</t>
    <rPh sb="0" eb="4">
      <t>ジュウライホウシキ</t>
    </rPh>
    <phoneticPr fontId="1"/>
  </si>
  <si>
    <t>まとめ+B173:G175</t>
    <rPh sb="0" eb="2">
      <t>ジュウライ</t>
    </rPh>
    <rPh sb="2" eb="3">
      <t>カタ</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</si>
</sst>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xf numFmtId="0" fontId="0" fillId="0" borderId="0" xfId="0" applyFill="1" applyBorder="1">
      <alignment vertical="center"/>
    </xf>
    <xf numFmtId="0" fontId="0" fillId="0"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55082544"/>
        <c:axId val="-55090160"/>
      </c:lineChart>
      <c:catAx>
        <c:axId val="-5508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90160"/>
        <c:crosses val="autoZero"/>
        <c:auto val="1"/>
        <c:lblAlgn val="ctr"/>
        <c:lblOffset val="100"/>
        <c:noMultiLvlLbl val="0"/>
      </c:catAx>
      <c:valAx>
        <c:axId val="-5509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1945438720"/>
        <c:axId val="-1945441984"/>
      </c:lineChart>
      <c:catAx>
        <c:axId val="-194543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1984"/>
        <c:crosses val="autoZero"/>
        <c:auto val="1"/>
        <c:lblAlgn val="ctr"/>
        <c:lblOffset val="100"/>
        <c:noMultiLvlLbl val="0"/>
      </c:catAx>
      <c:valAx>
        <c:axId val="-19454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3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1945442528"/>
        <c:axId val="-1945450144"/>
      </c:lineChart>
      <c:catAx>
        <c:axId val="-194544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50144"/>
        <c:crosses val="autoZero"/>
        <c:auto val="1"/>
        <c:lblAlgn val="ctr"/>
        <c:lblOffset val="100"/>
        <c:noMultiLvlLbl val="0"/>
      </c:catAx>
      <c:valAx>
        <c:axId val="-194545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252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1945440896"/>
        <c:axId val="-1945440352"/>
      </c:lineChart>
      <c:catAx>
        <c:axId val="-194544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0352"/>
        <c:crosses val="autoZero"/>
        <c:auto val="1"/>
        <c:lblAlgn val="ctr"/>
        <c:lblOffset val="100"/>
        <c:noMultiLvlLbl val="0"/>
      </c:catAx>
      <c:valAx>
        <c:axId val="-19454403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0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1945243872"/>
        <c:axId val="-1945234624"/>
      </c:barChart>
      <c:catAx>
        <c:axId val="-19452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4624"/>
        <c:crosses val="autoZero"/>
        <c:auto val="1"/>
        <c:lblAlgn val="ctr"/>
        <c:lblOffset val="100"/>
        <c:noMultiLvlLbl val="0"/>
      </c:catAx>
      <c:valAx>
        <c:axId val="-194523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4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1945236800"/>
        <c:axId val="-1945242240"/>
      </c:lineChart>
      <c:catAx>
        <c:axId val="-19452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42240"/>
        <c:crosses val="autoZero"/>
        <c:auto val="1"/>
        <c:lblAlgn val="ctr"/>
        <c:lblOffset val="100"/>
        <c:noMultiLvlLbl val="0"/>
      </c:catAx>
      <c:valAx>
        <c:axId val="-194524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945231360"/>
        <c:axId val="-1945231904"/>
      </c:lineChart>
      <c:catAx>
        <c:axId val="-19452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1904"/>
        <c:crosses val="autoZero"/>
        <c:auto val="1"/>
        <c:lblAlgn val="ctr"/>
        <c:lblOffset val="100"/>
        <c:noMultiLvlLbl val="0"/>
      </c:catAx>
      <c:valAx>
        <c:axId val="-194523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1945230816"/>
        <c:axId val="-1945229728"/>
      </c:lineChart>
      <c:catAx>
        <c:axId val="-194523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29728"/>
        <c:crosses val="autoZero"/>
        <c:auto val="1"/>
        <c:lblAlgn val="ctr"/>
        <c:lblOffset val="100"/>
        <c:noMultiLvlLbl val="0"/>
      </c:catAx>
      <c:valAx>
        <c:axId val="-194522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0816"/>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1945244416"/>
        <c:axId val="-1945232448"/>
      </c:lineChart>
      <c:catAx>
        <c:axId val="-194524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2448"/>
        <c:crosses val="autoZero"/>
        <c:auto val="1"/>
        <c:lblAlgn val="ctr"/>
        <c:lblOffset val="100"/>
        <c:noMultiLvlLbl val="0"/>
      </c:catAx>
      <c:valAx>
        <c:axId val="-1945232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44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1945241152"/>
        <c:axId val="-1945240608"/>
      </c:barChart>
      <c:catAx>
        <c:axId val="-19452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40608"/>
        <c:crosses val="autoZero"/>
        <c:auto val="1"/>
        <c:lblAlgn val="ctr"/>
        <c:lblOffset val="100"/>
        <c:noMultiLvlLbl val="0"/>
      </c:catAx>
      <c:valAx>
        <c:axId val="-194524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4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1945232992"/>
        <c:axId val="-1945238432"/>
      </c:lineChart>
      <c:catAx>
        <c:axId val="-1945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8432"/>
        <c:crosses val="autoZero"/>
        <c:auto val="1"/>
        <c:lblAlgn val="ctr"/>
        <c:lblOffset val="100"/>
        <c:noMultiLvlLbl val="0"/>
      </c:catAx>
      <c:valAx>
        <c:axId val="-194523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23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55089072"/>
        <c:axId val="-55083632"/>
      </c:barChart>
      <c:catAx>
        <c:axId val="-550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3632"/>
        <c:crosses val="autoZero"/>
        <c:auto val="1"/>
        <c:lblAlgn val="ctr"/>
        <c:lblOffset val="100"/>
        <c:noMultiLvlLbl val="0"/>
      </c:catAx>
      <c:valAx>
        <c:axId val="-5508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1943839264"/>
        <c:axId val="-1943835456"/>
      </c:lineChart>
      <c:catAx>
        <c:axId val="-19438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35456"/>
        <c:crosses val="autoZero"/>
        <c:auto val="1"/>
        <c:lblAlgn val="ctr"/>
        <c:lblOffset val="100"/>
        <c:noMultiLvlLbl val="0"/>
      </c:catAx>
      <c:valAx>
        <c:axId val="-194383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3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1943840352"/>
        <c:axId val="-1943848512"/>
      </c:lineChart>
      <c:catAx>
        <c:axId val="-194384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8512"/>
        <c:crosses val="autoZero"/>
        <c:auto val="1"/>
        <c:lblAlgn val="ctr"/>
        <c:lblOffset val="100"/>
        <c:noMultiLvlLbl val="0"/>
      </c:catAx>
      <c:valAx>
        <c:axId val="-194384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0352"/>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1943843072"/>
        <c:axId val="-1943841984"/>
      </c:barChart>
      <c:catAx>
        <c:axId val="-19438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1984"/>
        <c:crosses val="autoZero"/>
        <c:auto val="1"/>
        <c:lblAlgn val="ctr"/>
        <c:lblOffset val="100"/>
        <c:noMultiLvlLbl val="0"/>
      </c:catAx>
      <c:valAx>
        <c:axId val="-19438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1943841440"/>
        <c:axId val="-1943843616"/>
      </c:lineChart>
      <c:catAx>
        <c:axId val="-194384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3616"/>
        <c:crosses val="autoZero"/>
        <c:auto val="1"/>
        <c:lblAlgn val="ctr"/>
        <c:lblOffset val="100"/>
        <c:noMultiLvlLbl val="0"/>
      </c:catAx>
      <c:valAx>
        <c:axId val="-1943843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1943840896"/>
        <c:axId val="-1943838720"/>
      </c:barChart>
      <c:catAx>
        <c:axId val="-19438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38720"/>
        <c:crosses val="autoZero"/>
        <c:auto val="1"/>
        <c:lblAlgn val="ctr"/>
        <c:lblOffset val="100"/>
        <c:noMultiLvlLbl val="0"/>
      </c:catAx>
      <c:valAx>
        <c:axId val="-194383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1943847968"/>
        <c:axId val="-1943838176"/>
      </c:lineChart>
      <c:catAx>
        <c:axId val="-194384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38176"/>
        <c:crosses val="autoZero"/>
        <c:auto val="1"/>
        <c:lblAlgn val="ctr"/>
        <c:lblOffset val="100"/>
        <c:noMultiLvlLbl val="0"/>
      </c:catAx>
      <c:valAx>
        <c:axId val="-194383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1943836000"/>
        <c:axId val="-1943846880"/>
      </c:lineChart>
      <c:catAx>
        <c:axId val="-194383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6880"/>
        <c:crosses val="autoZero"/>
        <c:auto val="1"/>
        <c:lblAlgn val="ctr"/>
        <c:lblOffset val="100"/>
        <c:noMultiLvlLbl val="0"/>
      </c:catAx>
      <c:valAx>
        <c:axId val="-194384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3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1943845248"/>
        <c:axId val="-1942721376"/>
      </c:lineChart>
      <c:catAx>
        <c:axId val="-194384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1376"/>
        <c:crosses val="autoZero"/>
        <c:auto val="1"/>
        <c:lblAlgn val="ctr"/>
        <c:lblOffset val="100"/>
        <c:noMultiLvlLbl val="0"/>
      </c:catAx>
      <c:valAx>
        <c:axId val="-19427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38452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wdDn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1942724640"/>
        <c:axId val="-1942719200"/>
      </c:barChart>
      <c:catAx>
        <c:axId val="-19427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19200"/>
        <c:crosses val="autoZero"/>
        <c:auto val="1"/>
        <c:lblAlgn val="ctr"/>
        <c:lblOffset val="100"/>
        <c:noMultiLvlLbl val="0"/>
      </c:catAx>
      <c:valAx>
        <c:axId val="-194271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従来方式手動入力による作成所要時間比較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論文掲載用データ!$C$31</c:f>
              <c:strCache>
                <c:ptCount val="1"/>
                <c:pt idx="0">
                  <c:v>手動入力-A(秒)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論文掲載用データ!$C$32:$C$34</c:f>
              <c:numCache>
                <c:formatCode>General</c:formatCode>
                <c:ptCount val="3"/>
                <c:pt idx="0">
                  <c:v>485</c:v>
                </c:pt>
                <c:pt idx="1">
                  <c:v>594</c:v>
                </c:pt>
                <c:pt idx="2">
                  <c:v>660</c:v>
                </c:pt>
              </c:numCache>
            </c:numRef>
          </c:val>
          <c:smooth val="0"/>
        </c:ser>
        <c:ser>
          <c:idx val="1"/>
          <c:order val="1"/>
          <c:tx>
            <c:strRef>
              <c:f>論文掲載用データ!$D$31</c:f>
              <c:strCache>
                <c:ptCount val="1"/>
                <c:pt idx="0">
                  <c:v>手動入力-C(秒)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論文掲載用データ!$D$32:$D$34</c:f>
              <c:numCache>
                <c:formatCode>General</c:formatCode>
                <c:ptCount val="3"/>
                <c:pt idx="0">
                  <c:v>1532</c:v>
                </c:pt>
                <c:pt idx="1">
                  <c:v>2070</c:v>
                </c:pt>
                <c:pt idx="2">
                  <c:v>2990</c:v>
                </c:pt>
              </c:numCache>
            </c:numRef>
          </c:val>
          <c:smooth val="0"/>
        </c:ser>
        <c:dLbls>
          <c:dLblPos val="t"/>
          <c:showLegendKey val="0"/>
          <c:showVal val="1"/>
          <c:showCatName val="0"/>
          <c:showSerName val="0"/>
          <c:showPercent val="0"/>
          <c:showBubbleSize val="0"/>
        </c:dLbls>
        <c:smooth val="0"/>
        <c:axId val="-1942731168"/>
        <c:axId val="-1942732256"/>
      </c:lineChart>
      <c:catAx>
        <c:axId val="-194273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32256"/>
        <c:crosses val="autoZero"/>
        <c:auto val="1"/>
        <c:lblAlgn val="ctr"/>
        <c:lblOffset val="100"/>
        <c:noMultiLvlLbl val="0"/>
      </c:catAx>
      <c:valAx>
        <c:axId val="-19427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31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55083088"/>
        <c:axId val="-55082000"/>
      </c:lineChart>
      <c:catAx>
        <c:axId val="-550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2000"/>
        <c:crosses val="autoZero"/>
        <c:auto val="1"/>
        <c:lblAlgn val="ctr"/>
        <c:lblOffset val="100"/>
        <c:noMultiLvlLbl val="0"/>
      </c:catAx>
      <c:valAx>
        <c:axId val="-5508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100"/>
              <a:t>オーケストレーション定義エディタによる作成所要時間比較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論文掲載用データ!$G$31</c:f>
              <c:strCache>
                <c:ptCount val="1"/>
                <c:pt idx="0">
                  <c:v>オーケストレーション定義エディタ使用-A(秒)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論文掲載用データ!$G$32:$G$34</c:f>
              <c:numCache>
                <c:formatCode>General</c:formatCode>
                <c:ptCount val="3"/>
                <c:pt idx="0">
                  <c:v>105</c:v>
                </c:pt>
                <c:pt idx="1">
                  <c:v>113</c:v>
                </c:pt>
                <c:pt idx="2">
                  <c:v>160</c:v>
                </c:pt>
              </c:numCache>
            </c:numRef>
          </c:val>
          <c:smooth val="0"/>
        </c:ser>
        <c:ser>
          <c:idx val="1"/>
          <c:order val="1"/>
          <c:tx>
            <c:strRef>
              <c:f>論文掲載用データ!$H$31</c:f>
              <c:strCache>
                <c:ptCount val="1"/>
                <c:pt idx="0">
                  <c:v>オーケストレーション定義エディタ使用-C(秒)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論文掲載用データ!$H$32:$H$34</c:f>
              <c:numCache>
                <c:formatCode>General</c:formatCode>
                <c:ptCount val="3"/>
                <c:pt idx="0">
                  <c:v>106</c:v>
                </c:pt>
                <c:pt idx="1">
                  <c:v>228</c:v>
                </c:pt>
                <c:pt idx="2">
                  <c:v>162</c:v>
                </c:pt>
              </c:numCache>
            </c:numRef>
          </c:val>
          <c:smooth val="0"/>
        </c:ser>
        <c:dLbls>
          <c:dLblPos val="t"/>
          <c:showLegendKey val="0"/>
          <c:showVal val="1"/>
          <c:showCatName val="0"/>
          <c:showSerName val="0"/>
          <c:showPercent val="0"/>
          <c:showBubbleSize val="0"/>
        </c:dLbls>
        <c:smooth val="0"/>
        <c:axId val="-1942725728"/>
        <c:axId val="-1942724096"/>
      </c:lineChart>
      <c:catAx>
        <c:axId val="-19427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4096"/>
        <c:crosses val="autoZero"/>
        <c:auto val="1"/>
        <c:lblAlgn val="ctr"/>
        <c:lblOffset val="100"/>
        <c:noMultiLvlLbl val="0"/>
      </c:catAx>
      <c:valAx>
        <c:axId val="-19427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5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各構成における被験者別エラー発生回数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論文掲載用データ!$F$73</c:f>
              <c:strCache>
                <c:ptCount val="1"/>
                <c:pt idx="0">
                  <c:v>Ⅰ</c:v>
                </c:pt>
              </c:strCache>
            </c:strRef>
          </c:tx>
          <c:spPr>
            <a:pattFill prst="pct90">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論文掲載用データ!$G$73:$K$73</c:f>
              <c:numCache>
                <c:formatCode>General</c:formatCode>
                <c:ptCount val="5"/>
                <c:pt idx="0">
                  <c:v>6</c:v>
                </c:pt>
                <c:pt idx="1">
                  <c:v>7</c:v>
                </c:pt>
                <c:pt idx="2">
                  <c:v>6</c:v>
                </c:pt>
                <c:pt idx="3">
                  <c:v>3</c:v>
                </c:pt>
                <c:pt idx="4">
                  <c:v>1</c:v>
                </c:pt>
              </c:numCache>
            </c:numRef>
          </c:val>
        </c:ser>
        <c:ser>
          <c:idx val="1"/>
          <c:order val="1"/>
          <c:tx>
            <c:strRef>
              <c:f>論文掲載用データ!$F$74</c:f>
              <c:strCache>
                <c:ptCount val="1"/>
                <c:pt idx="0">
                  <c:v>Ⅱ</c:v>
                </c:pt>
              </c:strCache>
            </c:strRef>
          </c:tx>
          <c:spPr>
            <a:pattFill prst="wdDnDiag">
              <a:fgClr>
                <a:schemeClr val="accent6"/>
              </a:fgClr>
              <a:bgClr>
                <a:schemeClr val="bg1"/>
              </a:bgClr>
            </a:patt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論文掲載用データ!$G$74:$K$74</c:f>
              <c:numCache>
                <c:formatCode>General</c:formatCode>
                <c:ptCount val="5"/>
                <c:pt idx="0">
                  <c:v>3</c:v>
                </c:pt>
                <c:pt idx="1">
                  <c:v>3</c:v>
                </c:pt>
                <c:pt idx="2">
                  <c:v>1</c:v>
                </c:pt>
                <c:pt idx="3">
                  <c:v>3</c:v>
                </c:pt>
                <c:pt idx="4">
                  <c:v>1</c:v>
                </c:pt>
              </c:numCache>
            </c:numRef>
          </c:val>
        </c:ser>
        <c:ser>
          <c:idx val="2"/>
          <c:order val="2"/>
          <c:tx>
            <c:strRef>
              <c:f>論文掲載用データ!$F$75</c:f>
              <c:strCache>
                <c:ptCount val="1"/>
                <c:pt idx="0">
                  <c:v>Ⅲ</c:v>
                </c:pt>
              </c:strCache>
            </c:strRef>
          </c:tx>
          <c:spPr>
            <a:pattFill prst="dkHorz">
              <a:fgClr>
                <a:schemeClr val="bg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論文掲載用データ!$G$75:$K$75</c:f>
              <c:numCache>
                <c:formatCode>General</c:formatCode>
                <c:ptCount val="5"/>
                <c:pt idx="0">
                  <c:v>0</c:v>
                </c:pt>
                <c:pt idx="1">
                  <c:v>3</c:v>
                </c:pt>
                <c:pt idx="2">
                  <c:v>5</c:v>
                </c:pt>
                <c:pt idx="3">
                  <c:v>3</c:v>
                </c:pt>
                <c:pt idx="4">
                  <c:v>0</c:v>
                </c:pt>
              </c:numCache>
            </c:numRef>
          </c:val>
        </c:ser>
        <c:ser>
          <c:idx val="3"/>
          <c:order val="3"/>
          <c:tx>
            <c:strRef>
              <c:f>論文掲載用データ!$F$76</c:f>
              <c:strCache>
                <c:ptCount val="1"/>
                <c:pt idx="0">
                  <c:v>Ⅳ</c:v>
                </c:pt>
              </c:strCache>
            </c:strRef>
          </c:tx>
          <c:spPr>
            <a:pattFill prst="wdUpDiag">
              <a:fgClr>
                <a:schemeClr val="accent4"/>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論文掲載用データ!$G$76:$K$76</c:f>
              <c:numCache>
                <c:formatCode>General</c:formatCode>
                <c:ptCount val="5"/>
                <c:pt idx="0">
                  <c:v>0</c:v>
                </c:pt>
                <c:pt idx="1">
                  <c:v>0</c:v>
                </c:pt>
                <c:pt idx="2">
                  <c:v>7</c:v>
                </c:pt>
                <c:pt idx="3">
                  <c:v>2</c:v>
                </c:pt>
                <c:pt idx="4">
                  <c:v>3</c:v>
                </c:pt>
              </c:numCache>
            </c:numRef>
          </c:val>
        </c:ser>
        <c:ser>
          <c:idx val="4"/>
          <c:order val="4"/>
          <c:tx>
            <c:strRef>
              <c:f>論文掲載用データ!$F$77</c:f>
              <c:strCache>
                <c:ptCount val="1"/>
                <c:pt idx="0">
                  <c:v>Ⅴ</c:v>
                </c:pt>
              </c:strCache>
            </c:strRef>
          </c:tx>
          <c:spPr>
            <a:pattFill prst="openDmnd">
              <a:fgClr>
                <a:schemeClr val="accent5"/>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論文掲載用データ!$G$77:$K$77</c:f>
              <c:numCache>
                <c:formatCode>General</c:formatCode>
                <c:ptCount val="5"/>
                <c:pt idx="0">
                  <c:v>2</c:v>
                </c:pt>
                <c:pt idx="1">
                  <c:v>0</c:v>
                </c:pt>
                <c:pt idx="2">
                  <c:v>4</c:v>
                </c:pt>
                <c:pt idx="3">
                  <c:v>4</c:v>
                </c:pt>
                <c:pt idx="4">
                  <c:v>1</c:v>
                </c:pt>
              </c:numCache>
            </c:numRef>
          </c:val>
        </c:ser>
        <c:dLbls>
          <c:dLblPos val="outEnd"/>
          <c:showLegendKey val="0"/>
          <c:showVal val="1"/>
          <c:showCatName val="0"/>
          <c:showSerName val="0"/>
          <c:showPercent val="0"/>
          <c:showBubbleSize val="0"/>
        </c:dLbls>
        <c:gapWidth val="219"/>
        <c:overlap val="-27"/>
        <c:axId val="-1942723008"/>
        <c:axId val="-1942721920"/>
      </c:barChart>
      <c:catAx>
        <c:axId val="-194272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1920"/>
        <c:crosses val="autoZero"/>
        <c:auto val="1"/>
        <c:lblAlgn val="ctr"/>
        <c:lblOffset val="100"/>
        <c:noMultiLvlLbl val="0"/>
      </c:catAx>
      <c:valAx>
        <c:axId val="-194272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3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各方式学習時間比較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論文掲載用データ!$B$121</c:f>
              <c:strCache>
                <c:ptCount val="1"/>
                <c:pt idx="0">
                  <c:v>オーケストレーション定義エディタ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論文掲載用データ!$C$121:$G$121</c:f>
              <c:numCache>
                <c:formatCode>General</c:formatCode>
                <c:ptCount val="5"/>
                <c:pt idx="0">
                  <c:v>180</c:v>
                </c:pt>
                <c:pt idx="1">
                  <c:v>72</c:v>
                </c:pt>
                <c:pt idx="2">
                  <c:v>90</c:v>
                </c:pt>
                <c:pt idx="3">
                  <c:v>90</c:v>
                </c:pt>
                <c:pt idx="4">
                  <c:v>103</c:v>
                </c:pt>
              </c:numCache>
            </c:numRef>
          </c:val>
        </c:ser>
        <c:ser>
          <c:idx val="1"/>
          <c:order val="1"/>
          <c:tx>
            <c:strRef>
              <c:f>論文掲載用データ!$B$122</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論文掲載用データ!$C$122:$G$122</c:f>
              <c:numCache>
                <c:formatCode>General</c:formatCode>
                <c:ptCount val="5"/>
                <c:pt idx="0">
                  <c:v>540</c:v>
                </c:pt>
                <c:pt idx="1">
                  <c:v>421</c:v>
                </c:pt>
                <c:pt idx="2">
                  <c:v>503</c:v>
                </c:pt>
                <c:pt idx="3">
                  <c:v>479</c:v>
                </c:pt>
                <c:pt idx="4">
                  <c:v>413</c:v>
                </c:pt>
              </c:numCache>
            </c:numRef>
          </c:val>
        </c:ser>
        <c:dLbls>
          <c:dLblPos val="outEnd"/>
          <c:showLegendKey val="0"/>
          <c:showVal val="1"/>
          <c:showCatName val="0"/>
          <c:showSerName val="0"/>
          <c:showPercent val="0"/>
          <c:showBubbleSize val="0"/>
        </c:dLbls>
        <c:gapWidth val="219"/>
        <c:overlap val="-27"/>
        <c:axId val="-1942726816"/>
        <c:axId val="-1942730080"/>
      </c:barChart>
      <c:catAx>
        <c:axId val="-19427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30080"/>
        <c:crosses val="autoZero"/>
        <c:auto val="1"/>
        <c:lblAlgn val="ctr"/>
        <c:lblOffset val="100"/>
        <c:noMultiLvlLbl val="0"/>
      </c:catAx>
      <c:valAx>
        <c:axId val="-19427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6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論文掲載用データ!$B$168</c:f>
              <c:strCache>
                <c:ptCount val="1"/>
                <c:pt idx="0">
                  <c:v>オーケストレーション定義エディタ</c:v>
                </c:pt>
              </c:strCache>
            </c:strRef>
          </c:tx>
          <c:spPr>
            <a:solidFill>
              <a:schemeClr val="accent2"/>
            </a:solidFill>
            <a:ln>
              <a:solidFill>
                <a:schemeClr val="accent2"/>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論文掲載用データ!$C$168:$Q$168</c:f>
              <c:numCache>
                <c:formatCode>General</c:formatCode>
                <c:ptCount val="15"/>
                <c:pt idx="0">
                  <c:v>105</c:v>
                </c:pt>
                <c:pt idx="1">
                  <c:v>190</c:v>
                </c:pt>
                <c:pt idx="2">
                  <c:v>106</c:v>
                </c:pt>
                <c:pt idx="3">
                  <c:v>139</c:v>
                </c:pt>
                <c:pt idx="4">
                  <c:v>137</c:v>
                </c:pt>
                <c:pt idx="5">
                  <c:v>113</c:v>
                </c:pt>
                <c:pt idx="6">
                  <c:v>124</c:v>
                </c:pt>
                <c:pt idx="7">
                  <c:v>228</c:v>
                </c:pt>
                <c:pt idx="8">
                  <c:v>188</c:v>
                </c:pt>
                <c:pt idx="9">
                  <c:v>189</c:v>
                </c:pt>
                <c:pt idx="10">
                  <c:v>160</c:v>
                </c:pt>
                <c:pt idx="11">
                  <c:v>160</c:v>
                </c:pt>
                <c:pt idx="12">
                  <c:v>162</c:v>
                </c:pt>
                <c:pt idx="13">
                  <c:v>145</c:v>
                </c:pt>
                <c:pt idx="14">
                  <c:v>229</c:v>
                </c:pt>
              </c:numCache>
            </c:numRef>
          </c:val>
        </c:ser>
        <c:ser>
          <c:idx val="1"/>
          <c:order val="1"/>
          <c:tx>
            <c:strRef>
              <c:f>論文掲載用データ!$B$169</c:f>
              <c:strCache>
                <c:ptCount val="1"/>
                <c:pt idx="0">
                  <c:v>従来方式</c:v>
                </c:pt>
              </c:strCache>
            </c:strRef>
          </c:tx>
          <c:spPr>
            <a:solidFill>
              <a:schemeClr val="accent1"/>
            </a:solidFill>
            <a:ln>
              <a:solidFill>
                <a:schemeClr val="accent1"/>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論文掲載用データ!$C$169:$Q$169</c:f>
              <c:numCache>
                <c:formatCode>General</c:formatCode>
                <c:ptCount val="15"/>
                <c:pt idx="0">
                  <c:v>485</c:v>
                </c:pt>
                <c:pt idx="1">
                  <c:v>745</c:v>
                </c:pt>
                <c:pt idx="2">
                  <c:v>1532</c:v>
                </c:pt>
                <c:pt idx="3">
                  <c:v>868</c:v>
                </c:pt>
                <c:pt idx="4">
                  <c:v>731</c:v>
                </c:pt>
                <c:pt idx="5">
                  <c:v>594</c:v>
                </c:pt>
                <c:pt idx="6">
                  <c:v>862</c:v>
                </c:pt>
                <c:pt idx="7">
                  <c:v>2070</c:v>
                </c:pt>
                <c:pt idx="8">
                  <c:v>1173</c:v>
                </c:pt>
                <c:pt idx="9">
                  <c:v>2296</c:v>
                </c:pt>
                <c:pt idx="10">
                  <c:v>660</c:v>
                </c:pt>
                <c:pt idx="11">
                  <c:v>730</c:v>
                </c:pt>
                <c:pt idx="12">
                  <c:v>2990</c:v>
                </c:pt>
                <c:pt idx="13">
                  <c:v>1946</c:v>
                </c:pt>
                <c:pt idx="14">
                  <c:v>1191</c:v>
                </c:pt>
              </c:numCache>
            </c:numRef>
          </c:val>
        </c:ser>
        <c:dLbls>
          <c:showLegendKey val="0"/>
          <c:showVal val="0"/>
          <c:showCatName val="0"/>
          <c:showSerName val="0"/>
          <c:showPercent val="0"/>
          <c:showBubbleSize val="0"/>
        </c:dLbls>
        <c:gapWidth val="219"/>
        <c:overlap val="-27"/>
        <c:axId val="-1942719744"/>
        <c:axId val="-1942733888"/>
      </c:barChart>
      <c:catAx>
        <c:axId val="-194271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33888"/>
        <c:crosses val="autoZero"/>
        <c:auto val="1"/>
        <c:lblAlgn val="ctr"/>
        <c:lblOffset val="100"/>
        <c:noMultiLvlLbl val="0"/>
      </c:catAx>
      <c:valAx>
        <c:axId val="-194273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19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各方式エラー回数比較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論文掲載用データ!$F$97</c:f>
              <c:strCache>
                <c:ptCount val="1"/>
                <c:pt idx="0">
                  <c:v>オーケストレーション定義エディタ</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論文掲載用データ!$G$97:$U$97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論文掲載用データ!$F$98</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論文掲載用データ!$G$98:$U$98</c:f>
              <c:numCache>
                <c:formatCode>General</c:formatCode>
                <c:ptCount val="15"/>
                <c:pt idx="0">
                  <c:v>0</c:v>
                </c:pt>
                <c:pt idx="1">
                  <c:v>3</c:v>
                </c:pt>
                <c:pt idx="2">
                  <c:v>5</c:v>
                </c:pt>
                <c:pt idx="3">
                  <c:v>3</c:v>
                </c:pt>
                <c:pt idx="4">
                  <c:v>0</c:v>
                </c:pt>
                <c:pt idx="5">
                  <c:v>0</c:v>
                </c:pt>
                <c:pt idx="6">
                  <c:v>0</c:v>
                </c:pt>
                <c:pt idx="7">
                  <c:v>7</c:v>
                </c:pt>
                <c:pt idx="8">
                  <c:v>2</c:v>
                </c:pt>
                <c:pt idx="9">
                  <c:v>3</c:v>
                </c:pt>
                <c:pt idx="10">
                  <c:v>2</c:v>
                </c:pt>
                <c:pt idx="11">
                  <c:v>0</c:v>
                </c:pt>
                <c:pt idx="12">
                  <c:v>4</c:v>
                </c:pt>
                <c:pt idx="13">
                  <c:v>4</c:v>
                </c:pt>
                <c:pt idx="14">
                  <c:v>1</c:v>
                </c:pt>
              </c:numCache>
            </c:numRef>
          </c:val>
        </c:ser>
        <c:dLbls>
          <c:dLblPos val="outEnd"/>
          <c:showLegendKey val="0"/>
          <c:showVal val="1"/>
          <c:showCatName val="0"/>
          <c:showSerName val="0"/>
          <c:showPercent val="0"/>
          <c:showBubbleSize val="0"/>
        </c:dLbls>
        <c:gapWidth val="219"/>
        <c:overlap val="-27"/>
        <c:axId val="-1942726272"/>
        <c:axId val="-1942732800"/>
      </c:barChart>
      <c:catAx>
        <c:axId val="-19427262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32800"/>
        <c:crosses val="autoZero"/>
        <c:auto val="1"/>
        <c:lblAlgn val="ctr"/>
        <c:lblOffset val="100"/>
        <c:noMultiLvlLbl val="0"/>
      </c:catAx>
      <c:valAx>
        <c:axId val="-194273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2726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a:t>
            </a:r>
            <a:r>
              <a:rPr lang="ja-JP" altLang="en-US"/>
              <a:t>セグメント構成作成所要時間比較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論文掲載用データ!$B$174</c:f>
              <c:strCache>
                <c:ptCount val="1"/>
                <c:pt idx="0">
                  <c:v>オーケストレーション定義エディタ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論文掲載用データ!$C$173:$G$173</c:f>
              <c:strCache>
                <c:ptCount val="5"/>
                <c:pt idx="0">
                  <c:v>A</c:v>
                </c:pt>
                <c:pt idx="1">
                  <c:v>B</c:v>
                </c:pt>
                <c:pt idx="2">
                  <c:v>C</c:v>
                </c:pt>
                <c:pt idx="3">
                  <c:v>D</c:v>
                </c:pt>
                <c:pt idx="4">
                  <c:v>E</c:v>
                </c:pt>
              </c:strCache>
            </c:strRef>
          </c:cat>
          <c:val>
            <c:numRef>
              <c:f>論文掲載用データ!$C$174:$G$174</c:f>
              <c:numCache>
                <c:formatCode>General</c:formatCode>
                <c:ptCount val="5"/>
                <c:pt idx="0">
                  <c:v>160</c:v>
                </c:pt>
                <c:pt idx="1">
                  <c:v>160</c:v>
                </c:pt>
                <c:pt idx="2">
                  <c:v>162</c:v>
                </c:pt>
                <c:pt idx="3">
                  <c:v>145</c:v>
                </c:pt>
                <c:pt idx="4">
                  <c:v>229</c:v>
                </c:pt>
              </c:numCache>
            </c:numRef>
          </c:val>
        </c:ser>
        <c:ser>
          <c:idx val="1"/>
          <c:order val="1"/>
          <c:tx>
            <c:strRef>
              <c:f>論文掲載用データ!$B$175</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論文掲載用データ!$C$173:$G$173</c:f>
              <c:strCache>
                <c:ptCount val="5"/>
                <c:pt idx="0">
                  <c:v>A</c:v>
                </c:pt>
                <c:pt idx="1">
                  <c:v>B</c:v>
                </c:pt>
                <c:pt idx="2">
                  <c:v>C</c:v>
                </c:pt>
                <c:pt idx="3">
                  <c:v>D</c:v>
                </c:pt>
                <c:pt idx="4">
                  <c:v>E</c:v>
                </c:pt>
              </c:strCache>
            </c:strRef>
          </c:cat>
          <c:val>
            <c:numRef>
              <c:f>論文掲載用データ!$C$175:$G$175</c:f>
              <c:numCache>
                <c:formatCode>General</c:formatCode>
                <c:ptCount val="5"/>
                <c:pt idx="0">
                  <c:v>660</c:v>
                </c:pt>
                <c:pt idx="1">
                  <c:v>730</c:v>
                </c:pt>
                <c:pt idx="2">
                  <c:v>2990</c:v>
                </c:pt>
                <c:pt idx="3">
                  <c:v>1946</c:v>
                </c:pt>
                <c:pt idx="4">
                  <c:v>1191</c:v>
                </c:pt>
              </c:numCache>
            </c:numRef>
          </c:val>
        </c:ser>
        <c:dLbls>
          <c:dLblPos val="outEnd"/>
          <c:showLegendKey val="0"/>
          <c:showVal val="1"/>
          <c:showCatName val="0"/>
          <c:showSerName val="0"/>
          <c:showPercent val="0"/>
          <c:showBubbleSize val="0"/>
        </c:dLbls>
        <c:gapWidth val="219"/>
        <c:overlap val="-27"/>
        <c:axId val="-1885943760"/>
        <c:axId val="-1885934512"/>
      </c:barChart>
      <c:catAx>
        <c:axId val="-18859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85934512"/>
        <c:crosses val="autoZero"/>
        <c:auto val="1"/>
        <c:lblAlgn val="ctr"/>
        <c:lblOffset val="100"/>
        <c:noMultiLvlLbl val="0"/>
      </c:catAx>
      <c:valAx>
        <c:axId val="-188593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85943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55088528"/>
        <c:axId val="-55087984"/>
      </c:lineChart>
      <c:catAx>
        <c:axId val="-5508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7984"/>
        <c:crosses val="autoZero"/>
        <c:auto val="1"/>
        <c:lblAlgn val="ctr"/>
        <c:lblOffset val="100"/>
        <c:noMultiLvlLbl val="0"/>
      </c:catAx>
      <c:valAx>
        <c:axId val="-550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08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55101600"/>
        <c:axId val="-55333328"/>
      </c:lineChart>
      <c:catAx>
        <c:axId val="-551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333328"/>
        <c:crosses val="autoZero"/>
        <c:auto val="1"/>
        <c:lblAlgn val="ctr"/>
        <c:lblOffset val="100"/>
        <c:noMultiLvlLbl val="0"/>
      </c:catAx>
      <c:valAx>
        <c:axId val="-5533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101600"/>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1945447968"/>
        <c:axId val="-1945447424"/>
      </c:barChart>
      <c:catAx>
        <c:axId val="-194544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7424"/>
        <c:crosses val="autoZero"/>
        <c:auto val="1"/>
        <c:lblAlgn val="ctr"/>
        <c:lblOffset val="100"/>
        <c:noMultiLvlLbl val="0"/>
      </c:catAx>
      <c:valAx>
        <c:axId val="-194544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945446336"/>
        <c:axId val="-1945452864"/>
      </c:lineChart>
      <c:catAx>
        <c:axId val="-194544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52864"/>
        <c:crosses val="autoZero"/>
        <c:auto val="1"/>
        <c:lblAlgn val="ctr"/>
        <c:lblOffset val="100"/>
        <c:noMultiLvlLbl val="0"/>
      </c:catAx>
      <c:valAx>
        <c:axId val="-1945452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945446880"/>
        <c:axId val="-1945449056"/>
      </c:barChart>
      <c:catAx>
        <c:axId val="-19454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9056"/>
        <c:crosses val="autoZero"/>
        <c:auto val="1"/>
        <c:lblAlgn val="ctr"/>
        <c:lblOffset val="100"/>
        <c:noMultiLvlLbl val="0"/>
      </c:catAx>
      <c:valAx>
        <c:axId val="-194544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945444704"/>
        <c:axId val="-1945448512"/>
      </c:lineChart>
      <c:catAx>
        <c:axId val="-19454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8512"/>
        <c:crosses val="autoZero"/>
        <c:auto val="1"/>
        <c:lblAlgn val="ctr"/>
        <c:lblOffset val="100"/>
        <c:noMultiLvlLbl val="0"/>
      </c:catAx>
      <c:valAx>
        <c:axId val="-194544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44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34</xdr:row>
      <xdr:rowOff>76200</xdr:rowOff>
    </xdr:from>
    <xdr:to>
      <xdr:col>3</xdr:col>
      <xdr:colOff>1981200</xdr:colOff>
      <xdr:row>50</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35</xdr:row>
      <xdr:rowOff>85725</xdr:rowOff>
    </xdr:from>
    <xdr:to>
      <xdr:col>7</xdr:col>
      <xdr:colOff>733425</xdr:colOff>
      <xdr:row>51</xdr:row>
      <xdr:rowOff>85725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962025</xdr:colOff>
      <xdr:row>77</xdr:row>
      <xdr:rowOff>161925</xdr:rowOff>
    </xdr:from>
    <xdr:to>
      <xdr:col>7</xdr:col>
      <xdr:colOff>1276350</xdr:colOff>
      <xdr:row>93</xdr:row>
      <xdr:rowOff>161925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123</xdr:row>
      <xdr:rowOff>0</xdr:rowOff>
    </xdr:from>
    <xdr:to>
      <xdr:col>4</xdr:col>
      <xdr:colOff>114300</xdr:colOff>
      <xdr:row>139</xdr:row>
      <xdr:rowOff>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400050</xdr:colOff>
      <xdr:row>148</xdr:row>
      <xdr:rowOff>28575</xdr:rowOff>
    </xdr:from>
    <xdr:to>
      <xdr:col>15</xdr:col>
      <xdr:colOff>171450</xdr:colOff>
      <xdr:row>164</xdr:row>
      <xdr:rowOff>28575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514350</xdr:colOff>
      <xdr:row>75</xdr:row>
      <xdr:rowOff>95250</xdr:rowOff>
    </xdr:from>
    <xdr:to>
      <xdr:col>19</xdr:col>
      <xdr:colOff>285750</xdr:colOff>
      <xdr:row>91</xdr:row>
      <xdr:rowOff>95250</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1152525</xdr:colOff>
      <xdr:row>175</xdr:row>
      <xdr:rowOff>152400</xdr:rowOff>
    </xdr:from>
    <xdr:to>
      <xdr:col>7</xdr:col>
      <xdr:colOff>819150</xdr:colOff>
      <xdr:row>191</xdr:row>
      <xdr:rowOff>152400</xdr:rowOff>
    </xdr:to>
    <xdr:graphicFrame macro="">
      <xdr:nvGraphicFramePr>
        <xdr:cNvPr id="11" name="グラフ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J1" workbookViewId="0">
      <selection activeCell="L2" sqref="L2:N5"/>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D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abSelected="1" topLeftCell="E157" workbookViewId="0">
      <selection activeCell="H189" sqref="H189"/>
    </sheetView>
  </sheetViews>
  <sheetFormatPr defaultRowHeight="13.5" x14ac:dyDescent="0.15"/>
  <cols>
    <col min="2" max="2" width="26.875" customWidth="1"/>
    <col min="3" max="4" width="30.5" customWidth="1"/>
    <col min="5" max="5" width="27" customWidth="1"/>
    <col min="6" max="6" width="27.375" customWidth="1"/>
    <col min="7" max="7" width="37" customWidth="1"/>
    <col min="8" max="8" width="38.12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row r="25" spans="1:8" x14ac:dyDescent="0.15">
      <c r="A25" t="s">
        <v>38</v>
      </c>
      <c r="B25" s="1" t="s">
        <v>15</v>
      </c>
      <c r="C25" s="1" t="s">
        <v>21</v>
      </c>
      <c r="D25" s="2" t="s">
        <v>0</v>
      </c>
      <c r="E25" t="s">
        <v>39</v>
      </c>
      <c r="F25" s="1" t="s">
        <v>15</v>
      </c>
      <c r="G25" s="1" t="s">
        <v>21</v>
      </c>
      <c r="H25" s="1" t="s">
        <v>4</v>
      </c>
    </row>
    <row r="26" spans="1:8" x14ac:dyDescent="0.15">
      <c r="B26" s="1">
        <v>1</v>
      </c>
      <c r="C26" s="1">
        <v>105</v>
      </c>
      <c r="D26" s="2">
        <v>485</v>
      </c>
      <c r="F26" s="1">
        <v>1</v>
      </c>
      <c r="G26" s="1">
        <f>60+46</f>
        <v>106</v>
      </c>
      <c r="H26" s="1">
        <f>25*60+32</f>
        <v>1532</v>
      </c>
    </row>
    <row r="27" spans="1:8" x14ac:dyDescent="0.15">
      <c r="B27" s="1">
        <v>2</v>
      </c>
      <c r="C27" s="1">
        <f>60+53</f>
        <v>113</v>
      </c>
      <c r="D27" s="2">
        <f>9*60+54</f>
        <v>594</v>
      </c>
      <c r="F27" s="1">
        <v>2</v>
      </c>
      <c r="G27" s="1">
        <f>3*60+48</f>
        <v>228</v>
      </c>
      <c r="H27" s="1">
        <f>34*60+30</f>
        <v>2070</v>
      </c>
    </row>
    <row r="28" spans="1:8" x14ac:dyDescent="0.15">
      <c r="B28" s="1">
        <v>3</v>
      </c>
      <c r="C28" s="1">
        <f>120+40</f>
        <v>160</v>
      </c>
      <c r="D28" s="2">
        <f>11*60</f>
        <v>660</v>
      </c>
      <c r="F28" s="1">
        <v>3</v>
      </c>
      <c r="G28" s="1">
        <f>2*60+42</f>
        <v>162</v>
      </c>
      <c r="H28" s="1">
        <f>49*60+50</f>
        <v>2990</v>
      </c>
    </row>
    <row r="31" spans="1:8" x14ac:dyDescent="0.15">
      <c r="A31" t="s">
        <v>40</v>
      </c>
      <c r="B31" s="1" t="s">
        <v>41</v>
      </c>
      <c r="C31" s="1" t="s">
        <v>42</v>
      </c>
      <c r="D31" s="1" t="s">
        <v>43</v>
      </c>
      <c r="E31" t="s">
        <v>44</v>
      </c>
      <c r="F31" s="1" t="s">
        <v>41</v>
      </c>
      <c r="G31" s="1" t="s">
        <v>45</v>
      </c>
      <c r="H31" s="1" t="s">
        <v>46</v>
      </c>
    </row>
    <row r="32" spans="1:8" x14ac:dyDescent="0.15">
      <c r="B32" s="1">
        <v>1</v>
      </c>
      <c r="C32" s="1">
        <f>D26</f>
        <v>485</v>
      </c>
      <c r="D32" s="1">
        <f>H26</f>
        <v>1532</v>
      </c>
      <c r="F32" s="1">
        <v>1</v>
      </c>
      <c r="G32" s="1">
        <f>C26</f>
        <v>105</v>
      </c>
      <c r="H32" s="1">
        <f>G26</f>
        <v>106</v>
      </c>
    </row>
    <row r="33" spans="2:8" x14ac:dyDescent="0.15">
      <c r="B33" s="1">
        <v>2</v>
      </c>
      <c r="C33" s="1">
        <f>D27</f>
        <v>594</v>
      </c>
      <c r="D33" s="1">
        <f>H27</f>
        <v>2070</v>
      </c>
      <c r="F33" s="1">
        <v>2</v>
      </c>
      <c r="G33" s="1">
        <f>C27</f>
        <v>113</v>
      </c>
      <c r="H33" s="1">
        <f>G27</f>
        <v>228</v>
      </c>
    </row>
    <row r="34" spans="2:8" x14ac:dyDescent="0.15">
      <c r="B34" s="1">
        <v>3</v>
      </c>
      <c r="C34" s="1">
        <f>D28</f>
        <v>660</v>
      </c>
      <c r="D34" s="1">
        <f>H28</f>
        <v>2990</v>
      </c>
      <c r="F34" s="1">
        <v>3</v>
      </c>
      <c r="G34" s="1">
        <f>C28</f>
        <v>160</v>
      </c>
      <c r="H34" s="1">
        <f>G28</f>
        <v>162</v>
      </c>
    </row>
    <row r="53" spans="1:8" x14ac:dyDescent="0.15">
      <c r="A53" t="s">
        <v>47</v>
      </c>
      <c r="B53" s="1" t="s">
        <v>13</v>
      </c>
      <c r="C53" s="1" t="s">
        <v>20</v>
      </c>
      <c r="D53" s="1" t="s">
        <v>2</v>
      </c>
      <c r="E53" t="s">
        <v>48</v>
      </c>
      <c r="F53" s="1" t="s">
        <v>13</v>
      </c>
      <c r="G53" s="1" t="s">
        <v>24</v>
      </c>
      <c r="H53" s="1" t="s">
        <v>7</v>
      </c>
    </row>
    <row r="54" spans="1:8" x14ac:dyDescent="0.15">
      <c r="B54" s="1">
        <v>1</v>
      </c>
      <c r="C54" s="1">
        <v>0</v>
      </c>
      <c r="D54" s="1">
        <v>6</v>
      </c>
      <c r="F54" s="1">
        <v>1</v>
      </c>
      <c r="G54" s="1">
        <v>0</v>
      </c>
      <c r="H54" s="1">
        <v>7</v>
      </c>
    </row>
    <row r="55" spans="1:8" x14ac:dyDescent="0.15">
      <c r="B55" s="1">
        <v>2</v>
      </c>
      <c r="C55" s="1">
        <v>0</v>
      </c>
      <c r="D55" s="1">
        <v>0</v>
      </c>
      <c r="F55" s="1">
        <v>2</v>
      </c>
      <c r="G55" s="1">
        <v>0</v>
      </c>
      <c r="H55" s="1">
        <v>6</v>
      </c>
    </row>
    <row r="56" spans="1:8" x14ac:dyDescent="0.15">
      <c r="B56" s="1">
        <v>3</v>
      </c>
      <c r="C56" s="1">
        <v>0</v>
      </c>
      <c r="D56" s="1">
        <v>3</v>
      </c>
      <c r="F56" s="1">
        <v>3</v>
      </c>
      <c r="G56" s="1">
        <v>0</v>
      </c>
      <c r="H56" s="1">
        <v>3</v>
      </c>
    </row>
    <row r="57" spans="1:8" x14ac:dyDescent="0.15">
      <c r="B57" s="1">
        <v>4</v>
      </c>
      <c r="C57" s="1">
        <v>0</v>
      </c>
      <c r="D57" s="1">
        <v>1</v>
      </c>
      <c r="F57" s="1">
        <v>4</v>
      </c>
      <c r="G57" s="1">
        <v>0</v>
      </c>
      <c r="H57" s="1">
        <v>1</v>
      </c>
    </row>
    <row r="58" spans="1:8" x14ac:dyDescent="0.15">
      <c r="B58" s="1">
        <v>5</v>
      </c>
      <c r="C58" s="1">
        <v>0</v>
      </c>
      <c r="D58" s="1">
        <v>0</v>
      </c>
      <c r="F58" s="1">
        <v>5</v>
      </c>
      <c r="G58" s="1">
        <v>0</v>
      </c>
      <c r="H58" s="1">
        <v>3</v>
      </c>
    </row>
    <row r="60" spans="1:8" x14ac:dyDescent="0.15">
      <c r="B60" s="1" t="s">
        <v>15</v>
      </c>
      <c r="C60" s="1" t="s">
        <v>20</v>
      </c>
      <c r="D60" s="1" t="s">
        <v>2</v>
      </c>
      <c r="F60" s="1" t="s">
        <v>15</v>
      </c>
      <c r="G60" s="1" t="s">
        <v>24</v>
      </c>
      <c r="H60" s="1" t="s">
        <v>7</v>
      </c>
    </row>
    <row r="61" spans="1:8" x14ac:dyDescent="0.15">
      <c r="B61" s="1">
        <v>1</v>
      </c>
      <c r="C61" s="1">
        <v>0</v>
      </c>
      <c r="D61" s="1">
        <v>0</v>
      </c>
      <c r="F61" s="1">
        <v>1</v>
      </c>
      <c r="G61" s="1">
        <v>0</v>
      </c>
      <c r="H61" s="1">
        <v>3</v>
      </c>
    </row>
    <row r="62" spans="1:8" x14ac:dyDescent="0.15">
      <c r="B62" s="1">
        <v>2</v>
      </c>
      <c r="C62" s="1">
        <v>0</v>
      </c>
      <c r="D62" s="1">
        <v>0</v>
      </c>
      <c r="F62" s="1">
        <v>2</v>
      </c>
      <c r="G62" s="1">
        <v>0</v>
      </c>
      <c r="H62" s="1">
        <v>0</v>
      </c>
    </row>
    <row r="63" spans="1:8" x14ac:dyDescent="0.15">
      <c r="B63" s="1">
        <v>3</v>
      </c>
      <c r="C63" s="1">
        <v>0</v>
      </c>
      <c r="D63" s="1">
        <v>2</v>
      </c>
      <c r="F63" s="1">
        <v>3</v>
      </c>
      <c r="G63" s="1">
        <v>0</v>
      </c>
      <c r="H63" s="1">
        <v>0</v>
      </c>
    </row>
    <row r="65" spans="1:11" x14ac:dyDescent="0.15">
      <c r="A65" t="s">
        <v>49</v>
      </c>
      <c r="B65" s="1" t="s">
        <v>13</v>
      </c>
      <c r="C65" s="1" t="s">
        <v>24</v>
      </c>
      <c r="D65" s="1" t="s">
        <v>7</v>
      </c>
      <c r="E65" t="s">
        <v>50</v>
      </c>
      <c r="F65" s="1" t="s">
        <v>13</v>
      </c>
      <c r="G65" s="1" t="s">
        <v>24</v>
      </c>
      <c r="H65" s="1" t="s">
        <v>7</v>
      </c>
    </row>
    <row r="66" spans="1:11" x14ac:dyDescent="0.15">
      <c r="B66" s="1">
        <v>1</v>
      </c>
      <c r="C66" s="1">
        <v>0</v>
      </c>
      <c r="D66" s="1">
        <v>6</v>
      </c>
      <c r="F66" s="1">
        <v>1</v>
      </c>
      <c r="G66" s="1">
        <v>0</v>
      </c>
      <c r="H66" s="1">
        <v>3</v>
      </c>
    </row>
    <row r="67" spans="1:11" x14ac:dyDescent="0.15">
      <c r="B67" s="1">
        <v>2</v>
      </c>
      <c r="C67" s="1">
        <v>0</v>
      </c>
      <c r="D67" s="1">
        <v>4</v>
      </c>
      <c r="F67" s="1">
        <v>2</v>
      </c>
      <c r="G67" s="1">
        <v>0</v>
      </c>
      <c r="H67" s="1">
        <v>2</v>
      </c>
    </row>
    <row r="68" spans="1:11" x14ac:dyDescent="0.15">
      <c r="B68" s="1">
        <v>3</v>
      </c>
      <c r="C68" s="1">
        <v>0</v>
      </c>
      <c r="D68" s="1">
        <v>1</v>
      </c>
      <c r="F68" s="1">
        <v>3</v>
      </c>
      <c r="G68" s="1">
        <v>0</v>
      </c>
      <c r="H68" s="1">
        <v>3</v>
      </c>
    </row>
    <row r="69" spans="1:11" x14ac:dyDescent="0.15">
      <c r="B69" s="1">
        <v>4</v>
      </c>
      <c r="C69" s="1">
        <v>0</v>
      </c>
      <c r="D69" s="1">
        <v>5</v>
      </c>
      <c r="F69" s="1">
        <v>4</v>
      </c>
      <c r="G69" s="1">
        <v>0</v>
      </c>
      <c r="H69" s="1">
        <v>3</v>
      </c>
    </row>
    <row r="70" spans="1:11" x14ac:dyDescent="0.15">
      <c r="B70" s="1">
        <v>5</v>
      </c>
      <c r="C70" s="1">
        <v>0</v>
      </c>
      <c r="D70" s="1">
        <v>5</v>
      </c>
      <c r="F70" s="1">
        <v>5</v>
      </c>
      <c r="G70" s="1">
        <v>0</v>
      </c>
      <c r="H70" s="1">
        <v>3</v>
      </c>
    </row>
    <row r="72" spans="1:11" x14ac:dyDescent="0.15">
      <c r="B72" s="1" t="s">
        <v>15</v>
      </c>
      <c r="C72" s="1" t="s">
        <v>24</v>
      </c>
      <c r="D72" s="1" t="s">
        <v>7</v>
      </c>
      <c r="E72" t="s">
        <v>52</v>
      </c>
      <c r="F72" s="1" t="s">
        <v>53</v>
      </c>
      <c r="G72" s="1" t="s">
        <v>59</v>
      </c>
      <c r="H72" s="1" t="s">
        <v>60</v>
      </c>
      <c r="I72" s="1" t="s">
        <v>61</v>
      </c>
      <c r="J72" s="1" t="s">
        <v>62</v>
      </c>
      <c r="K72" s="1" t="s">
        <v>63</v>
      </c>
    </row>
    <row r="73" spans="1:11" x14ac:dyDescent="0.15">
      <c r="B73" s="1">
        <v>1</v>
      </c>
      <c r="C73" s="1">
        <v>0</v>
      </c>
      <c r="D73" s="1">
        <v>5</v>
      </c>
      <c r="F73" s="1" t="s">
        <v>54</v>
      </c>
      <c r="G73" s="1">
        <v>6</v>
      </c>
      <c r="H73" s="1">
        <v>7</v>
      </c>
      <c r="I73" s="1">
        <v>6</v>
      </c>
      <c r="J73" s="1">
        <v>3</v>
      </c>
      <c r="K73" s="1">
        <v>1</v>
      </c>
    </row>
    <row r="74" spans="1:11" x14ac:dyDescent="0.15">
      <c r="B74" s="1">
        <v>2</v>
      </c>
      <c r="C74" s="1">
        <v>0</v>
      </c>
      <c r="D74" s="1">
        <v>7</v>
      </c>
      <c r="F74" s="1" t="s">
        <v>55</v>
      </c>
      <c r="G74" s="1">
        <v>3</v>
      </c>
      <c r="H74" s="1">
        <v>3</v>
      </c>
      <c r="I74" s="1">
        <v>1</v>
      </c>
      <c r="J74" s="1">
        <v>3</v>
      </c>
      <c r="K74" s="1">
        <v>1</v>
      </c>
    </row>
    <row r="75" spans="1:11" x14ac:dyDescent="0.15">
      <c r="B75" s="1">
        <v>3</v>
      </c>
      <c r="C75" s="1">
        <v>0</v>
      </c>
      <c r="D75" s="1">
        <v>4</v>
      </c>
      <c r="F75" s="1" t="s">
        <v>56</v>
      </c>
      <c r="G75" s="1">
        <v>0</v>
      </c>
      <c r="H75" s="1">
        <v>3</v>
      </c>
      <c r="I75" s="1">
        <v>5</v>
      </c>
      <c r="J75" s="1">
        <v>3</v>
      </c>
      <c r="K75" s="1">
        <v>0</v>
      </c>
    </row>
    <row r="76" spans="1:11" x14ac:dyDescent="0.15">
      <c r="F76" s="1" t="s">
        <v>57</v>
      </c>
      <c r="G76" s="1">
        <v>0</v>
      </c>
      <c r="H76" s="1">
        <v>0</v>
      </c>
      <c r="I76" s="1">
        <v>7</v>
      </c>
      <c r="J76" s="1">
        <v>2</v>
      </c>
      <c r="K76" s="1">
        <v>3</v>
      </c>
    </row>
    <row r="77" spans="1:11" x14ac:dyDescent="0.15">
      <c r="A77" t="s">
        <v>51</v>
      </c>
      <c r="B77" s="1" t="s">
        <v>13</v>
      </c>
      <c r="C77" s="1" t="s">
        <v>24</v>
      </c>
      <c r="D77" s="1" t="s">
        <v>7</v>
      </c>
      <c r="F77" s="1" t="s">
        <v>58</v>
      </c>
      <c r="G77" s="1">
        <v>2</v>
      </c>
      <c r="H77" s="1">
        <v>0</v>
      </c>
      <c r="I77" s="1">
        <v>4</v>
      </c>
      <c r="J77" s="1">
        <v>4</v>
      </c>
      <c r="K77" s="1">
        <v>1</v>
      </c>
    </row>
    <row r="78" spans="1:11" x14ac:dyDescent="0.15">
      <c r="B78" s="1">
        <v>1</v>
      </c>
      <c r="C78" s="1">
        <v>0</v>
      </c>
      <c r="D78" s="1">
        <v>1</v>
      </c>
    </row>
    <row r="79" spans="1:11" x14ac:dyDescent="0.15">
      <c r="B79" s="1">
        <v>2</v>
      </c>
      <c r="C79" s="1">
        <v>0</v>
      </c>
      <c r="D79" s="1">
        <v>2</v>
      </c>
    </row>
    <row r="80" spans="1:11" x14ac:dyDescent="0.15">
      <c r="B80" s="1">
        <v>3</v>
      </c>
      <c r="C80" s="1">
        <v>0</v>
      </c>
      <c r="D80" s="1">
        <v>1</v>
      </c>
    </row>
    <row r="81" spans="2:21" x14ac:dyDescent="0.15">
      <c r="B81" s="1">
        <v>4</v>
      </c>
      <c r="C81" s="1">
        <v>0</v>
      </c>
      <c r="D81" s="1">
        <v>3</v>
      </c>
    </row>
    <row r="82" spans="2:21" x14ac:dyDescent="0.15">
      <c r="B82" s="1">
        <v>5</v>
      </c>
      <c r="C82" s="1">
        <v>0</v>
      </c>
      <c r="D82" s="1">
        <v>0</v>
      </c>
    </row>
    <row r="84" spans="2:21" x14ac:dyDescent="0.15">
      <c r="B84" s="1" t="s">
        <v>15</v>
      </c>
      <c r="C84" s="1" t="s">
        <v>24</v>
      </c>
      <c r="D84" s="1" t="s">
        <v>7</v>
      </c>
    </row>
    <row r="85" spans="2:21" x14ac:dyDescent="0.15">
      <c r="B85" s="1">
        <v>1</v>
      </c>
      <c r="C85" s="1">
        <v>0</v>
      </c>
      <c r="D85" s="1">
        <v>0</v>
      </c>
    </row>
    <row r="86" spans="2:21" x14ac:dyDescent="0.15">
      <c r="B86" s="1">
        <v>2</v>
      </c>
      <c r="C86" s="1">
        <v>0</v>
      </c>
      <c r="D86" s="1">
        <v>3</v>
      </c>
    </row>
    <row r="87" spans="2:21" x14ac:dyDescent="0.15">
      <c r="B87" s="1">
        <v>3</v>
      </c>
      <c r="C87" s="1">
        <v>0</v>
      </c>
      <c r="D87" s="1">
        <v>1</v>
      </c>
    </row>
    <row r="96" spans="2:21" x14ac:dyDescent="0.15">
      <c r="F96" s="1" t="s">
        <v>80</v>
      </c>
      <c r="G96" s="1" t="s">
        <v>91</v>
      </c>
      <c r="H96" s="1" t="s">
        <v>82</v>
      </c>
      <c r="I96" s="1" t="s">
        <v>92</v>
      </c>
      <c r="J96" s="1" t="s">
        <v>93</v>
      </c>
      <c r="K96" s="1" t="s">
        <v>68</v>
      </c>
      <c r="L96" s="1" t="s">
        <v>94</v>
      </c>
      <c r="M96" s="1" t="s">
        <v>86</v>
      </c>
      <c r="N96" s="1" t="s">
        <v>95</v>
      </c>
      <c r="O96" s="1" t="s">
        <v>84</v>
      </c>
      <c r="P96" s="1" t="s">
        <v>96</v>
      </c>
      <c r="Q96" s="1" t="s">
        <v>64</v>
      </c>
      <c r="R96" s="1" t="s">
        <v>97</v>
      </c>
      <c r="S96" s="1" t="s">
        <v>83</v>
      </c>
      <c r="T96" s="1" t="s">
        <v>98</v>
      </c>
      <c r="U96" s="7" t="s">
        <v>68</v>
      </c>
    </row>
    <row r="97" spans="2:21" x14ac:dyDescent="0.15">
      <c r="F97" s="1" t="s">
        <v>99</v>
      </c>
      <c r="G97" s="1">
        <v>0</v>
      </c>
      <c r="H97" s="1">
        <v>0</v>
      </c>
      <c r="I97" s="1">
        <v>0</v>
      </c>
      <c r="J97" s="1">
        <v>0</v>
      </c>
      <c r="K97" s="1">
        <v>0</v>
      </c>
      <c r="L97" s="1">
        <v>0</v>
      </c>
      <c r="M97" s="1">
        <v>0</v>
      </c>
      <c r="N97" s="1">
        <v>0</v>
      </c>
      <c r="O97" s="1">
        <v>0</v>
      </c>
      <c r="P97" s="1">
        <v>0</v>
      </c>
      <c r="Q97" s="1">
        <v>0</v>
      </c>
      <c r="R97" s="1">
        <v>0</v>
      </c>
      <c r="S97" s="1">
        <v>0</v>
      </c>
      <c r="T97" s="1">
        <v>0</v>
      </c>
      <c r="U97" s="1">
        <v>0</v>
      </c>
    </row>
    <row r="98" spans="2:21" x14ac:dyDescent="0.15">
      <c r="F98" s="1" t="s">
        <v>74</v>
      </c>
      <c r="G98" s="1">
        <v>0</v>
      </c>
      <c r="H98" s="1">
        <v>3</v>
      </c>
      <c r="I98" s="1">
        <v>5</v>
      </c>
      <c r="J98" s="1">
        <v>3</v>
      </c>
      <c r="K98" s="1">
        <v>0</v>
      </c>
      <c r="L98" s="1">
        <v>0</v>
      </c>
      <c r="M98" s="1">
        <v>0</v>
      </c>
      <c r="N98" s="1">
        <v>7</v>
      </c>
      <c r="O98" s="1">
        <v>2</v>
      </c>
      <c r="P98" s="1">
        <v>3</v>
      </c>
      <c r="Q98" s="1">
        <v>2</v>
      </c>
      <c r="R98" s="1">
        <v>0</v>
      </c>
      <c r="S98" s="1">
        <v>4</v>
      </c>
      <c r="T98" s="1">
        <v>4</v>
      </c>
      <c r="U98" s="1">
        <v>1</v>
      </c>
    </row>
    <row r="99" spans="2:21" x14ac:dyDescent="0.15">
      <c r="B99" t="s">
        <v>64</v>
      </c>
    </row>
    <row r="100" spans="2:21" x14ac:dyDescent="0.15">
      <c r="B100" s="1" t="s">
        <v>14</v>
      </c>
      <c r="C100" s="1" t="s">
        <v>5</v>
      </c>
    </row>
    <row r="101" spans="2:21" x14ac:dyDescent="0.15">
      <c r="B101" s="1" t="s">
        <v>22</v>
      </c>
      <c r="C101" s="1">
        <v>180</v>
      </c>
    </row>
    <row r="102" spans="2:21" x14ac:dyDescent="0.15">
      <c r="B102" s="1" t="s">
        <v>1</v>
      </c>
      <c r="C102" s="1">
        <v>540</v>
      </c>
    </row>
    <row r="103" spans="2:21" x14ac:dyDescent="0.15">
      <c r="B103" s="6" t="s">
        <v>65</v>
      </c>
    </row>
    <row r="104" spans="2:21" x14ac:dyDescent="0.15">
      <c r="B104" s="1"/>
      <c r="C104" s="1" t="s">
        <v>6</v>
      </c>
    </row>
    <row r="105" spans="2:21" x14ac:dyDescent="0.15">
      <c r="B105" s="1" t="s">
        <v>22</v>
      </c>
      <c r="C105" s="1">
        <f>60*1+12</f>
        <v>72</v>
      </c>
    </row>
    <row r="106" spans="2:21" x14ac:dyDescent="0.15">
      <c r="B106" s="1" t="s">
        <v>1</v>
      </c>
      <c r="C106" s="1">
        <f>7*60+1</f>
        <v>421</v>
      </c>
    </row>
    <row r="107" spans="2:21" x14ac:dyDescent="0.15">
      <c r="B107" s="6" t="s">
        <v>66</v>
      </c>
    </row>
    <row r="108" spans="2:21" x14ac:dyDescent="0.15">
      <c r="B108" s="1" t="s">
        <v>14</v>
      </c>
      <c r="C108" s="1" t="s">
        <v>6</v>
      </c>
    </row>
    <row r="109" spans="2:21" x14ac:dyDescent="0.15">
      <c r="B109" s="1" t="s">
        <v>22</v>
      </c>
      <c r="C109" s="1">
        <v>90</v>
      </c>
    </row>
    <row r="110" spans="2:21" x14ac:dyDescent="0.15">
      <c r="B110" s="1" t="s">
        <v>1</v>
      </c>
      <c r="C110" s="1">
        <f>8*60+23</f>
        <v>503</v>
      </c>
    </row>
    <row r="111" spans="2:21" x14ac:dyDescent="0.15">
      <c r="B111" s="6" t="s">
        <v>67</v>
      </c>
    </row>
    <row r="112" spans="2:21" x14ac:dyDescent="0.15">
      <c r="B112" s="1" t="s">
        <v>14</v>
      </c>
      <c r="C112" s="1" t="s">
        <v>6</v>
      </c>
    </row>
    <row r="113" spans="2:7" x14ac:dyDescent="0.15">
      <c r="B113" s="1" t="s">
        <v>22</v>
      </c>
      <c r="C113" s="1">
        <f>60+30</f>
        <v>90</v>
      </c>
    </row>
    <row r="114" spans="2:7" x14ac:dyDescent="0.15">
      <c r="B114" s="1" t="s">
        <v>1</v>
      </c>
      <c r="C114" s="1">
        <f>7*60+59</f>
        <v>479</v>
      </c>
    </row>
    <row r="115" spans="2:7" x14ac:dyDescent="0.15">
      <c r="B115" s="6" t="s">
        <v>68</v>
      </c>
    </row>
    <row r="116" spans="2:7" x14ac:dyDescent="0.15">
      <c r="B116" s="1" t="s">
        <v>14</v>
      </c>
      <c r="C116" s="1" t="s">
        <v>6</v>
      </c>
    </row>
    <row r="117" spans="2:7" x14ac:dyDescent="0.15">
      <c r="B117" s="1" t="s">
        <v>22</v>
      </c>
      <c r="C117" s="1">
        <f>60+43</f>
        <v>103</v>
      </c>
    </row>
    <row r="118" spans="2:7" x14ac:dyDescent="0.15">
      <c r="B118" s="1" t="s">
        <v>1</v>
      </c>
      <c r="C118" s="1">
        <f>6*60+53</f>
        <v>413</v>
      </c>
    </row>
    <row r="120" spans="2:7" x14ac:dyDescent="0.15">
      <c r="B120" s="1" t="s">
        <v>69</v>
      </c>
      <c r="C120" s="1" t="s">
        <v>64</v>
      </c>
      <c r="D120" s="1" t="s">
        <v>70</v>
      </c>
      <c r="E120" s="1" t="s">
        <v>71</v>
      </c>
      <c r="F120" s="1" t="s">
        <v>72</v>
      </c>
      <c r="G120" s="1" t="s">
        <v>73</v>
      </c>
    </row>
    <row r="121" spans="2:7" x14ac:dyDescent="0.15">
      <c r="B121" s="1" t="s">
        <v>75</v>
      </c>
      <c r="C121" s="1">
        <v>180</v>
      </c>
      <c r="D121" s="1">
        <v>72</v>
      </c>
      <c r="E121" s="1">
        <v>90</v>
      </c>
      <c r="F121" s="1">
        <v>90</v>
      </c>
      <c r="G121" s="1">
        <v>103</v>
      </c>
    </row>
    <row r="122" spans="2:7" x14ac:dyDescent="0.15">
      <c r="B122" s="1" t="s">
        <v>74</v>
      </c>
      <c r="C122" s="1">
        <v>540</v>
      </c>
      <c r="D122" s="1">
        <v>421</v>
      </c>
      <c r="E122" s="1">
        <v>503</v>
      </c>
      <c r="F122" s="1">
        <v>479</v>
      </c>
      <c r="G122" s="1">
        <v>413</v>
      </c>
    </row>
    <row r="141" spans="2:4" x14ac:dyDescent="0.15">
      <c r="B141" t="s">
        <v>76</v>
      </c>
    </row>
    <row r="142" spans="2:4" x14ac:dyDescent="0.15">
      <c r="B142" s="1" t="s">
        <v>15</v>
      </c>
      <c r="C142" s="1" t="s">
        <v>21</v>
      </c>
      <c r="D142" s="2" t="s">
        <v>0</v>
      </c>
    </row>
    <row r="143" spans="2:4" x14ac:dyDescent="0.15">
      <c r="B143" s="1">
        <v>1</v>
      </c>
      <c r="C143" s="1">
        <v>105</v>
      </c>
      <c r="D143" s="2">
        <v>485</v>
      </c>
    </row>
    <row r="144" spans="2:4" x14ac:dyDescent="0.15">
      <c r="B144" s="1">
        <v>2</v>
      </c>
      <c r="C144" s="1">
        <f>60+53</f>
        <v>113</v>
      </c>
      <c r="D144" s="2">
        <f>9*60+54</f>
        <v>594</v>
      </c>
    </row>
    <row r="145" spans="2:4" x14ac:dyDescent="0.15">
      <c r="B145" s="1">
        <v>3</v>
      </c>
      <c r="C145" s="1">
        <f>120+40</f>
        <v>160</v>
      </c>
      <c r="D145" s="2">
        <f>11*60</f>
        <v>660</v>
      </c>
    </row>
    <row r="146" spans="2:4" x14ac:dyDescent="0.15">
      <c r="B146" t="s">
        <v>77</v>
      </c>
    </row>
    <row r="147" spans="2:4" x14ac:dyDescent="0.15">
      <c r="B147" s="1" t="s">
        <v>15</v>
      </c>
      <c r="C147" s="1" t="s">
        <v>21</v>
      </c>
      <c r="D147" s="1" t="s">
        <v>4</v>
      </c>
    </row>
    <row r="148" spans="2:4" x14ac:dyDescent="0.15">
      <c r="B148" s="1">
        <v>1</v>
      </c>
      <c r="C148" s="1">
        <f>180+10</f>
        <v>190</v>
      </c>
      <c r="D148" s="1">
        <f>12*60+25</f>
        <v>745</v>
      </c>
    </row>
    <row r="149" spans="2:4" x14ac:dyDescent="0.15">
      <c r="B149" s="1">
        <v>2</v>
      </c>
      <c r="C149" s="1">
        <f>2*60+4</f>
        <v>124</v>
      </c>
      <c r="D149" s="1">
        <f>14*60+22</f>
        <v>862</v>
      </c>
    </row>
    <row r="150" spans="2:4" x14ac:dyDescent="0.15">
      <c r="B150" s="1">
        <v>3</v>
      </c>
      <c r="C150" s="1">
        <f>2*60+40</f>
        <v>160</v>
      </c>
      <c r="D150" s="1">
        <f>12*60+10</f>
        <v>730</v>
      </c>
    </row>
    <row r="151" spans="2:4" x14ac:dyDescent="0.15">
      <c r="B151" t="s">
        <v>71</v>
      </c>
    </row>
    <row r="152" spans="2:4" x14ac:dyDescent="0.15">
      <c r="B152" s="1" t="s">
        <v>15</v>
      </c>
      <c r="C152" s="1" t="s">
        <v>21</v>
      </c>
      <c r="D152" s="1" t="s">
        <v>4</v>
      </c>
    </row>
    <row r="153" spans="2:4" x14ac:dyDescent="0.15">
      <c r="B153" s="1">
        <v>1</v>
      </c>
      <c r="C153" s="1">
        <f>60+46</f>
        <v>106</v>
      </c>
      <c r="D153" s="1">
        <f>25*60+32</f>
        <v>1532</v>
      </c>
    </row>
    <row r="154" spans="2:4" x14ac:dyDescent="0.15">
      <c r="B154" s="1">
        <v>2</v>
      </c>
      <c r="C154" s="1">
        <f>3*60+48</f>
        <v>228</v>
      </c>
      <c r="D154" s="1">
        <f>34*60+30</f>
        <v>2070</v>
      </c>
    </row>
    <row r="155" spans="2:4" x14ac:dyDescent="0.15">
      <c r="B155" s="1">
        <v>3</v>
      </c>
      <c r="C155" s="1">
        <f>2*60+42</f>
        <v>162</v>
      </c>
      <c r="D155" s="1">
        <f>49*60+50</f>
        <v>2990</v>
      </c>
    </row>
    <row r="156" spans="2:4" x14ac:dyDescent="0.15">
      <c r="B156" t="s">
        <v>78</v>
      </c>
    </row>
    <row r="157" spans="2:4" x14ac:dyDescent="0.15">
      <c r="B157" s="1" t="s">
        <v>15</v>
      </c>
      <c r="C157" s="1" t="s">
        <v>21</v>
      </c>
      <c r="D157" s="1" t="s">
        <v>4</v>
      </c>
    </row>
    <row r="158" spans="2:4" x14ac:dyDescent="0.15">
      <c r="B158" s="1">
        <v>1</v>
      </c>
      <c r="C158" s="1">
        <v>139</v>
      </c>
      <c r="D158" s="1">
        <v>868</v>
      </c>
    </row>
    <row r="159" spans="2:4" x14ac:dyDescent="0.15">
      <c r="B159" s="1">
        <v>2</v>
      </c>
      <c r="C159" s="1">
        <f>3*60+8</f>
        <v>188</v>
      </c>
      <c r="D159" s="1">
        <f>19*60+33</f>
        <v>1173</v>
      </c>
    </row>
    <row r="160" spans="2:4" x14ac:dyDescent="0.15">
      <c r="B160" s="1">
        <v>3</v>
      </c>
      <c r="C160" s="1">
        <f>2*60+25</f>
        <v>145</v>
      </c>
      <c r="D160" s="1">
        <f>32*60+26</f>
        <v>1946</v>
      </c>
    </row>
    <row r="161" spans="2:17" x14ac:dyDescent="0.15">
      <c r="B161" t="s">
        <v>79</v>
      </c>
    </row>
    <row r="162" spans="2:17" x14ac:dyDescent="0.15">
      <c r="B162" s="1" t="s">
        <v>15</v>
      </c>
      <c r="C162" s="1" t="s">
        <v>21</v>
      </c>
      <c r="D162" s="1" t="s">
        <v>4</v>
      </c>
    </row>
    <row r="163" spans="2:17" x14ac:dyDescent="0.15">
      <c r="B163" s="1">
        <v>1</v>
      </c>
      <c r="C163" s="1">
        <v>137</v>
      </c>
      <c r="D163" s="1">
        <v>731</v>
      </c>
    </row>
    <row r="164" spans="2:17" x14ac:dyDescent="0.15">
      <c r="B164" s="1">
        <v>2</v>
      </c>
      <c r="C164" s="1">
        <f>3*60+9</f>
        <v>189</v>
      </c>
      <c r="D164" s="1">
        <f>38*60+16</f>
        <v>2296</v>
      </c>
    </row>
    <row r="165" spans="2:17" x14ac:dyDescent="0.15">
      <c r="B165" s="1">
        <v>3</v>
      </c>
      <c r="C165" s="1">
        <f>3*60+49</f>
        <v>229</v>
      </c>
      <c r="D165" s="1">
        <f>19*60+51</f>
        <v>1191</v>
      </c>
    </row>
    <row r="166" spans="2:17" x14ac:dyDescent="0.15">
      <c r="B166" t="s">
        <v>80</v>
      </c>
    </row>
    <row r="167" spans="2:17" x14ac:dyDescent="0.15">
      <c r="B167" s="1" t="s">
        <v>90</v>
      </c>
      <c r="C167" s="1" t="s">
        <v>81</v>
      </c>
      <c r="D167" s="1" t="s">
        <v>82</v>
      </c>
      <c r="E167" s="1" t="s">
        <v>83</v>
      </c>
      <c r="F167" s="1" t="s">
        <v>84</v>
      </c>
      <c r="G167" s="1" t="s">
        <v>85</v>
      </c>
      <c r="H167" s="1" t="s">
        <v>64</v>
      </c>
      <c r="I167" s="1" t="s">
        <v>86</v>
      </c>
      <c r="J167" s="1" t="s">
        <v>87</v>
      </c>
      <c r="K167" s="1" t="s">
        <v>72</v>
      </c>
      <c r="L167" s="1" t="s">
        <v>85</v>
      </c>
      <c r="M167" s="1" t="s">
        <v>88</v>
      </c>
      <c r="N167" s="1" t="s">
        <v>86</v>
      </c>
      <c r="O167" s="1" t="s">
        <v>71</v>
      </c>
      <c r="P167" s="1" t="s">
        <v>72</v>
      </c>
      <c r="Q167" s="1" t="s">
        <v>89</v>
      </c>
    </row>
    <row r="168" spans="2:17" x14ac:dyDescent="0.15">
      <c r="B168" s="1" t="s">
        <v>75</v>
      </c>
      <c r="C168" s="1">
        <v>105</v>
      </c>
      <c r="D168" s="1">
        <v>190</v>
      </c>
      <c r="E168" s="1">
        <v>106</v>
      </c>
      <c r="F168" s="1">
        <v>139</v>
      </c>
      <c r="G168" s="1">
        <v>137</v>
      </c>
      <c r="H168" s="1">
        <v>113</v>
      </c>
      <c r="I168" s="1">
        <v>124</v>
      </c>
      <c r="J168" s="1">
        <v>228</v>
      </c>
      <c r="K168" s="1">
        <v>188</v>
      </c>
      <c r="L168" s="1">
        <v>189</v>
      </c>
      <c r="M168" s="1">
        <v>160</v>
      </c>
      <c r="N168" s="1">
        <v>160</v>
      </c>
      <c r="O168" s="1">
        <v>162</v>
      </c>
      <c r="P168" s="1">
        <v>145</v>
      </c>
      <c r="Q168" s="1">
        <v>229</v>
      </c>
    </row>
    <row r="169" spans="2:17" x14ac:dyDescent="0.15">
      <c r="B169" s="1" t="s">
        <v>74</v>
      </c>
      <c r="C169" s="1">
        <v>485</v>
      </c>
      <c r="D169" s="1">
        <v>745</v>
      </c>
      <c r="E169" s="1">
        <v>1532</v>
      </c>
      <c r="F169" s="1">
        <v>868</v>
      </c>
      <c r="G169" s="1">
        <v>731</v>
      </c>
      <c r="H169" s="1">
        <v>594</v>
      </c>
      <c r="I169" s="1">
        <v>862</v>
      </c>
      <c r="J169" s="1">
        <v>2070</v>
      </c>
      <c r="K169" s="1">
        <v>1173</v>
      </c>
      <c r="L169" s="1">
        <v>2296</v>
      </c>
      <c r="M169" s="1">
        <v>660</v>
      </c>
      <c r="N169" s="1">
        <v>730</v>
      </c>
      <c r="O169" s="1">
        <v>2990</v>
      </c>
      <c r="P169" s="1">
        <v>1946</v>
      </c>
      <c r="Q169" s="1">
        <v>1191</v>
      </c>
    </row>
    <row r="173" spans="2:17" x14ac:dyDescent="0.15">
      <c r="B173" s="1" t="s">
        <v>102</v>
      </c>
      <c r="C173" s="1" t="s">
        <v>33</v>
      </c>
      <c r="D173" s="1" t="s">
        <v>34</v>
      </c>
      <c r="E173" s="1" t="s">
        <v>35</v>
      </c>
      <c r="F173" s="1" t="s">
        <v>36</v>
      </c>
      <c r="G173" s="1" t="s">
        <v>37</v>
      </c>
    </row>
    <row r="174" spans="2:17" x14ac:dyDescent="0.15">
      <c r="B174" s="1" t="s">
        <v>100</v>
      </c>
      <c r="C174" s="1">
        <v>160</v>
      </c>
      <c r="D174" s="1">
        <v>160</v>
      </c>
      <c r="E174" s="1">
        <v>162</v>
      </c>
      <c r="F174" s="1">
        <v>145</v>
      </c>
      <c r="G174" s="1">
        <v>229</v>
      </c>
    </row>
    <row r="175" spans="2:17" x14ac:dyDescent="0.15">
      <c r="B175" s="1" t="s">
        <v>101</v>
      </c>
      <c r="C175" s="1">
        <v>660</v>
      </c>
      <c r="D175" s="1">
        <v>730</v>
      </c>
      <c r="E175" s="1">
        <v>2990</v>
      </c>
      <c r="F175" s="1">
        <v>1946</v>
      </c>
      <c r="G175" s="1">
        <v>1191</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2016-02-12T06:39:19Z</dcterms:modified>
</cp:coreProperties>
</file>