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6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  <sheet name="12-2012" sheetId="21" r:id="rId7"/>
  </sheets>
  <calcPr calcId="145621"/>
</workbook>
</file>

<file path=xl/calcChain.xml><?xml version="1.0" encoding="utf-8"?>
<calcChain xmlns="http://schemas.openxmlformats.org/spreadsheetml/2006/main">
  <c r="D17" i="17" l="1"/>
  <c r="D16" i="17"/>
  <c r="C17" i="17"/>
  <c r="C16" i="17"/>
  <c r="B17" i="17"/>
  <c r="B16" i="17"/>
  <c r="F32" i="21"/>
  <c r="G32" i="21"/>
  <c r="H32" i="21" s="1"/>
  <c r="F33" i="21"/>
  <c r="G33" i="21"/>
  <c r="H33" i="21" s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F31" i="21"/>
  <c r="G30" i="21"/>
  <c r="F30" i="21"/>
  <c r="G29" i="21"/>
  <c r="H29" i="21" s="1"/>
  <c r="F29" i="21"/>
  <c r="G28" i="21"/>
  <c r="F28" i="21"/>
  <c r="G27" i="21"/>
  <c r="H27" i="21" s="1"/>
  <c r="F27" i="21"/>
  <c r="G26" i="21"/>
  <c r="H26" i="21" s="1"/>
  <c r="F26" i="21"/>
  <c r="G25" i="21"/>
  <c r="F25" i="21"/>
  <c r="F24" i="21"/>
  <c r="F23" i="21"/>
  <c r="F22" i="21"/>
  <c r="F21" i="21"/>
  <c r="G20" i="21"/>
  <c r="F20" i="21"/>
  <c r="G19" i="21"/>
  <c r="H19" i="21" s="1"/>
  <c r="F19" i="21"/>
  <c r="F18" i="21"/>
  <c r="I17" i="21"/>
  <c r="H17" i="21"/>
  <c r="G17" i="21"/>
  <c r="F17" i="21"/>
  <c r="F16" i="21"/>
  <c r="F15" i="21"/>
  <c r="F14" i="21"/>
  <c r="G13" i="21"/>
  <c r="H13" i="21" s="1"/>
  <c r="F13" i="21"/>
  <c r="G12" i="21"/>
  <c r="F12" i="21"/>
  <c r="F11" i="21"/>
  <c r="F10" i="21"/>
  <c r="F9" i="21"/>
  <c r="F8" i="21"/>
  <c r="G7" i="21"/>
  <c r="F7" i="21"/>
  <c r="G6" i="21"/>
  <c r="F6" i="21"/>
  <c r="G5" i="21"/>
  <c r="H5" i="21" s="1"/>
  <c r="F5" i="21"/>
  <c r="P4" i="21"/>
  <c r="N4" i="21"/>
  <c r="G4" i="21"/>
  <c r="I4" i="21" s="1"/>
  <c r="F4" i="21"/>
  <c r="J3" i="21"/>
  <c r="F3" i="21"/>
  <c r="I33" i="21" l="1"/>
  <c r="I32" i="21"/>
  <c r="I30" i="21"/>
  <c r="H6" i="21"/>
  <c r="I6" i="21" s="1"/>
  <c r="I19" i="21"/>
  <c r="H30" i="21"/>
  <c r="H36" i="21"/>
  <c r="I5" i="21"/>
  <c r="I13" i="21"/>
  <c r="I26" i="21"/>
  <c r="I29" i="21"/>
  <c r="I27" i="21"/>
  <c r="H4" i="21"/>
  <c r="H28" i="21"/>
  <c r="I28" i="21" s="1"/>
  <c r="G15" i="21"/>
  <c r="G24" i="21"/>
  <c r="H7" i="21"/>
  <c r="I7" i="21" s="1"/>
  <c r="G8" i="21"/>
  <c r="G16" i="21"/>
  <c r="H20" i="21"/>
  <c r="I20" i="21" s="1"/>
  <c r="G21" i="21"/>
  <c r="G3" i="21"/>
  <c r="G9" i="21"/>
  <c r="H12" i="21"/>
  <c r="I12" i="21" s="1"/>
  <c r="G18" i="21"/>
  <c r="G22" i="21"/>
  <c r="H25" i="21"/>
  <c r="I25" i="21" s="1"/>
  <c r="G11" i="21"/>
  <c r="O4" i="21"/>
  <c r="G10" i="21"/>
  <c r="G14" i="21"/>
  <c r="G23" i="21"/>
  <c r="G31" i="21"/>
  <c r="J5" i="20"/>
  <c r="J6" i="20"/>
  <c r="J7" i="20"/>
  <c r="J8" i="20"/>
  <c r="J9" i="20"/>
  <c r="J10" i="20"/>
  <c r="J11" i="20"/>
  <c r="J12" i="20"/>
  <c r="J13" i="20"/>
  <c r="J14" i="20"/>
  <c r="J15" i="20"/>
  <c r="J16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G8" i="20"/>
  <c r="H8" i="20" s="1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23" i="21" l="1"/>
  <c r="I23" i="21"/>
  <c r="H11" i="21"/>
  <c r="I11" i="21" s="1"/>
  <c r="H24" i="21"/>
  <c r="I24" i="21" s="1"/>
  <c r="H14" i="21"/>
  <c r="I14" i="21"/>
  <c r="H9" i="21"/>
  <c r="I9" i="21" s="1"/>
  <c r="H16" i="21"/>
  <c r="I16" i="21" s="1"/>
  <c r="H15" i="21"/>
  <c r="I15" i="21" s="1"/>
  <c r="H10" i="21"/>
  <c r="I10" i="21" s="1"/>
  <c r="H22" i="21"/>
  <c r="I22" i="21" s="1"/>
  <c r="G34" i="21"/>
  <c r="H3" i="21"/>
  <c r="H8" i="21"/>
  <c r="I8" i="21" s="1"/>
  <c r="H31" i="21"/>
  <c r="I31" i="21" s="1"/>
  <c r="H18" i="21"/>
  <c r="I18" i="21"/>
  <c r="H21" i="21"/>
  <c r="I21" i="21" s="1"/>
  <c r="H30" i="20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36" i="20"/>
  <c r="G11" i="20"/>
  <c r="G24" i="20"/>
  <c r="G4" i="20"/>
  <c r="G5" i="20"/>
  <c r="G13" i="20"/>
  <c r="S36" i="19"/>
  <c r="H34" i="21" l="1"/>
  <c r="I37" i="21" s="1"/>
  <c r="I3" i="21"/>
  <c r="I34" i="21" s="1"/>
  <c r="H24" i="20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I38" i="21" l="1"/>
  <c r="R38" i="21" s="1"/>
  <c r="P38" i="21" s="1"/>
  <c r="R37" i="21"/>
  <c r="H34" i="20"/>
  <c r="I3" i="20"/>
  <c r="I34" i="20" s="1"/>
  <c r="H36" i="18"/>
  <c r="H36" i="16"/>
  <c r="I37" i="20" l="1"/>
  <c r="R37" i="20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38" i="20" l="1"/>
  <c r="R38" i="20" s="1"/>
  <c r="P38" i="20" s="1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<sst xmlns="http://schemas.openxmlformats.org/spreadsheetml/2006/main" count="220" uniqueCount="54">
  <si>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</si>
  <si>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</si>
  <si>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</si>
  <si>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</si>
  <si>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</si>
  <si>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</si>
  <si>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</si>
  <si>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</si>
  <si>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</si>
  <si>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</si>
  <si>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</si>
  <si>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</si>
  <si>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</si>
  <si>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</si>
  <si>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</si>
  <si>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</si>
  <si>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</si>
  <si>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</si>
  <si>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</si>
  <si>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</si>
  <si>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</si>
  <si>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</si>
  <si>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</si>
  <si>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</si>
  <si>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</si>
  <si>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</si>
  <si>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</si>
  <si>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</si>
  <si>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</si>
  <si>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</si>
  <si>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</si>
  <si>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</si>
  <si>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</si>
  <si>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</si>
  <si>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</si>
  <si>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</si>
  <si>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</si>
  <si>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</si>
  <si>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</si>
  <si>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</si>
  <si>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</si>
  <si>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</si>
  <si>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</si>
  <si>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</si>
  <si>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</si>
  <si>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</si>
  <si>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</si>
  <si>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</si>
  <si>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</si>
  <si>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</si>
  <si>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</si>
  <si>
    <t>Base:</t>
  </si>
  <si>
    <t>A Pagar:</t>
  </si>
  <si>
    <t>HORAS DE ISAQUE MARINHO RIBEIRO - DEZEMBRO/2012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</si>
</sst>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30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70C0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43" fontId="26" fillId="9" borderId="2" xfId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43" fontId="28" fillId="8" borderId="32" xfId="1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3" fontId="29" fillId="8" borderId="1" xfId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5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B17" sqref="B17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14" t="s">
        <v>33</v>
      </c>
      <c r="B1" s="114"/>
      <c r="C1" s="114"/>
      <c r="D1" s="114"/>
      <c r="E1" s="114"/>
      <c r="F1" s="114"/>
      <c r="G1" s="33" t="s">
        <v>40</v>
      </c>
    </row>
    <row r="2" spans="1:8" ht="20.25" customHeight="1" thickBot="1" x14ac:dyDescent="0.25">
      <c r="A2" s="120" t="s">
        <v>41</v>
      </c>
      <c r="B2" s="120"/>
      <c r="C2" s="119" t="s">
        <v>42</v>
      </c>
      <c r="D2" s="119"/>
      <c r="E2" s="119"/>
      <c r="F2" s="119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>
        <f>'10-2012'!G34</f>
        <v>2.9999999999999991</v>
      </c>
      <c r="C16" s="39">
        <f>'10-2012'!H34</f>
        <v>3.7013888888888888</v>
      </c>
      <c r="D16" s="44">
        <f>'10-2012'!I34</f>
        <v>0.70138888888888828</v>
      </c>
      <c r="E16" s="40">
        <v>0</v>
      </c>
      <c r="F16" s="41">
        <f t="shared" si="2"/>
        <v>0.70138888888888828</v>
      </c>
      <c r="G16" s="33" t="s">
        <v>40</v>
      </c>
      <c r="H16" s="35"/>
    </row>
    <row r="17" spans="1:8" x14ac:dyDescent="0.2">
      <c r="A17" s="67" t="s">
        <v>24</v>
      </c>
      <c r="B17" s="63">
        <f>'11-2012'!G34</f>
        <v>2.6666666666666661</v>
      </c>
      <c r="C17" s="63">
        <f>'11-2012'!H34</f>
        <v>3.6708333333333329</v>
      </c>
      <c r="D17" s="64">
        <f>'11-2012'!I34</f>
        <v>1.0041666666666673</v>
      </c>
      <c r="E17" s="65">
        <v>0</v>
      </c>
      <c r="F17" s="66">
        <f t="shared" si="2"/>
        <v>1.0041666666666673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15">
        <f>SUM(D7:D18)</f>
        <v>3.8416666666666677</v>
      </c>
      <c r="F20" s="115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16">
        <f>SUM(E8:E19)</f>
        <v>0</v>
      </c>
      <c r="F21" s="116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17">
        <f>SUM(F9:F20)</f>
        <v>3.8416666666666677</v>
      </c>
      <c r="F22" s="117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8" t="s">
        <v>30</v>
      </c>
      <c r="D24" s="118"/>
      <c r="E24" s="118"/>
      <c r="F24" s="72">
        <f>E22/F3</f>
        <v>23.050000000000008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35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57" priority="19" stopIfTrue="1" operator="equal">
      <formula>0</formula>
    </cfRule>
    <cfRule type="cellIs" dxfId="56" priority="20" stopIfTrue="1" operator="greaterThan">
      <formula>0</formula>
    </cfRule>
    <cfRule type="cellIs" dxfId="55" priority="21" stopIfTrue="1" operator="lessThan">
      <formula>0</formula>
    </cfRule>
  </conditionalFormatting>
  <conditionalFormatting sqref="F3:F33">
    <cfRule type="cellIs" dxfId="54" priority="17" stopIfTrue="1" operator="lessThanOrEqual">
      <formula>0.0833333333333333</formula>
    </cfRule>
    <cfRule type="cellIs" dxfId="53" priority="18" stopIfTrue="1" operator="greaterThan">
      <formula>0.0833333333333333</formula>
    </cfRule>
  </conditionalFormatting>
  <conditionalFormatting sqref="I3:I33">
    <cfRule type="cellIs" dxfId="52" priority="15" stopIfTrue="1" operator="greaterThanOrEqual">
      <formula>0</formula>
    </cfRule>
    <cfRule type="cellIs" dxfId="51" priority="16" stopIfTrue="1" operator="lessThan">
      <formula>0</formula>
    </cfRule>
  </conditionalFormatting>
  <conditionalFormatting sqref="H3:H33">
    <cfRule type="cellIs" dxfId="50" priority="13" stopIfTrue="1" operator="greaterThanOrEqual">
      <formula>0.333333333333333</formula>
    </cfRule>
    <cfRule type="cellIs" dxfId="49" priority="14" stopIfTrue="1" operator="lessThan">
      <formula>0.333333333333333</formula>
    </cfRule>
  </conditionalFormatting>
  <conditionalFormatting sqref="F3">
    <cfRule type="cellIs" dxfId="48" priority="11" stopIfTrue="1" operator="lessThanOrEqual">
      <formula>0.0833333333333333</formula>
    </cfRule>
    <cfRule type="cellIs" dxfId="47" priority="12" stopIfTrue="1" operator="greaterThan">
      <formula>0.0833333333333333</formula>
    </cfRule>
  </conditionalFormatting>
  <conditionalFormatting sqref="F4:F33">
    <cfRule type="cellIs" dxfId="46" priority="9" stopIfTrue="1" operator="lessThanOrEqual">
      <formula>0.0833333333333333</formula>
    </cfRule>
    <cfRule type="cellIs" dxfId="45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37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44" priority="7" stopIfTrue="1" operator="equal">
      <formula>0</formula>
    </cfRule>
    <cfRule type="cellIs" dxfId="43" priority="8" stopIfTrue="1" operator="greaterThan">
      <formula>0</formula>
    </cfRule>
    <cfRule type="cellIs" dxfId="42" priority="9" stopIfTrue="1" operator="lessThan">
      <formula>0</formula>
    </cfRule>
  </conditionalFormatting>
  <conditionalFormatting sqref="F3:F33">
    <cfRule type="cellIs" dxfId="41" priority="5" stopIfTrue="1" operator="lessThanOrEqual">
      <formula>0.0833333333333333</formula>
    </cfRule>
    <cfRule type="cellIs" dxfId="40" priority="6" stopIfTrue="1" operator="greaterThan">
      <formula>0.0833333333333333</formula>
    </cfRule>
  </conditionalFormatting>
  <conditionalFormatting sqref="I3:I33">
    <cfRule type="cellIs" dxfId="39" priority="3" stopIfTrue="1" operator="greaterThanOrEqual">
      <formula>0</formula>
    </cfRule>
    <cfRule type="cellIs" dxfId="38" priority="4" stopIfTrue="1" operator="lessThan">
      <formula>0</formula>
    </cfRule>
  </conditionalFormatting>
  <conditionalFormatting sqref="H3:H33">
    <cfRule type="cellIs" dxfId="37" priority="1" stopIfTrue="1" operator="greaterThanOrEqual">
      <formula>0.333333333333333</formula>
    </cfRule>
    <cfRule type="cellIs" dxfId="36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36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21" t="s">
        <v>34</v>
      </c>
      <c r="B1" s="122"/>
      <c r="C1" s="122"/>
      <c r="D1" s="122"/>
      <c r="E1" s="122"/>
      <c r="F1" s="122"/>
      <c r="G1" s="122"/>
      <c r="H1" s="122"/>
      <c r="I1" s="123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I34" sqref="I34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50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39752</v>
      </c>
      <c r="B3" s="4">
        <v>0.36458333333333331</v>
      </c>
      <c r="C3" s="4">
        <v>0.54166666666666663</v>
      </c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0.16666666666666666</v>
      </c>
      <c r="H3" s="5">
        <f>IF(G3&lt;&gt;0,(E3-D3)+(C3-B3),0)</f>
        <v>0.17708333333333331</v>
      </c>
      <c r="I3" s="5">
        <f>IF(G3&lt;&gt;"",H3-G3,0)</f>
        <v>1.0416666666666657E-2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39753</v>
      </c>
      <c r="B4" s="4"/>
      <c r="C4" s="4"/>
      <c r="D4" s="4"/>
      <c r="E4" s="4"/>
      <c r="F4" s="5">
        <f t="shared" ref="F4:F32" si="0">(IF(AND(C4&gt;0,D4&gt;0),D4-C4,0))</f>
        <v>0</v>
      </c>
      <c r="G4" s="5">
        <f t="shared" ref="G4:G32" si="1">IF(AND(WEEKDAY(A4)&gt;1,WEEKDAY(A4)&lt;7),IF(((E4-D4)+(C4-B4))&gt;0,$P$4,0),"")</f>
        <v>0</v>
      </c>
      <c r="H4" s="5">
        <f t="shared" ref="H4:H32" si="2">IF(G4&lt;&gt;0,(E4-D4)+(C4-B4),0)</f>
        <v>0</v>
      </c>
      <c r="I4" s="5">
        <f t="shared" ref="I4:I32" si="3">IF(G4&lt;&gt;"",H4-G4,0)</f>
        <v>0</v>
      </c>
      <c r="J4" s="90"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 t="s">
        <v>49</v>
      </c>
    </row>
    <row r="5" spans="1:18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ref="J5:J32" si="4">IF(AND(WEEKDAY(A5)&gt;1,WEEKDAY(A5)&lt;7),1,0)</f>
        <v>0</v>
      </c>
    </row>
    <row r="6" spans="1:18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39757</v>
      </c>
      <c r="B8" s="4">
        <v>0.33124999999999999</v>
      </c>
      <c r="C8" s="4">
        <v>0.55902777777777779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0.2277777777777778</v>
      </c>
      <c r="I8" s="5">
        <f t="shared" si="3"/>
        <v>6.1111111111111144E-2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39758</v>
      </c>
      <c r="B9" s="4">
        <v>0.46527777777777773</v>
      </c>
      <c r="C9" s="4">
        <v>0.53263888888888888</v>
      </c>
      <c r="D9" s="4">
        <v>0.55625000000000002</v>
      </c>
      <c r="E9" s="4">
        <v>0.68402777777777779</v>
      </c>
      <c r="F9" s="5">
        <f t="shared" si="0"/>
        <v>2.3611111111111138E-2</v>
      </c>
      <c r="G9" s="5">
        <f t="shared" si="1"/>
        <v>0.16666666666666666</v>
      </c>
      <c r="H9" s="5">
        <f t="shared" si="2"/>
        <v>0.19513888888888892</v>
      </c>
      <c r="I9" s="5">
        <f t="shared" si="3"/>
        <v>2.847222222222226E-2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39759</v>
      </c>
      <c r="B10" s="4">
        <v>0.33819444444444446</v>
      </c>
      <c r="C10" s="4">
        <v>0.52430555555555558</v>
      </c>
      <c r="D10" s="4">
        <v>0.56458333333333333</v>
      </c>
      <c r="E10" s="4">
        <v>0.64513888888888882</v>
      </c>
      <c r="F10" s="5">
        <f t="shared" si="0"/>
        <v>4.0277777777777746E-2</v>
      </c>
      <c r="G10" s="5">
        <f t="shared" si="1"/>
        <v>0.16666666666666666</v>
      </c>
      <c r="H10" s="5">
        <f t="shared" si="2"/>
        <v>0.26666666666666661</v>
      </c>
      <c r="I10" s="5">
        <f t="shared" si="3"/>
        <v>9.999999999999995E-2</v>
      </c>
      <c r="J10" s="90">
        <f t="shared" si="4"/>
        <v>1</v>
      </c>
    </row>
    <row r="11" spans="1:18" x14ac:dyDescent="0.2">
      <c r="A11" s="3">
        <v>39760</v>
      </c>
      <c r="B11" s="4">
        <v>0.38263888888888892</v>
      </c>
      <c r="C11" s="4">
        <v>0.55069444444444449</v>
      </c>
      <c r="D11" s="4">
        <v>0.64930555555555558</v>
      </c>
      <c r="E11" s="4">
        <v>0.70486111111111116</v>
      </c>
      <c r="F11" s="5">
        <f t="shared" si="0"/>
        <v>9.8611111111111094E-2</v>
      </c>
      <c r="G11" s="5">
        <f t="shared" si="1"/>
        <v>0.16666666666666666</v>
      </c>
      <c r="H11" s="5">
        <f t="shared" si="2"/>
        <v>0.22361111111111115</v>
      </c>
      <c r="I11" s="5">
        <f t="shared" si="3"/>
        <v>5.6944444444444492E-2</v>
      </c>
      <c r="J11" s="90">
        <f t="shared" si="4"/>
        <v>1</v>
      </c>
      <c r="K11" s="74"/>
    </row>
    <row r="12" spans="1:18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8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8" x14ac:dyDescent="0.2">
      <c r="A14" s="3">
        <v>39763</v>
      </c>
      <c r="B14" s="4">
        <v>0.32708333333333334</v>
      </c>
      <c r="C14" s="4">
        <v>0.52013888888888882</v>
      </c>
      <c r="D14" s="4">
        <v>0.5541666666666667</v>
      </c>
      <c r="E14" s="4">
        <v>0.69791666666666663</v>
      </c>
      <c r="F14" s="5">
        <f t="shared" si="0"/>
        <v>3.4027777777777879E-2</v>
      </c>
      <c r="G14" s="5">
        <f t="shared" si="1"/>
        <v>0.16666666666666666</v>
      </c>
      <c r="H14" s="5">
        <f t="shared" si="2"/>
        <v>0.33680555555555541</v>
      </c>
      <c r="I14" s="5">
        <f t="shared" si="3"/>
        <v>0.17013888888888876</v>
      </c>
      <c r="J14" s="90">
        <f t="shared" si="4"/>
        <v>1</v>
      </c>
      <c r="K14" s="79"/>
    </row>
    <row r="15" spans="1:18" x14ac:dyDescent="0.2">
      <c r="A15" s="3">
        <v>39764</v>
      </c>
      <c r="B15" s="4">
        <v>0.32291666666666669</v>
      </c>
      <c r="C15" s="4">
        <v>0.51736111111111105</v>
      </c>
      <c r="D15" s="4">
        <v>0.58750000000000002</v>
      </c>
      <c r="E15" s="4">
        <v>0.67569444444444438</v>
      </c>
      <c r="F15" s="5">
        <f t="shared" si="0"/>
        <v>7.0138888888888973E-2</v>
      </c>
      <c r="G15" s="5">
        <f t="shared" si="1"/>
        <v>0.16666666666666666</v>
      </c>
      <c r="H15" s="5">
        <f t="shared" si="2"/>
        <v>0.28263888888888872</v>
      </c>
      <c r="I15" s="5">
        <f t="shared" si="3"/>
        <v>0.11597222222222206</v>
      </c>
      <c r="J15" s="90">
        <f t="shared" si="4"/>
        <v>1</v>
      </c>
    </row>
    <row r="16" spans="1:18" x14ac:dyDescent="0.2">
      <c r="A16" s="3">
        <v>39765</v>
      </c>
      <c r="B16" s="4">
        <v>0.34583333333333338</v>
      </c>
      <c r="C16" s="4">
        <v>0.51458333333333328</v>
      </c>
      <c r="D16" s="4">
        <v>0.53194444444444444</v>
      </c>
      <c r="E16" s="4">
        <v>0.6791666666666667</v>
      </c>
      <c r="F16" s="5">
        <f t="shared" si="0"/>
        <v>1.736111111111116E-2</v>
      </c>
      <c r="G16" s="5">
        <f t="shared" si="1"/>
        <v>0.16666666666666666</v>
      </c>
      <c r="H16" s="5">
        <f t="shared" si="2"/>
        <v>0.31597222222222215</v>
      </c>
      <c r="I16" s="5">
        <f t="shared" si="3"/>
        <v>0.1493055555555555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v>0</v>
      </c>
      <c r="K17" s="79" t="s">
        <v>49</v>
      </c>
    </row>
    <row r="18" spans="1:11" x14ac:dyDescent="0.2">
      <c r="A18" s="3">
        <v>39767</v>
      </c>
      <c r="B18" s="4"/>
      <c r="C18" s="4"/>
      <c r="D18" s="4">
        <v>0.55138888888888882</v>
      </c>
      <c r="E18" s="4">
        <v>0.7680555555555556</v>
      </c>
      <c r="F18" s="5">
        <f t="shared" si="0"/>
        <v>0</v>
      </c>
      <c r="G18" s="5">
        <f t="shared" si="1"/>
        <v>0.16666666666666666</v>
      </c>
      <c r="H18" s="5">
        <f t="shared" si="2"/>
        <v>0.21666666666666679</v>
      </c>
      <c r="I18" s="5">
        <f t="shared" si="3"/>
        <v>5.0000000000000128E-2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>
        <v>0.34027777777777773</v>
      </c>
      <c r="C21" s="4">
        <v>0.52430555555555558</v>
      </c>
      <c r="D21" s="4">
        <v>0.54861111111111105</v>
      </c>
      <c r="E21" s="4">
        <v>0.6118055555555556</v>
      </c>
      <c r="F21" s="5">
        <f t="shared" si="0"/>
        <v>2.4305555555555469E-2</v>
      </c>
      <c r="G21" s="5">
        <f t="shared" si="1"/>
        <v>0.16666666666666666</v>
      </c>
      <c r="H21" s="5">
        <f t="shared" si="2"/>
        <v>0.2472222222222224</v>
      </c>
      <c r="I21" s="5">
        <f t="shared" si="3"/>
        <v>8.0555555555555741E-2</v>
      </c>
      <c r="J21" s="90">
        <f t="shared" si="4"/>
        <v>1</v>
      </c>
    </row>
    <row r="22" spans="1:11" x14ac:dyDescent="0.2">
      <c r="A22" s="3">
        <v>39771</v>
      </c>
      <c r="B22" s="4">
        <v>0.33680555555555558</v>
      </c>
      <c r="C22" s="4">
        <v>0.51736111111111105</v>
      </c>
      <c r="D22" s="4">
        <v>0.54861111111111105</v>
      </c>
      <c r="E22" s="4">
        <v>0.63750000000000007</v>
      </c>
      <c r="F22" s="5">
        <f t="shared" si="0"/>
        <v>3.125E-2</v>
      </c>
      <c r="G22" s="5">
        <f t="shared" si="1"/>
        <v>0.16666666666666666</v>
      </c>
      <c r="H22" s="5">
        <f t="shared" si="2"/>
        <v>0.26944444444444449</v>
      </c>
      <c r="I22" s="5">
        <f t="shared" si="3"/>
        <v>0.10277777777777783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>
        <v>0.54166666666666663</v>
      </c>
      <c r="E23" s="4">
        <v>0.70833333333333337</v>
      </c>
      <c r="F23" s="5">
        <f t="shared" si="0"/>
        <v>0</v>
      </c>
      <c r="G23" s="5">
        <f t="shared" si="1"/>
        <v>0.16666666666666666</v>
      </c>
      <c r="H23" s="5">
        <f t="shared" si="2"/>
        <v>0.16666666666666674</v>
      </c>
      <c r="I23" s="5">
        <f t="shared" si="3"/>
        <v>8.3266726846886741E-17</v>
      </c>
      <c r="J23" s="90">
        <f t="shared" si="4"/>
        <v>1</v>
      </c>
    </row>
    <row r="24" spans="1:11" x14ac:dyDescent="0.2">
      <c r="A24" s="3">
        <v>39773</v>
      </c>
      <c r="B24" s="4">
        <v>0.31805555555555554</v>
      </c>
      <c r="C24" s="4">
        <v>0.50138888888888888</v>
      </c>
      <c r="D24" s="4">
        <v>0.52847222222222223</v>
      </c>
      <c r="E24" s="4">
        <v>0.56111111111111112</v>
      </c>
      <c r="F24" s="5">
        <f t="shared" si="0"/>
        <v>2.7083333333333348E-2</v>
      </c>
      <c r="G24" s="5">
        <f t="shared" si="1"/>
        <v>0.16666666666666666</v>
      </c>
      <c r="H24" s="5">
        <f t="shared" si="2"/>
        <v>0.21597222222222223</v>
      </c>
      <c r="I24" s="5">
        <f t="shared" si="3"/>
        <v>4.9305555555555575E-2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>
        <v>0.54166666666666663</v>
      </c>
      <c r="E25" s="4">
        <v>0.70833333333333337</v>
      </c>
      <c r="F25" s="5">
        <f t="shared" si="0"/>
        <v>0</v>
      </c>
      <c r="G25" s="5">
        <f t="shared" si="1"/>
        <v>0.16666666666666666</v>
      </c>
      <c r="H25" s="5">
        <f t="shared" si="2"/>
        <v>0.16666666666666674</v>
      </c>
      <c r="I25" s="5">
        <f t="shared" si="3"/>
        <v>8.3266726846886741E-17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>
        <v>0.43541666666666662</v>
      </c>
      <c r="C31" s="4">
        <v>0.56180555555555556</v>
      </c>
      <c r="D31" s="4">
        <v>0.57847222222222217</v>
      </c>
      <c r="E31" s="4">
        <v>0.69652777777777775</v>
      </c>
      <c r="F31" s="5">
        <f t="shared" si="0"/>
        <v>1.6666666666666607E-2</v>
      </c>
      <c r="G31" s="5">
        <f t="shared" si="1"/>
        <v>0.16666666666666666</v>
      </c>
      <c r="H31" s="5">
        <f t="shared" si="2"/>
        <v>0.24444444444444452</v>
      </c>
      <c r="I31" s="5">
        <f t="shared" si="3"/>
        <v>7.7777777777777862E-2</v>
      </c>
      <c r="J31" s="90">
        <f t="shared" si="4"/>
        <v>1</v>
      </c>
      <c r="K31" s="79"/>
    </row>
    <row r="32" spans="1:11" x14ac:dyDescent="0.2">
      <c r="A32" s="3">
        <v>39781</v>
      </c>
      <c r="B32" s="4">
        <v>0.39999999999999997</v>
      </c>
      <c r="C32" s="4">
        <v>0.5180555555555556</v>
      </c>
      <c r="D32" s="4"/>
      <c r="E32" s="4"/>
      <c r="F32" s="5">
        <f t="shared" si="0"/>
        <v>0</v>
      </c>
      <c r="G32" s="5">
        <f t="shared" si="1"/>
        <v>0.16666666666666666</v>
      </c>
      <c r="H32" s="5">
        <f t="shared" si="2"/>
        <v>0.11805555555555564</v>
      </c>
      <c r="I32" s="5">
        <f t="shared" si="3"/>
        <v>-4.8611111111111022E-2</v>
      </c>
      <c r="J32" s="90">
        <f t="shared" si="4"/>
        <v>1</v>
      </c>
    </row>
    <row r="33" spans="1:18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8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3.6708333333333329</v>
      </c>
      <c r="I34" s="20">
        <f>SUM(I3:I33)</f>
        <v>1.0041666666666673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3.333333333333333</v>
      </c>
      <c r="I36" s="98"/>
      <c r="P36" s="107" t="s">
        <v>51</v>
      </c>
      <c r="R36" s="106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1.1012500000000001</v>
      </c>
      <c r="O37" s="108"/>
      <c r="P37" s="109" t="s">
        <v>52</v>
      </c>
      <c r="Q37" s="108"/>
      <c r="R37" s="110">
        <f>R36*I37</f>
        <v>2202.5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-0.10125000000000006</v>
      </c>
      <c r="O38" s="111"/>
      <c r="P38" s="112" t="str">
        <f>IF(R38&gt;0,"Descontar:","Creditar:")</f>
        <v>Creditar:</v>
      </c>
      <c r="Q38" s="111"/>
      <c r="R38" s="113">
        <f>R36*I38</f>
        <v>-202.50000000000011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C9" sqref="C9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21" t="s">
        <v>53</v>
      </c>
      <c r="B1" s="122"/>
      <c r="C1" s="122"/>
      <c r="D1" s="122"/>
      <c r="E1" s="122"/>
      <c r="F1" s="122"/>
      <c r="G1" s="122"/>
      <c r="H1" s="122"/>
      <c r="I1" s="123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24" t="s">
        <v>9</v>
      </c>
      <c r="L2" s="125"/>
      <c r="M2" s="125"/>
      <c r="N2" s="125"/>
      <c r="O2" s="125"/>
      <c r="P2" s="126"/>
    </row>
    <row r="3" spans="1:18" x14ac:dyDescent="0.2">
      <c r="A3" s="3">
        <v>39782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39783</v>
      </c>
      <c r="B4" s="4"/>
      <c r="C4" s="4"/>
      <c r="D4" s="4"/>
      <c r="E4" s="4"/>
      <c r="F4" s="5">
        <f t="shared" ref="F4:F31" si="0">(IF(AND(C4&gt;0,D4&gt;0),D4-C4,0))</f>
        <v>0</v>
      </c>
      <c r="G4" s="5" t="str">
        <f t="shared" ref="G4:G31" si="1">IF(AND(WEEKDAY(A4)&gt;1,WEEKDAY(A4)&lt;7),IF(((E4-D4)+(C4-B4))&gt;0,$P$4,0),"")</f>
        <v/>
      </c>
      <c r="H4" s="5">
        <f t="shared" ref="H4:H31" si="2">IF(G4&lt;&gt;0,(E4-D4)+(C4-B4),0)</f>
        <v>0</v>
      </c>
      <c r="I4" s="5">
        <f t="shared" ref="I4:I31" si="3">IF(G4&lt;&gt;"",H4-G4,0)</f>
        <v>0</v>
      </c>
      <c r="J4" s="90">
        <f t="shared" ref="J4:J33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  <c r="R4" s="79"/>
    </row>
    <row r="5" spans="1:18" x14ac:dyDescent="0.2">
      <c r="A5" s="3">
        <v>39784</v>
      </c>
      <c r="B5" s="4"/>
      <c r="C5" s="4"/>
      <c r="D5" s="4">
        <v>0.5229166666666667</v>
      </c>
      <c r="E5" s="4">
        <v>0.70833333333333337</v>
      </c>
      <c r="F5" s="5">
        <f t="shared" si="0"/>
        <v>0</v>
      </c>
      <c r="G5" s="5">
        <f t="shared" si="1"/>
        <v>0.16666666666666666</v>
      </c>
      <c r="H5" s="5">
        <f t="shared" si="2"/>
        <v>0.18541666666666667</v>
      </c>
      <c r="I5" s="5">
        <f t="shared" si="3"/>
        <v>1.8750000000000017E-2</v>
      </c>
      <c r="J5" s="90">
        <f t="shared" si="4"/>
        <v>1</v>
      </c>
    </row>
    <row r="6" spans="1:18" x14ac:dyDescent="0.2">
      <c r="A6" s="3">
        <v>39785</v>
      </c>
      <c r="B6" s="4"/>
      <c r="C6" s="4"/>
      <c r="D6" s="4">
        <v>0.54236111111111118</v>
      </c>
      <c r="E6" s="4">
        <v>0.71180555555555547</v>
      </c>
      <c r="F6" s="5">
        <f t="shared" si="0"/>
        <v>0</v>
      </c>
      <c r="G6" s="5">
        <f t="shared" si="1"/>
        <v>0.16666666666666666</v>
      </c>
      <c r="H6" s="5">
        <f t="shared" si="2"/>
        <v>0.16944444444444429</v>
      </c>
      <c r="I6" s="5">
        <f t="shared" si="3"/>
        <v>2.7777777777776291E-3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39786</v>
      </c>
      <c r="B7" s="4">
        <v>0.3125</v>
      </c>
      <c r="C7" s="4">
        <v>0.55208333333333337</v>
      </c>
      <c r="D7" s="4">
        <v>0.57986111111111105</v>
      </c>
      <c r="E7" s="4">
        <v>0.6777777777777777</v>
      </c>
      <c r="F7" s="5">
        <f t="shared" si="0"/>
        <v>2.7777777777777679E-2</v>
      </c>
      <c r="G7" s="5">
        <f t="shared" si="1"/>
        <v>0.16666666666666666</v>
      </c>
      <c r="H7" s="5">
        <f t="shared" si="2"/>
        <v>0.33750000000000002</v>
      </c>
      <c r="I7" s="5">
        <f t="shared" si="3"/>
        <v>0.17083333333333336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39787</v>
      </c>
      <c r="B8" s="4">
        <v>0.32291666666666669</v>
      </c>
      <c r="C8" s="4">
        <v>0.53819444444444442</v>
      </c>
      <c r="D8" s="4"/>
      <c r="E8" s="4"/>
      <c r="F8" s="5">
        <f t="shared" si="0"/>
        <v>0</v>
      </c>
      <c r="G8" s="5">
        <f t="shared" si="1"/>
        <v>0.16666666666666666</v>
      </c>
      <c r="H8" s="5">
        <f t="shared" si="2"/>
        <v>0.21527777777777773</v>
      </c>
      <c r="I8" s="5">
        <f t="shared" si="3"/>
        <v>4.8611111111111077E-2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39788</v>
      </c>
      <c r="B9" s="4">
        <v>0.33749999999999997</v>
      </c>
      <c r="C9" s="4">
        <v>0.51597222222222217</v>
      </c>
      <c r="D9" s="4"/>
      <c r="E9" s="4"/>
      <c r="F9" s="5">
        <f t="shared" si="0"/>
        <v>0</v>
      </c>
      <c r="G9" s="5">
        <f t="shared" si="1"/>
        <v>0.16666666666666666</v>
      </c>
      <c r="H9" s="5">
        <f t="shared" si="2"/>
        <v>0.1784722222222222</v>
      </c>
      <c r="I9" s="5">
        <f t="shared" si="3"/>
        <v>1.1805555555555541E-2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8" x14ac:dyDescent="0.2">
      <c r="A10" s="3">
        <v>39789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39790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39791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  <c r="J12" s="90">
        <f t="shared" si="4"/>
        <v>1</v>
      </c>
    </row>
    <row r="13" spans="1:18" x14ac:dyDescent="0.2">
      <c r="A13" s="3">
        <v>39792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  <c r="J13" s="90">
        <f t="shared" si="4"/>
        <v>1</v>
      </c>
    </row>
    <row r="14" spans="1:18" x14ac:dyDescent="0.2">
      <c r="A14" s="3">
        <v>39793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  <c r="K14" s="79"/>
    </row>
    <row r="15" spans="1:18" x14ac:dyDescent="0.2">
      <c r="A15" s="3">
        <v>39794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8" x14ac:dyDescent="0.2">
      <c r="A16" s="3">
        <v>39795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39796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  <c r="K17" s="79"/>
    </row>
    <row r="18" spans="1:11" x14ac:dyDescent="0.2">
      <c r="A18" s="3">
        <v>39797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39798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90">
        <f t="shared" si="4"/>
        <v>1</v>
      </c>
    </row>
    <row r="20" spans="1:11" x14ac:dyDescent="0.2">
      <c r="A20" s="3">
        <v>39799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J20" s="90">
        <f t="shared" si="4"/>
        <v>1</v>
      </c>
      <c r="K20" s="7"/>
    </row>
    <row r="21" spans="1:11" x14ac:dyDescent="0.2">
      <c r="A21" s="3">
        <v>39800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39801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39802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39803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39804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39805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39806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39807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39808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39809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39810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  <c r="K31" s="79"/>
    </row>
    <row r="32" spans="1:11" x14ac:dyDescent="0.2">
      <c r="A32" s="3">
        <v>39811</v>
      </c>
      <c r="B32" s="4"/>
      <c r="C32" s="4"/>
      <c r="D32" s="4"/>
      <c r="E32" s="4"/>
      <c r="F32" s="5">
        <f t="shared" ref="F32:F33" si="5">(IF(AND(C32&gt;0,D32&gt;0),D32-C32,0))</f>
        <v>0</v>
      </c>
      <c r="G32" s="5" t="str">
        <f t="shared" ref="G32:G33" si="6">IF(AND(WEEKDAY(A32)&gt;1,WEEKDAY(A32)&lt;7),IF(((E32-D32)+(C32-B32))&gt;0,$P$4,0),"")</f>
        <v/>
      </c>
      <c r="H32" s="5">
        <f t="shared" ref="H32:H33" si="7">IF(G32&lt;&gt;0,(E32-D32)+(C32-B32),0)</f>
        <v>0</v>
      </c>
      <c r="I32" s="5">
        <f t="shared" ref="I32:I33" si="8">IF(G32&lt;&gt;"",H32-G32,0)</f>
        <v>0</v>
      </c>
      <c r="J32" s="90">
        <f t="shared" si="4"/>
        <v>0</v>
      </c>
    </row>
    <row r="33" spans="1:18" x14ac:dyDescent="0.2">
      <c r="A33" s="3">
        <v>39812</v>
      </c>
      <c r="B33" s="4"/>
      <c r="C33" s="4"/>
      <c r="D33" s="4"/>
      <c r="E33" s="4"/>
      <c r="F33" s="5">
        <f t="shared" si="5"/>
        <v>0</v>
      </c>
      <c r="G33" s="5">
        <f t="shared" si="6"/>
        <v>0</v>
      </c>
      <c r="H33" s="5">
        <f t="shared" si="7"/>
        <v>0</v>
      </c>
      <c r="I33" s="5">
        <f t="shared" si="8"/>
        <v>0</v>
      </c>
      <c r="J33" s="90">
        <f t="shared" si="4"/>
        <v>1</v>
      </c>
    </row>
    <row r="34" spans="1:18" x14ac:dyDescent="0.2">
      <c r="A34" s="8"/>
      <c r="B34" s="9"/>
      <c r="C34" s="9"/>
      <c r="D34" s="9"/>
      <c r="E34" s="9"/>
      <c r="F34" s="10"/>
      <c r="G34" s="21">
        <f>SUM(G3:G33)</f>
        <v>0.83333333333333326</v>
      </c>
      <c r="H34" s="21">
        <f>SUM(H3:H33)</f>
        <v>1.0861111111111108</v>
      </c>
      <c r="I34" s="20">
        <f>SUM(I3:I33)</f>
        <v>0.25277777777777766</v>
      </c>
    </row>
    <row r="36" spans="1:18" x14ac:dyDescent="0.2">
      <c r="A36" s="80"/>
      <c r="B36" s="81"/>
      <c r="C36" s="80"/>
      <c r="D36" s="80"/>
      <c r="E36" s="80"/>
      <c r="F36" s="80"/>
      <c r="G36" s="82" t="s">
        <v>47</v>
      </c>
      <c r="H36" s="83">
        <f>$P$4*SUM(J3:J33)</f>
        <v>3.5</v>
      </c>
      <c r="I36" s="98"/>
      <c r="P36" s="107" t="s">
        <v>51</v>
      </c>
      <c r="R36" s="106">
        <v>2000</v>
      </c>
    </row>
    <row r="37" spans="1:18" x14ac:dyDescent="0.2">
      <c r="A37" s="26"/>
      <c r="B37" s="84"/>
      <c r="C37" s="26"/>
      <c r="D37" s="26"/>
      <c r="E37" s="26"/>
      <c r="F37" s="26"/>
      <c r="G37" s="85" t="s">
        <v>44</v>
      </c>
      <c r="H37" s="86"/>
      <c r="I37" s="86">
        <f>H34/H36</f>
        <v>0.31031746031746021</v>
      </c>
      <c r="O37" s="108"/>
      <c r="P37" s="109" t="s">
        <v>52</v>
      </c>
      <c r="Q37" s="108"/>
      <c r="R37" s="110">
        <f>R36*I37</f>
        <v>620.63492063492038</v>
      </c>
    </row>
    <row r="38" spans="1:18" x14ac:dyDescent="0.2">
      <c r="A38" s="29"/>
      <c r="B38" s="87"/>
      <c r="C38" s="29"/>
      <c r="D38" s="29"/>
      <c r="E38" s="29"/>
      <c r="F38" s="29"/>
      <c r="G38" s="88" t="s">
        <v>45</v>
      </c>
      <c r="H38" s="89"/>
      <c r="I38" s="89">
        <f>1-I37</f>
        <v>0.68968253968253979</v>
      </c>
      <c r="O38" s="111"/>
      <c r="P38" s="112" t="str">
        <f>IF(R38&gt;0,"Descontar:","Creditar:")</f>
        <v>Descontar:</v>
      </c>
      <c r="Q38" s="111"/>
      <c r="R38" s="113">
        <f>R36*I38</f>
        <v>1379.3650793650795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BH 2012</vt:lpstr>
      <vt:lpstr>07-2012</vt:lpstr>
      <vt:lpstr>08-2012</vt:lpstr>
      <vt:lpstr>09-2012</vt:lpstr>
      <vt:lpstr>10-2012</vt:lpstr>
      <vt:lpstr>11-2012</vt:lpstr>
      <vt:lpstr>12-2012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2012-12-07T22:45:15Z</dcterms:modified>
</cp:coreProperties>
</file>