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d Bi domain and solutions\Sample Data Generator\dashboard-designer-web-sample-data-generator\Src\Solutions\Pharmaceutical\Data\"/>
    </mc:Choice>
  </mc:AlternateContent>
  <xr:revisionPtr revIDLastSave="0" documentId="13_ncr:1_{25D2FBF2-2C14-4520-8FC5-18C7676E2803}" xr6:coauthVersionLast="41" xr6:coauthVersionMax="41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Sales" sheetId="3" r:id="rId1"/>
    <sheet name="Prescription" sheetId="2" r:id="rId2"/>
    <sheet name="Drug" sheetId="4" r:id="rId3"/>
    <sheet name="Drug_Plant" sheetId="11" r:id="rId4"/>
    <sheet name="Metrics" sheetId="5" r:id="rId5"/>
    <sheet name="Lead_Time" sheetId="12" r:id="rId6"/>
    <sheet name="Production_Cost" sheetId="7" r:id="rId7"/>
    <sheet name="Production" sheetId="13" r:id="rId8"/>
    <sheet name="Plant" sheetId="10" r:id="rId9"/>
    <sheet name="Plant_Uptime" sheetId="9" r:id="rId10"/>
  </sheets>
  <definedNames>
    <definedName name="_xlnm._FilterDatabase" localSheetId="4" hidden="1">Metrics!$C$1:$C$21</definedName>
    <definedName name="_xlnm._FilterDatabase" localSheetId="1" hidden="1">Prescription!$A$1:$F$13</definedName>
    <definedName name="_xlnm._FilterDatabase" localSheetId="7" hidden="1">Production!$C$1:$C$25</definedName>
    <definedName name="_xlnm._FilterDatabase" localSheetId="0" hidden="1">Sales!$D$1:$D$186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3" l="1"/>
  <c r="F34" i="13"/>
  <c r="F35" i="13"/>
  <c r="F36" i="13"/>
  <c r="F37" i="13"/>
  <c r="F38" i="13"/>
  <c r="F39" i="13"/>
  <c r="F40" i="13"/>
  <c r="F41" i="13"/>
  <c r="F32" i="13"/>
  <c r="F27" i="13" l="1"/>
  <c r="F28" i="13"/>
  <c r="F29" i="13"/>
  <c r="F30" i="13"/>
  <c r="F31" i="13"/>
  <c r="F26" i="13"/>
  <c r="E21" i="2" l="1"/>
  <c r="F21" i="2" s="1"/>
  <c r="E20" i="2"/>
  <c r="F20" i="2" s="1"/>
  <c r="D20" i="2"/>
  <c r="E19" i="2"/>
  <c r="F19" i="2" s="1"/>
  <c r="E18" i="2"/>
  <c r="F18" i="2" s="1"/>
  <c r="D18" i="2"/>
  <c r="E17" i="2"/>
  <c r="D17" i="2" s="1"/>
  <c r="E16" i="2"/>
  <c r="F16" i="2" s="1"/>
  <c r="E15" i="2"/>
  <c r="F15" i="2" s="1"/>
  <c r="D15" i="2"/>
  <c r="F14" i="2"/>
  <c r="E14" i="2"/>
  <c r="D14" i="2"/>
  <c r="E12" i="2"/>
  <c r="E11" i="2"/>
  <c r="F11" i="2" s="1"/>
  <c r="F10" i="2"/>
  <c r="F12" i="2"/>
  <c r="F13" i="2"/>
  <c r="E10" i="2"/>
  <c r="D3" i="2"/>
  <c r="D4" i="2"/>
  <c r="D5" i="2"/>
  <c r="D6" i="2"/>
  <c r="D7" i="2"/>
  <c r="D8" i="2"/>
  <c r="D9" i="2"/>
  <c r="D10" i="2"/>
  <c r="D12" i="2"/>
  <c r="D13" i="2"/>
  <c r="F4" i="2"/>
  <c r="F5" i="2"/>
  <c r="F6" i="2"/>
  <c r="F7" i="2"/>
  <c r="F8" i="2"/>
  <c r="F9" i="2"/>
  <c r="E13" i="2"/>
  <c r="E8" i="2"/>
  <c r="E9" i="2"/>
  <c r="E7" i="2"/>
  <c r="E6" i="2"/>
  <c r="E5" i="2"/>
  <c r="E4" i="2"/>
  <c r="F3" i="2"/>
  <c r="E3" i="2"/>
  <c r="D2" i="2"/>
  <c r="F2" i="2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2" i="3"/>
  <c r="K79" i="3"/>
  <c r="K84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80" i="3"/>
  <c r="K81" i="3"/>
  <c r="K82" i="3"/>
  <c r="K83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2" i="3"/>
  <c r="F84" i="3"/>
  <c r="F78" i="3"/>
  <c r="F79" i="3"/>
  <c r="F80" i="3"/>
  <c r="F81" i="3"/>
  <c r="F82" i="3"/>
  <c r="F83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7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2" i="3"/>
  <c r="H2" i="3"/>
  <c r="D21" i="2" l="1"/>
  <c r="D16" i="2"/>
  <c r="D19" i="2"/>
  <c r="F17" i="2"/>
  <c r="D11" i="2"/>
  <c r="H9" i="3"/>
  <c r="H8" i="3"/>
  <c r="H4" i="3" l="1"/>
  <c r="H3" i="3"/>
  <c r="H5" i="3"/>
  <c r="H6" i="3"/>
  <c r="H10" i="3"/>
  <c r="H12" i="3"/>
  <c r="H14" i="3"/>
  <c r="H13" i="3"/>
  <c r="H15" i="3"/>
  <c r="H17" i="3"/>
  <c r="H18" i="3"/>
  <c r="H11" i="3"/>
  <c r="H16" i="3"/>
  <c r="H27" i="3"/>
  <c r="H25" i="3"/>
  <c r="H20" i="3"/>
  <c r="H32" i="3"/>
  <c r="H26" i="3"/>
  <c r="H28" i="3"/>
  <c r="H30" i="3"/>
  <c r="H29" i="3"/>
  <c r="H31" i="3"/>
  <c r="H24" i="3"/>
  <c r="H19" i="3"/>
  <c r="H21" i="3"/>
  <c r="H23" i="3"/>
  <c r="H22" i="3"/>
  <c r="H39" i="3"/>
  <c r="H34" i="3"/>
  <c r="H36" i="3"/>
  <c r="H38" i="3"/>
  <c r="H37" i="3"/>
  <c r="H35" i="3"/>
  <c r="H33" i="3"/>
  <c r="H43" i="3"/>
  <c r="H42" i="3"/>
  <c r="H45" i="3"/>
  <c r="H44" i="3"/>
  <c r="H46" i="3"/>
  <c r="H40" i="3"/>
  <c r="H41" i="3"/>
  <c r="H48" i="3"/>
  <c r="H51" i="3"/>
  <c r="H49" i="3"/>
  <c r="H50" i="3"/>
  <c r="H52" i="3"/>
  <c r="H53" i="3"/>
  <c r="H47" i="3"/>
  <c r="H55" i="3"/>
  <c r="H54" i="3"/>
  <c r="H56" i="3"/>
  <c r="H59" i="3"/>
  <c r="H60" i="3"/>
  <c r="H57" i="3"/>
  <c r="H58" i="3"/>
  <c r="H63" i="3"/>
  <c r="H62" i="3"/>
  <c r="H65" i="3"/>
  <c r="H61" i="3"/>
  <c r="H64" i="3"/>
  <c r="H67" i="3"/>
  <c r="H70" i="3"/>
  <c r="H68" i="3"/>
  <c r="H69" i="3"/>
  <c r="H66" i="3"/>
  <c r="H72" i="3"/>
  <c r="H71" i="3"/>
  <c r="H75" i="3"/>
  <c r="H74" i="3"/>
  <c r="H73" i="3"/>
  <c r="H76" i="3"/>
  <c r="H77" i="3"/>
  <c r="H7" i="3"/>
</calcChain>
</file>

<file path=xl/sharedStrings.xml><?xml version="1.0" encoding="utf-8"?>
<sst xmlns="http://schemas.openxmlformats.org/spreadsheetml/2006/main" count="447" uniqueCount="74">
  <si>
    <t>Online</t>
  </si>
  <si>
    <t>Georgia</t>
  </si>
  <si>
    <t>State_Name</t>
  </si>
  <si>
    <t>Drug_Name</t>
  </si>
  <si>
    <t>Sales_Channel</t>
  </si>
  <si>
    <t>Sales_Date</t>
  </si>
  <si>
    <t>Sale_Id</t>
  </si>
  <si>
    <t>Rx_Id</t>
  </si>
  <si>
    <t>NRx</t>
  </si>
  <si>
    <t>TRx</t>
  </si>
  <si>
    <t>NBRx</t>
  </si>
  <si>
    <t>Syrup 1</t>
  </si>
  <si>
    <t>Syrup 2</t>
  </si>
  <si>
    <t>Tablet 3</t>
  </si>
  <si>
    <t>Tablet 2</t>
  </si>
  <si>
    <t>Tablet 1</t>
  </si>
  <si>
    <t xml:space="preserve">Texas </t>
  </si>
  <si>
    <t>California</t>
  </si>
  <si>
    <t>Florida</t>
  </si>
  <si>
    <t>Illinois</t>
  </si>
  <si>
    <t>Newyork</t>
  </si>
  <si>
    <t>Pennsylvania</t>
  </si>
  <si>
    <t>Ohio</t>
  </si>
  <si>
    <t>North Carolina</t>
  </si>
  <si>
    <t>Washington</t>
  </si>
  <si>
    <t>New Jersey</t>
  </si>
  <si>
    <t>Syrup 3</t>
  </si>
  <si>
    <t>Wholesale</t>
  </si>
  <si>
    <t>Export</t>
  </si>
  <si>
    <t>Drug_Id</t>
  </si>
  <si>
    <t>Rx_Date</t>
  </si>
  <si>
    <t>LAR</t>
  </si>
  <si>
    <t>PQCR</t>
  </si>
  <si>
    <t>Metrics_Date</t>
  </si>
  <si>
    <t>Planning</t>
  </si>
  <si>
    <t>Manufacturing</t>
  </si>
  <si>
    <t>Inspection</t>
  </si>
  <si>
    <t>Production_Id</t>
  </si>
  <si>
    <t>Production_Date</t>
  </si>
  <si>
    <t>Produced</t>
  </si>
  <si>
    <t>Pre-Clinical</t>
  </si>
  <si>
    <t>Clinical</t>
  </si>
  <si>
    <t>Target</t>
  </si>
  <si>
    <t>Takt_Time</t>
  </si>
  <si>
    <t>Metrics_Id</t>
  </si>
  <si>
    <t>Development</t>
  </si>
  <si>
    <t>Plant_Id</t>
  </si>
  <si>
    <t>Plant_Name</t>
  </si>
  <si>
    <t>Date</t>
  </si>
  <si>
    <t>Plant_Manufacture_Id</t>
  </si>
  <si>
    <t>Manufacture_Hours</t>
  </si>
  <si>
    <t>Plant 1</t>
  </si>
  <si>
    <t>Plant 2</t>
  </si>
  <si>
    <t>Drug_Plant_Id</t>
  </si>
  <si>
    <t>Lead_Time_Id</t>
  </si>
  <si>
    <t>Rx_Unit_Price</t>
  </si>
  <si>
    <t>Non_Rx_Unit_Price</t>
  </si>
  <si>
    <t>Rx_Unit_Cost</t>
  </si>
  <si>
    <t>Non_Rx_Unit_Cost</t>
  </si>
  <si>
    <t>Rx_Sold_Units</t>
  </si>
  <si>
    <t>Non_Rx_Target_Units</t>
  </si>
  <si>
    <t>Non_Rx_Sold_Units</t>
  </si>
  <si>
    <t>Rx_Target_Units</t>
  </si>
  <si>
    <t>Tablet 4</t>
  </si>
  <si>
    <t xml:space="preserve">Tablet 5 </t>
  </si>
  <si>
    <t>Syrup 4</t>
  </si>
  <si>
    <t>Syrup 5</t>
  </si>
  <si>
    <t>Fault</t>
  </si>
  <si>
    <t>Drug_Type</t>
  </si>
  <si>
    <t>Respiratory</t>
  </si>
  <si>
    <t>Gastrointestinal</t>
  </si>
  <si>
    <t>Thyroid Nodules</t>
  </si>
  <si>
    <t>Cardiovascular</t>
  </si>
  <si>
    <t>Diabetics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</si>
</sst>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42" applyNumberFormat="1" applyFont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opLeftCell="A88" zoomScaleNormal="100" workbookViewId="0">
      <selection activeCell="E92" sqref="A1:M186"/>
    </sheetView>
  </sheetViews>
  <sheetFormatPr defaultRowHeight="14.5" x14ac:dyDescent="0.35"/>
  <cols>
    <col min="2" max="2" width="13.6328125" bestFit="1" customWidth="1"/>
    <col min="3" max="3" width="9.81640625" bestFit="1" customWidth="1"/>
    <col min="4" max="4" width="15.1796875" bestFit="1" customWidth="1"/>
    <col min="5" max="5" width="12.1796875" bestFit="1" customWidth="1"/>
    <col min="6" max="6" width="16.7265625" style="4" bestFit="1" customWidth="1"/>
    <col min="7" max="7" width="14.90625" style="4" bestFit="1" customWidth="1"/>
    <col min="8" max="8" width="21.26953125" style="4" bestFit="1" customWidth="1"/>
    <col min="9" max="9" width="19.54296875" bestFit="1" customWidth="1"/>
    <col min="10" max="10" width="15.08984375" style="6" bestFit="1" customWidth="1"/>
    <col min="11" max="11" width="19.7265625" style="6" bestFit="1" customWidth="1"/>
    <col min="12" max="12" width="14.453125" style="6" bestFit="1" customWidth="1"/>
    <col min="13" max="13" width="19.1796875" style="6" bestFit="1" customWidth="1"/>
  </cols>
  <sheetData>
    <row r="1" spans="1:13" x14ac:dyDescent="0.35">
      <c r="A1" t="s">
        <v>6</v>
      </c>
      <c r="B1" t="s">
        <v>2</v>
      </c>
      <c r="C1" t="s">
        <v>29</v>
      </c>
      <c r="D1" t="s">
        <v>4</v>
      </c>
      <c r="E1" t="s">
        <v>5</v>
      </c>
      <c r="F1" s="4" t="s">
        <v>62</v>
      </c>
      <c r="G1" s="4" t="s">
        <v>59</v>
      </c>
      <c r="H1" s="4" t="s">
        <v>60</v>
      </c>
      <c r="I1" t="s">
        <v>61</v>
      </c>
      <c r="J1" s="6" t="s">
        <v>55</v>
      </c>
      <c r="K1" s="6" t="s">
        <v>56</v>
      </c>
      <c r="L1" s="6" t="s">
        <v>57</v>
      </c>
      <c r="M1" s="6" t="s">
        <v>58</v>
      </c>
    </row>
    <row r="2" spans="1:13" x14ac:dyDescent="0.35">
      <c r="A2">
        <v>1</v>
      </c>
      <c r="B2" t="s">
        <v>17</v>
      </c>
      <c r="C2">
        <v>1</v>
      </c>
      <c r="D2" t="s">
        <v>0</v>
      </c>
      <c r="E2" s="1">
        <v>43288</v>
      </c>
      <c r="F2" s="4">
        <f>PRODUCT(G2*0.9)</f>
        <v>1474.2</v>
      </c>
      <c r="G2" s="4">
        <v>1638</v>
      </c>
      <c r="H2" s="4">
        <f>PRODUCT(I2*1.1)</f>
        <v>553.30000000000007</v>
      </c>
      <c r="I2">
        <v>503</v>
      </c>
      <c r="J2" s="6">
        <v>421.89</v>
      </c>
      <c r="K2" s="6">
        <f xml:space="preserve"> J2 - (J2 * 0.1 )</f>
        <v>379.70099999999996</v>
      </c>
      <c r="L2" s="6">
        <v>364.69</v>
      </c>
      <c r="M2" s="6">
        <f xml:space="preserve"> L2 - (L2 *0.1)</f>
        <v>328.221</v>
      </c>
    </row>
    <row r="3" spans="1:13" x14ac:dyDescent="0.35">
      <c r="A3">
        <v>2</v>
      </c>
      <c r="B3" t="s">
        <v>17</v>
      </c>
      <c r="C3">
        <v>1</v>
      </c>
      <c r="D3" t="s">
        <v>0</v>
      </c>
      <c r="E3" s="1">
        <v>43422</v>
      </c>
      <c r="F3" s="4">
        <f t="shared" ref="F3:F66" si="0">PRODUCT(G3*0.9)</f>
        <v>2114.1</v>
      </c>
      <c r="G3" s="4">
        <v>2349</v>
      </c>
      <c r="H3" s="4">
        <f t="shared" ref="H3:H35" si="1">PRODUCT(I3*1.1)</f>
        <v>552.20000000000005</v>
      </c>
      <c r="I3">
        <v>502</v>
      </c>
      <c r="J3" s="6">
        <v>421.89</v>
      </c>
      <c r="K3" s="6">
        <f t="shared" ref="K3:K66" si="2" xml:space="preserve"> J3 - (J3 * 0.1 )</f>
        <v>379.70099999999996</v>
      </c>
      <c r="L3" s="6">
        <v>364.69</v>
      </c>
      <c r="M3" s="6">
        <f t="shared" ref="M3:M66" si="3" xml:space="preserve"> L3 - (L3 *0.1)</f>
        <v>328.221</v>
      </c>
    </row>
    <row r="4" spans="1:13" x14ac:dyDescent="0.35">
      <c r="A4">
        <v>3</v>
      </c>
      <c r="B4" t="s">
        <v>17</v>
      </c>
      <c r="C4">
        <v>5</v>
      </c>
      <c r="D4" t="s">
        <v>27</v>
      </c>
      <c r="E4" s="1">
        <v>43413</v>
      </c>
      <c r="F4" s="4">
        <f t="shared" si="0"/>
        <v>639.9</v>
      </c>
      <c r="G4" s="4">
        <v>711</v>
      </c>
      <c r="H4" s="4">
        <f t="shared" si="1"/>
        <v>551.1</v>
      </c>
      <c r="I4">
        <v>501</v>
      </c>
      <c r="J4" s="6">
        <v>47.45</v>
      </c>
      <c r="K4" s="6">
        <f t="shared" si="2"/>
        <v>42.705000000000005</v>
      </c>
      <c r="L4" s="6">
        <v>31.79</v>
      </c>
      <c r="M4" s="6">
        <f t="shared" si="3"/>
        <v>28.610999999999997</v>
      </c>
    </row>
    <row r="5" spans="1:13" x14ac:dyDescent="0.35">
      <c r="A5">
        <v>4</v>
      </c>
      <c r="B5" t="s">
        <v>17</v>
      </c>
      <c r="C5">
        <v>5</v>
      </c>
      <c r="D5" t="s">
        <v>27</v>
      </c>
      <c r="E5" s="1">
        <v>43283</v>
      </c>
      <c r="F5" s="4">
        <f t="shared" si="0"/>
        <v>7368.3</v>
      </c>
      <c r="G5" s="4">
        <v>8187</v>
      </c>
      <c r="H5" s="4">
        <f t="shared" si="1"/>
        <v>554.40000000000009</v>
      </c>
      <c r="I5">
        <v>504</v>
      </c>
      <c r="J5" s="6">
        <v>47.45</v>
      </c>
      <c r="K5" s="6">
        <f t="shared" si="2"/>
        <v>42.705000000000005</v>
      </c>
      <c r="L5" s="6">
        <v>31.79</v>
      </c>
      <c r="M5" s="6">
        <f t="shared" si="3"/>
        <v>28.610999999999997</v>
      </c>
    </row>
    <row r="6" spans="1:13" x14ac:dyDescent="0.35">
      <c r="A6">
        <v>5</v>
      </c>
      <c r="B6" t="s">
        <v>17</v>
      </c>
      <c r="C6">
        <v>2</v>
      </c>
      <c r="D6" t="s">
        <v>28</v>
      </c>
      <c r="E6" s="1">
        <v>43288</v>
      </c>
      <c r="F6" s="4">
        <f t="shared" si="0"/>
        <v>5497.2</v>
      </c>
      <c r="G6" s="4">
        <v>6108</v>
      </c>
      <c r="H6" s="4">
        <f t="shared" si="1"/>
        <v>555.5</v>
      </c>
      <c r="I6">
        <v>505</v>
      </c>
      <c r="J6" s="6">
        <v>81.73</v>
      </c>
      <c r="K6" s="6">
        <f t="shared" si="2"/>
        <v>73.557000000000002</v>
      </c>
      <c r="L6" s="6">
        <v>56.67</v>
      </c>
      <c r="M6" s="6">
        <f t="shared" si="3"/>
        <v>51.003</v>
      </c>
    </row>
    <row r="7" spans="1:13" x14ac:dyDescent="0.35">
      <c r="A7">
        <v>6</v>
      </c>
      <c r="B7" t="s">
        <v>17</v>
      </c>
      <c r="C7">
        <v>4</v>
      </c>
      <c r="D7" t="s">
        <v>28</v>
      </c>
      <c r="E7" s="1">
        <v>43321</v>
      </c>
      <c r="F7" s="4">
        <f t="shared" si="0"/>
        <v>2180.7000000000003</v>
      </c>
      <c r="G7" s="4">
        <v>2423</v>
      </c>
      <c r="H7" s="4">
        <f t="shared" si="1"/>
        <v>550</v>
      </c>
      <c r="I7">
        <v>500</v>
      </c>
      <c r="J7" s="6">
        <v>651.21</v>
      </c>
      <c r="K7" s="6">
        <f t="shared" si="2"/>
        <v>586.08900000000006</v>
      </c>
      <c r="L7" s="6">
        <v>524.96</v>
      </c>
      <c r="M7" s="6">
        <f t="shared" si="3"/>
        <v>472.46400000000006</v>
      </c>
    </row>
    <row r="8" spans="1:13" x14ac:dyDescent="0.35">
      <c r="A8">
        <v>7</v>
      </c>
      <c r="B8" t="s">
        <v>24</v>
      </c>
      <c r="C8">
        <v>1</v>
      </c>
      <c r="D8" t="s">
        <v>28</v>
      </c>
      <c r="E8" s="1">
        <v>43113</v>
      </c>
      <c r="F8" s="4">
        <f t="shared" si="0"/>
        <v>6822</v>
      </c>
      <c r="G8" s="4">
        <v>7580</v>
      </c>
      <c r="H8" s="4">
        <f t="shared" si="1"/>
        <v>627</v>
      </c>
      <c r="I8">
        <v>570</v>
      </c>
      <c r="J8" s="6">
        <v>421.89</v>
      </c>
      <c r="K8" s="6">
        <f t="shared" si="2"/>
        <v>379.70099999999996</v>
      </c>
      <c r="L8" s="6">
        <v>364.69</v>
      </c>
      <c r="M8" s="6">
        <f t="shared" si="3"/>
        <v>328.221</v>
      </c>
    </row>
    <row r="9" spans="1:13" x14ac:dyDescent="0.35">
      <c r="A9">
        <v>8</v>
      </c>
      <c r="B9" t="s">
        <v>24</v>
      </c>
      <c r="C9">
        <v>1</v>
      </c>
      <c r="D9" t="s">
        <v>28</v>
      </c>
      <c r="E9" s="1">
        <v>43152</v>
      </c>
      <c r="F9" s="4">
        <f t="shared" si="0"/>
        <v>7626.6</v>
      </c>
      <c r="G9" s="4">
        <v>8474</v>
      </c>
      <c r="H9" s="4">
        <f t="shared" si="1"/>
        <v>625.90000000000009</v>
      </c>
      <c r="I9">
        <v>569</v>
      </c>
      <c r="J9" s="6">
        <v>421.89</v>
      </c>
      <c r="K9" s="6">
        <f t="shared" si="2"/>
        <v>379.70099999999996</v>
      </c>
      <c r="L9" s="6">
        <v>364.69</v>
      </c>
      <c r="M9" s="6">
        <f t="shared" si="3"/>
        <v>328.221</v>
      </c>
    </row>
    <row r="10" spans="1:13" x14ac:dyDescent="0.35">
      <c r="A10">
        <v>9</v>
      </c>
      <c r="B10" t="s">
        <v>17</v>
      </c>
      <c r="C10">
        <v>3</v>
      </c>
      <c r="D10" t="s">
        <v>27</v>
      </c>
      <c r="E10" s="1">
        <v>43563</v>
      </c>
      <c r="F10" s="4">
        <f t="shared" si="0"/>
        <v>6649.2</v>
      </c>
      <c r="G10" s="4">
        <v>7388</v>
      </c>
      <c r="H10" s="4">
        <f t="shared" si="1"/>
        <v>556.6</v>
      </c>
      <c r="I10">
        <v>506</v>
      </c>
      <c r="J10" s="6">
        <v>154.06</v>
      </c>
      <c r="K10" s="6">
        <f t="shared" si="2"/>
        <v>138.654</v>
      </c>
      <c r="L10" s="6">
        <v>90.93</v>
      </c>
      <c r="M10" s="6">
        <f t="shared" si="3"/>
        <v>81.837000000000003</v>
      </c>
    </row>
    <row r="11" spans="1:13" x14ac:dyDescent="0.35">
      <c r="A11">
        <v>10</v>
      </c>
      <c r="B11" t="s">
        <v>18</v>
      </c>
      <c r="C11">
        <v>5</v>
      </c>
      <c r="D11" t="s">
        <v>27</v>
      </c>
      <c r="E11" s="1">
        <v>43283</v>
      </c>
      <c r="F11" s="4">
        <f t="shared" si="0"/>
        <v>565.20000000000005</v>
      </c>
      <c r="G11" s="4">
        <v>628</v>
      </c>
      <c r="H11" s="4">
        <f t="shared" si="1"/>
        <v>564.30000000000007</v>
      </c>
      <c r="I11">
        <v>513</v>
      </c>
      <c r="J11" s="6">
        <v>47.45</v>
      </c>
      <c r="K11" s="6">
        <f t="shared" si="2"/>
        <v>42.705000000000005</v>
      </c>
      <c r="L11" s="6">
        <v>31.79</v>
      </c>
      <c r="M11" s="6">
        <f t="shared" si="3"/>
        <v>28.610999999999997</v>
      </c>
    </row>
    <row r="12" spans="1:13" x14ac:dyDescent="0.35">
      <c r="A12">
        <v>11</v>
      </c>
      <c r="B12" t="s">
        <v>18</v>
      </c>
      <c r="C12">
        <v>2</v>
      </c>
      <c r="D12" t="s">
        <v>28</v>
      </c>
      <c r="E12" s="1">
        <v>43323</v>
      </c>
      <c r="F12" s="4">
        <f t="shared" si="0"/>
        <v>692.1</v>
      </c>
      <c r="G12" s="4">
        <v>769</v>
      </c>
      <c r="H12" s="4">
        <f t="shared" si="1"/>
        <v>557.70000000000005</v>
      </c>
      <c r="I12">
        <v>507</v>
      </c>
      <c r="J12" s="6">
        <v>81.73</v>
      </c>
      <c r="K12" s="6">
        <f t="shared" si="2"/>
        <v>73.557000000000002</v>
      </c>
      <c r="L12" s="6">
        <v>56.67</v>
      </c>
      <c r="M12" s="6">
        <f t="shared" si="3"/>
        <v>51.003</v>
      </c>
    </row>
    <row r="13" spans="1:13" x14ac:dyDescent="0.35">
      <c r="A13">
        <v>12</v>
      </c>
      <c r="B13" t="s">
        <v>18</v>
      </c>
      <c r="C13">
        <v>2</v>
      </c>
      <c r="D13" t="s">
        <v>27</v>
      </c>
      <c r="E13" s="1">
        <v>43507</v>
      </c>
      <c r="F13" s="4">
        <f t="shared" si="0"/>
        <v>5944.5</v>
      </c>
      <c r="G13" s="4">
        <v>6605</v>
      </c>
      <c r="H13" s="4">
        <f t="shared" si="1"/>
        <v>559.90000000000009</v>
      </c>
      <c r="I13">
        <v>509</v>
      </c>
      <c r="J13" s="6">
        <v>81.73</v>
      </c>
      <c r="K13" s="6">
        <f t="shared" si="2"/>
        <v>73.557000000000002</v>
      </c>
      <c r="L13" s="6">
        <v>56.67</v>
      </c>
      <c r="M13" s="6">
        <f t="shared" si="3"/>
        <v>51.003</v>
      </c>
    </row>
    <row r="14" spans="1:13" x14ac:dyDescent="0.35">
      <c r="A14">
        <v>13</v>
      </c>
      <c r="B14" t="s">
        <v>18</v>
      </c>
      <c r="C14">
        <v>6</v>
      </c>
      <c r="D14" t="s">
        <v>0</v>
      </c>
      <c r="E14" s="1">
        <v>43562</v>
      </c>
      <c r="F14" s="4">
        <f t="shared" si="0"/>
        <v>3821.4</v>
      </c>
      <c r="G14" s="4">
        <v>4246</v>
      </c>
      <c r="H14" s="4">
        <f t="shared" si="1"/>
        <v>558.80000000000007</v>
      </c>
      <c r="I14">
        <v>508</v>
      </c>
      <c r="J14" s="6">
        <v>152.58000000000001</v>
      </c>
      <c r="K14" s="6">
        <f t="shared" si="2"/>
        <v>137.322</v>
      </c>
      <c r="L14" s="6">
        <v>97.44</v>
      </c>
      <c r="M14" s="6">
        <f t="shared" si="3"/>
        <v>87.695999999999998</v>
      </c>
    </row>
    <row r="15" spans="1:13" x14ac:dyDescent="0.35">
      <c r="A15">
        <v>14</v>
      </c>
      <c r="B15" t="s">
        <v>18</v>
      </c>
      <c r="C15">
        <v>1</v>
      </c>
      <c r="D15" t="s">
        <v>0</v>
      </c>
      <c r="E15" s="1">
        <v>43351</v>
      </c>
      <c r="F15" s="4">
        <f t="shared" si="0"/>
        <v>5062.5</v>
      </c>
      <c r="G15" s="4">
        <v>5625</v>
      </c>
      <c r="H15" s="4">
        <f t="shared" si="1"/>
        <v>561</v>
      </c>
      <c r="I15">
        <v>510</v>
      </c>
      <c r="J15" s="6">
        <v>421.89</v>
      </c>
      <c r="K15" s="6">
        <f t="shared" si="2"/>
        <v>379.70099999999996</v>
      </c>
      <c r="L15" s="6">
        <v>364.69</v>
      </c>
      <c r="M15" s="6">
        <f t="shared" si="3"/>
        <v>328.221</v>
      </c>
    </row>
    <row r="16" spans="1:13" x14ac:dyDescent="0.35">
      <c r="A16">
        <v>15</v>
      </c>
      <c r="B16" t="s">
        <v>18</v>
      </c>
      <c r="C16">
        <v>6</v>
      </c>
      <c r="D16" t="s">
        <v>0</v>
      </c>
      <c r="E16" s="1">
        <v>43499</v>
      </c>
      <c r="F16" s="4">
        <f t="shared" si="0"/>
        <v>6939.9000000000005</v>
      </c>
      <c r="G16" s="4">
        <v>7711</v>
      </c>
      <c r="H16" s="4">
        <f t="shared" si="1"/>
        <v>565.40000000000009</v>
      </c>
      <c r="I16">
        <v>514</v>
      </c>
      <c r="J16" s="6">
        <v>152.58000000000001</v>
      </c>
      <c r="K16" s="6">
        <f t="shared" si="2"/>
        <v>137.322</v>
      </c>
      <c r="L16" s="6">
        <v>97.44</v>
      </c>
      <c r="M16" s="6">
        <f t="shared" si="3"/>
        <v>87.695999999999998</v>
      </c>
    </row>
    <row r="17" spans="1:13" x14ac:dyDescent="0.35">
      <c r="A17">
        <v>16</v>
      </c>
      <c r="B17" t="s">
        <v>18</v>
      </c>
      <c r="C17">
        <v>4</v>
      </c>
      <c r="D17" t="s">
        <v>28</v>
      </c>
      <c r="E17" s="1">
        <v>43347</v>
      </c>
      <c r="F17" s="4">
        <f t="shared" si="0"/>
        <v>5157</v>
      </c>
      <c r="G17" s="4">
        <v>5730</v>
      </c>
      <c r="H17" s="4">
        <f t="shared" si="1"/>
        <v>562.1</v>
      </c>
      <c r="I17">
        <v>511</v>
      </c>
      <c r="J17" s="6">
        <v>205.7</v>
      </c>
      <c r="K17" s="6">
        <f t="shared" si="2"/>
        <v>185.13</v>
      </c>
      <c r="L17" s="6">
        <v>117.11</v>
      </c>
      <c r="M17" s="6">
        <f t="shared" si="3"/>
        <v>105.399</v>
      </c>
    </row>
    <row r="18" spans="1:13" x14ac:dyDescent="0.35">
      <c r="A18">
        <v>17</v>
      </c>
      <c r="B18" t="s">
        <v>18</v>
      </c>
      <c r="C18">
        <v>4</v>
      </c>
      <c r="D18" t="s">
        <v>28</v>
      </c>
      <c r="E18" s="1">
        <v>43477</v>
      </c>
      <c r="F18" s="4">
        <f t="shared" si="0"/>
        <v>5193.9000000000005</v>
      </c>
      <c r="G18" s="4">
        <v>5771</v>
      </c>
      <c r="H18" s="4">
        <f t="shared" si="1"/>
        <v>563.20000000000005</v>
      </c>
      <c r="I18">
        <v>512</v>
      </c>
      <c r="J18" s="6">
        <v>205.7</v>
      </c>
      <c r="K18" s="6">
        <f t="shared" si="2"/>
        <v>185.13</v>
      </c>
      <c r="L18" s="6">
        <v>117.11</v>
      </c>
      <c r="M18" s="6">
        <f t="shared" si="3"/>
        <v>105.399</v>
      </c>
    </row>
    <row r="19" spans="1:13" x14ac:dyDescent="0.35">
      <c r="A19">
        <v>18</v>
      </c>
      <c r="B19" t="s">
        <v>1</v>
      </c>
      <c r="C19">
        <v>2</v>
      </c>
      <c r="D19" t="s">
        <v>0</v>
      </c>
      <c r="E19" s="1">
        <v>43413</v>
      </c>
      <c r="F19" s="4">
        <f t="shared" si="0"/>
        <v>2435.4</v>
      </c>
      <c r="G19" s="4">
        <v>2706</v>
      </c>
      <c r="H19" s="4">
        <f t="shared" si="1"/>
        <v>577.5</v>
      </c>
      <c r="I19">
        <v>525</v>
      </c>
      <c r="J19" s="6">
        <v>81.73</v>
      </c>
      <c r="K19" s="6">
        <f t="shared" si="2"/>
        <v>73.557000000000002</v>
      </c>
      <c r="L19" s="6">
        <v>56.67</v>
      </c>
      <c r="M19" s="6">
        <f t="shared" si="3"/>
        <v>51.003</v>
      </c>
    </row>
    <row r="20" spans="1:13" x14ac:dyDescent="0.35">
      <c r="A20">
        <v>19</v>
      </c>
      <c r="B20" t="s">
        <v>1</v>
      </c>
      <c r="C20">
        <v>5</v>
      </c>
      <c r="D20" t="s">
        <v>27</v>
      </c>
      <c r="E20" s="1">
        <v>43320</v>
      </c>
      <c r="F20" s="4">
        <f t="shared" si="0"/>
        <v>2127.6</v>
      </c>
      <c r="G20" s="4">
        <v>2364</v>
      </c>
      <c r="H20" s="4">
        <f t="shared" si="1"/>
        <v>568.70000000000005</v>
      </c>
      <c r="I20">
        <v>517</v>
      </c>
      <c r="J20" s="6">
        <v>255.28</v>
      </c>
      <c r="K20" s="6">
        <f t="shared" si="2"/>
        <v>229.75200000000001</v>
      </c>
      <c r="L20" s="6">
        <v>159.41999999999999</v>
      </c>
      <c r="M20" s="6">
        <f t="shared" si="3"/>
        <v>143.47799999999998</v>
      </c>
    </row>
    <row r="21" spans="1:13" x14ac:dyDescent="0.35">
      <c r="A21">
        <v>20</v>
      </c>
      <c r="B21" t="s">
        <v>1</v>
      </c>
      <c r="C21">
        <v>2</v>
      </c>
      <c r="D21" t="s">
        <v>0</v>
      </c>
      <c r="E21" s="1">
        <v>43617</v>
      </c>
      <c r="F21" s="4">
        <f t="shared" si="0"/>
        <v>2128.5</v>
      </c>
      <c r="G21" s="4">
        <v>2365</v>
      </c>
      <c r="H21" s="4">
        <f t="shared" si="1"/>
        <v>578.6</v>
      </c>
      <c r="I21">
        <v>526</v>
      </c>
      <c r="J21" s="6">
        <v>437.2</v>
      </c>
      <c r="K21" s="6">
        <f t="shared" si="2"/>
        <v>393.48</v>
      </c>
      <c r="L21" s="6">
        <v>263.33</v>
      </c>
      <c r="M21" s="6">
        <f t="shared" si="3"/>
        <v>236.99699999999999</v>
      </c>
    </row>
    <row r="22" spans="1:13" x14ac:dyDescent="0.35">
      <c r="A22">
        <v>21</v>
      </c>
      <c r="B22" t="s">
        <v>1</v>
      </c>
      <c r="C22">
        <v>6</v>
      </c>
      <c r="D22" t="s">
        <v>0</v>
      </c>
      <c r="E22" s="1">
        <v>43590</v>
      </c>
      <c r="F22" s="4">
        <f t="shared" si="0"/>
        <v>522.9</v>
      </c>
      <c r="G22" s="4">
        <v>581</v>
      </c>
      <c r="H22" s="4">
        <f t="shared" si="1"/>
        <v>580.80000000000007</v>
      </c>
      <c r="I22">
        <v>528</v>
      </c>
      <c r="J22" s="6">
        <v>152.58000000000001</v>
      </c>
      <c r="K22" s="6">
        <f t="shared" si="2"/>
        <v>137.322</v>
      </c>
      <c r="L22" s="6">
        <v>97.44</v>
      </c>
      <c r="M22" s="6">
        <f t="shared" si="3"/>
        <v>87.695999999999998</v>
      </c>
    </row>
    <row r="23" spans="1:13" x14ac:dyDescent="0.35">
      <c r="A23">
        <v>22</v>
      </c>
      <c r="B23" t="s">
        <v>1</v>
      </c>
      <c r="C23">
        <v>5</v>
      </c>
      <c r="D23" t="s">
        <v>27</v>
      </c>
      <c r="E23" s="1">
        <v>43322</v>
      </c>
      <c r="F23" s="4">
        <f t="shared" si="0"/>
        <v>3308.4</v>
      </c>
      <c r="G23" s="4">
        <v>3676</v>
      </c>
      <c r="H23" s="4">
        <f t="shared" si="1"/>
        <v>579.70000000000005</v>
      </c>
      <c r="I23">
        <v>527</v>
      </c>
      <c r="J23" s="6">
        <v>47.45</v>
      </c>
      <c r="K23" s="6">
        <f t="shared" si="2"/>
        <v>42.705000000000005</v>
      </c>
      <c r="L23" s="6">
        <v>31.79</v>
      </c>
      <c r="M23" s="6">
        <f t="shared" si="3"/>
        <v>28.610999999999997</v>
      </c>
    </row>
    <row r="24" spans="1:13" x14ac:dyDescent="0.35">
      <c r="A24">
        <v>23</v>
      </c>
      <c r="B24" t="s">
        <v>1</v>
      </c>
      <c r="C24">
        <v>2</v>
      </c>
      <c r="D24" t="s">
        <v>0</v>
      </c>
      <c r="E24" s="1">
        <v>43473</v>
      </c>
      <c r="F24" s="4">
        <f t="shared" si="0"/>
        <v>6970.5</v>
      </c>
      <c r="G24" s="4">
        <v>7745</v>
      </c>
      <c r="H24" s="4">
        <f t="shared" si="1"/>
        <v>576.40000000000009</v>
      </c>
      <c r="I24">
        <v>524</v>
      </c>
      <c r="J24" s="6">
        <v>81.73</v>
      </c>
      <c r="K24" s="6">
        <f t="shared" si="2"/>
        <v>73.557000000000002</v>
      </c>
      <c r="L24" s="6">
        <v>56.67</v>
      </c>
      <c r="M24" s="6">
        <f t="shared" si="3"/>
        <v>51.003</v>
      </c>
    </row>
    <row r="25" spans="1:13" x14ac:dyDescent="0.35">
      <c r="A25">
        <v>24</v>
      </c>
      <c r="B25" t="s">
        <v>1</v>
      </c>
      <c r="C25">
        <v>4</v>
      </c>
      <c r="D25" t="s">
        <v>28</v>
      </c>
      <c r="E25" s="1">
        <v>43377</v>
      </c>
      <c r="F25" s="4">
        <f t="shared" si="0"/>
        <v>2525.4</v>
      </c>
      <c r="G25" s="4">
        <v>2806</v>
      </c>
      <c r="H25" s="4">
        <f t="shared" si="1"/>
        <v>567.6</v>
      </c>
      <c r="I25">
        <v>516</v>
      </c>
      <c r="J25" s="6">
        <v>205.7</v>
      </c>
      <c r="K25" s="6">
        <f t="shared" si="2"/>
        <v>185.13</v>
      </c>
      <c r="L25" s="6">
        <v>117.11</v>
      </c>
      <c r="M25" s="6">
        <f t="shared" si="3"/>
        <v>105.399</v>
      </c>
    </row>
    <row r="26" spans="1:13" x14ac:dyDescent="0.35">
      <c r="A26">
        <v>25</v>
      </c>
      <c r="B26" t="s">
        <v>1</v>
      </c>
      <c r="C26">
        <v>3</v>
      </c>
      <c r="D26" t="s">
        <v>27</v>
      </c>
      <c r="E26" s="1">
        <v>43617</v>
      </c>
      <c r="F26" s="4">
        <f t="shared" si="0"/>
        <v>3882.6</v>
      </c>
      <c r="G26" s="4">
        <v>4314</v>
      </c>
      <c r="H26" s="4">
        <f t="shared" si="1"/>
        <v>570.90000000000009</v>
      </c>
      <c r="I26">
        <v>519</v>
      </c>
      <c r="J26" s="6">
        <v>154.06</v>
      </c>
      <c r="K26" s="6">
        <f t="shared" si="2"/>
        <v>138.654</v>
      </c>
      <c r="L26" s="6">
        <v>90.93</v>
      </c>
      <c r="M26" s="6">
        <f t="shared" si="3"/>
        <v>81.837000000000003</v>
      </c>
    </row>
    <row r="27" spans="1:13" x14ac:dyDescent="0.35">
      <c r="A27">
        <v>26</v>
      </c>
      <c r="B27" t="s">
        <v>1</v>
      </c>
      <c r="C27">
        <v>1</v>
      </c>
      <c r="D27" t="s">
        <v>0</v>
      </c>
      <c r="E27" s="1">
        <v>43411</v>
      </c>
      <c r="F27" s="4">
        <f t="shared" si="0"/>
        <v>5448.6</v>
      </c>
      <c r="G27" s="4">
        <v>6054</v>
      </c>
      <c r="H27" s="4">
        <f t="shared" si="1"/>
        <v>566.5</v>
      </c>
      <c r="I27">
        <v>515</v>
      </c>
      <c r="J27" s="6">
        <v>421.89</v>
      </c>
      <c r="K27" s="6">
        <f t="shared" si="2"/>
        <v>379.70099999999996</v>
      </c>
      <c r="L27" s="6">
        <v>364.69</v>
      </c>
      <c r="M27" s="6">
        <f t="shared" si="3"/>
        <v>328.221</v>
      </c>
    </row>
    <row r="28" spans="1:13" x14ac:dyDescent="0.35">
      <c r="A28">
        <v>27</v>
      </c>
      <c r="B28" t="s">
        <v>1</v>
      </c>
      <c r="C28">
        <v>2</v>
      </c>
      <c r="D28" t="s">
        <v>0</v>
      </c>
      <c r="E28" s="1">
        <v>43507</v>
      </c>
      <c r="F28" s="4">
        <f t="shared" si="0"/>
        <v>2709</v>
      </c>
      <c r="G28" s="4">
        <v>3010</v>
      </c>
      <c r="H28" s="4">
        <f t="shared" si="1"/>
        <v>572</v>
      </c>
      <c r="I28">
        <v>520</v>
      </c>
      <c r="J28" s="6">
        <v>437.2</v>
      </c>
      <c r="K28" s="6">
        <f t="shared" si="2"/>
        <v>393.48</v>
      </c>
      <c r="L28" s="6">
        <v>263.33</v>
      </c>
      <c r="M28" s="6">
        <f t="shared" si="3"/>
        <v>236.99699999999999</v>
      </c>
    </row>
    <row r="29" spans="1:13" x14ac:dyDescent="0.35">
      <c r="A29">
        <v>28</v>
      </c>
      <c r="B29" t="s">
        <v>1</v>
      </c>
      <c r="C29">
        <v>5</v>
      </c>
      <c r="D29" t="s">
        <v>27</v>
      </c>
      <c r="E29" s="1">
        <v>43407</v>
      </c>
      <c r="F29" s="4">
        <f t="shared" si="0"/>
        <v>8466.3000000000011</v>
      </c>
      <c r="G29" s="4">
        <v>9407</v>
      </c>
      <c r="H29" s="4">
        <f t="shared" si="1"/>
        <v>574.20000000000005</v>
      </c>
      <c r="I29">
        <v>522</v>
      </c>
      <c r="J29" s="6">
        <v>255.28</v>
      </c>
      <c r="K29" s="6">
        <f t="shared" si="2"/>
        <v>229.75200000000001</v>
      </c>
      <c r="L29" s="6">
        <v>159.41999999999999</v>
      </c>
      <c r="M29" s="6">
        <f t="shared" si="3"/>
        <v>143.47799999999998</v>
      </c>
    </row>
    <row r="30" spans="1:13" x14ac:dyDescent="0.35">
      <c r="A30">
        <v>29</v>
      </c>
      <c r="B30" t="s">
        <v>1</v>
      </c>
      <c r="C30">
        <v>4</v>
      </c>
      <c r="D30" t="s">
        <v>28</v>
      </c>
      <c r="E30" s="1">
        <v>43558</v>
      </c>
      <c r="F30" s="4">
        <f t="shared" si="0"/>
        <v>6893.1</v>
      </c>
      <c r="G30" s="4">
        <v>7659</v>
      </c>
      <c r="H30" s="4">
        <f t="shared" si="1"/>
        <v>573.1</v>
      </c>
      <c r="I30">
        <v>521</v>
      </c>
      <c r="J30" s="6">
        <v>651.21</v>
      </c>
      <c r="K30" s="6">
        <f t="shared" si="2"/>
        <v>586.08900000000006</v>
      </c>
      <c r="L30" s="6">
        <v>524.96</v>
      </c>
      <c r="M30" s="6">
        <f t="shared" si="3"/>
        <v>472.46400000000006</v>
      </c>
    </row>
    <row r="31" spans="1:13" x14ac:dyDescent="0.35">
      <c r="A31">
        <v>30</v>
      </c>
      <c r="B31" t="s">
        <v>1</v>
      </c>
      <c r="C31">
        <v>2</v>
      </c>
      <c r="D31" t="s">
        <v>0</v>
      </c>
      <c r="E31" s="1">
        <v>43289</v>
      </c>
      <c r="F31" s="4">
        <f t="shared" si="0"/>
        <v>6424.2</v>
      </c>
      <c r="G31" s="4">
        <v>7138</v>
      </c>
      <c r="H31" s="4">
        <f t="shared" si="1"/>
        <v>575.30000000000007</v>
      </c>
      <c r="I31">
        <v>523</v>
      </c>
      <c r="J31" s="6">
        <v>437.2</v>
      </c>
      <c r="K31" s="6">
        <f t="shared" si="2"/>
        <v>393.48</v>
      </c>
      <c r="L31" s="6">
        <v>263.33</v>
      </c>
      <c r="M31" s="6">
        <f t="shared" si="3"/>
        <v>236.99699999999999</v>
      </c>
    </row>
    <row r="32" spans="1:13" x14ac:dyDescent="0.35">
      <c r="A32">
        <v>31</v>
      </c>
      <c r="B32" t="s">
        <v>1</v>
      </c>
      <c r="C32">
        <v>1</v>
      </c>
      <c r="D32" t="s">
        <v>28</v>
      </c>
      <c r="E32" s="1">
        <v>43592</v>
      </c>
      <c r="F32" s="4">
        <f t="shared" si="0"/>
        <v>7422.3</v>
      </c>
      <c r="G32" s="4">
        <v>8247</v>
      </c>
      <c r="H32" s="4">
        <f t="shared" si="1"/>
        <v>569.80000000000007</v>
      </c>
      <c r="I32">
        <v>518</v>
      </c>
      <c r="J32" s="6">
        <v>668.27</v>
      </c>
      <c r="K32" s="6">
        <f t="shared" si="2"/>
        <v>601.44299999999998</v>
      </c>
      <c r="L32" s="6">
        <v>502.54</v>
      </c>
      <c r="M32" s="6">
        <f t="shared" si="3"/>
        <v>452.286</v>
      </c>
    </row>
    <row r="33" spans="1:13" x14ac:dyDescent="0.35">
      <c r="A33">
        <v>32</v>
      </c>
      <c r="B33" t="s">
        <v>19</v>
      </c>
      <c r="C33">
        <v>2</v>
      </c>
      <c r="D33" t="s">
        <v>27</v>
      </c>
      <c r="E33" s="1">
        <v>43560</v>
      </c>
      <c r="F33" s="4">
        <f t="shared" si="0"/>
        <v>531.9</v>
      </c>
      <c r="G33" s="4">
        <v>591</v>
      </c>
      <c r="H33" s="4">
        <f t="shared" si="1"/>
        <v>588.5</v>
      </c>
      <c r="I33">
        <v>535</v>
      </c>
      <c r="J33" s="6">
        <v>81.73</v>
      </c>
      <c r="K33" s="6">
        <f t="shared" si="2"/>
        <v>73.557000000000002</v>
      </c>
      <c r="L33" s="6">
        <v>56.67</v>
      </c>
      <c r="M33" s="6">
        <f t="shared" si="3"/>
        <v>51.003</v>
      </c>
    </row>
    <row r="34" spans="1:13" x14ac:dyDescent="0.35">
      <c r="A34">
        <v>33</v>
      </c>
      <c r="B34" t="s">
        <v>19</v>
      </c>
      <c r="C34">
        <v>5</v>
      </c>
      <c r="D34" t="s">
        <v>27</v>
      </c>
      <c r="E34" s="1">
        <v>43477</v>
      </c>
      <c r="F34" s="4">
        <f t="shared" si="0"/>
        <v>1422.9</v>
      </c>
      <c r="G34" s="4">
        <v>1581</v>
      </c>
      <c r="H34" s="4">
        <f t="shared" si="1"/>
        <v>583</v>
      </c>
      <c r="I34">
        <v>530</v>
      </c>
      <c r="J34" s="6">
        <v>47.45</v>
      </c>
      <c r="K34" s="6">
        <f t="shared" si="2"/>
        <v>42.705000000000005</v>
      </c>
      <c r="L34" s="6">
        <v>31.79</v>
      </c>
      <c r="M34" s="6">
        <f t="shared" si="3"/>
        <v>28.610999999999997</v>
      </c>
    </row>
    <row r="35" spans="1:13" x14ac:dyDescent="0.35">
      <c r="A35">
        <v>34</v>
      </c>
      <c r="B35" t="s">
        <v>19</v>
      </c>
      <c r="C35">
        <v>5</v>
      </c>
      <c r="D35" t="s">
        <v>27</v>
      </c>
      <c r="E35" s="1">
        <v>43534</v>
      </c>
      <c r="F35" s="4">
        <f t="shared" si="0"/>
        <v>2073.6</v>
      </c>
      <c r="G35" s="4">
        <v>2304</v>
      </c>
      <c r="H35" s="4">
        <f t="shared" si="1"/>
        <v>587.40000000000009</v>
      </c>
      <c r="I35">
        <v>534</v>
      </c>
      <c r="J35" s="6">
        <v>47.45</v>
      </c>
      <c r="K35" s="6">
        <f t="shared" si="2"/>
        <v>42.705000000000005</v>
      </c>
      <c r="L35" s="6">
        <v>31.79</v>
      </c>
      <c r="M35" s="6">
        <f t="shared" si="3"/>
        <v>28.610999999999997</v>
      </c>
    </row>
    <row r="36" spans="1:13" x14ac:dyDescent="0.35">
      <c r="A36">
        <v>35</v>
      </c>
      <c r="B36" t="s">
        <v>19</v>
      </c>
      <c r="C36">
        <v>2</v>
      </c>
      <c r="D36" t="s">
        <v>0</v>
      </c>
      <c r="E36" s="1">
        <v>43624</v>
      </c>
      <c r="F36" s="4">
        <f t="shared" si="0"/>
        <v>1443.6000000000001</v>
      </c>
      <c r="G36" s="4">
        <v>1604</v>
      </c>
      <c r="H36" s="4">
        <f t="shared" ref="H36:H67" si="4">PRODUCT(I36*1.1)</f>
        <v>584.1</v>
      </c>
      <c r="I36">
        <v>531</v>
      </c>
      <c r="J36" s="6">
        <v>81.73</v>
      </c>
      <c r="K36" s="6">
        <f t="shared" si="2"/>
        <v>73.557000000000002</v>
      </c>
      <c r="L36" s="6">
        <v>56.67</v>
      </c>
      <c r="M36" s="6">
        <f t="shared" si="3"/>
        <v>51.003</v>
      </c>
    </row>
    <row r="37" spans="1:13" x14ac:dyDescent="0.35">
      <c r="A37">
        <v>36</v>
      </c>
      <c r="B37" t="s">
        <v>19</v>
      </c>
      <c r="C37">
        <v>2</v>
      </c>
      <c r="D37" t="s">
        <v>0</v>
      </c>
      <c r="E37" s="1">
        <v>43385</v>
      </c>
      <c r="F37" s="4">
        <f t="shared" si="0"/>
        <v>1755.9</v>
      </c>
      <c r="G37" s="4">
        <v>1951</v>
      </c>
      <c r="H37" s="4">
        <f t="shared" si="4"/>
        <v>586.30000000000007</v>
      </c>
      <c r="I37">
        <v>533</v>
      </c>
      <c r="J37" s="6">
        <v>81.73</v>
      </c>
      <c r="K37" s="6">
        <f t="shared" si="2"/>
        <v>73.557000000000002</v>
      </c>
      <c r="L37" s="6">
        <v>56.67</v>
      </c>
      <c r="M37" s="6">
        <f t="shared" si="3"/>
        <v>51.003</v>
      </c>
    </row>
    <row r="38" spans="1:13" x14ac:dyDescent="0.35">
      <c r="A38">
        <v>37</v>
      </c>
      <c r="B38" t="s">
        <v>19</v>
      </c>
      <c r="C38">
        <v>5</v>
      </c>
      <c r="D38" t="s">
        <v>27</v>
      </c>
      <c r="E38" s="1">
        <v>43352</v>
      </c>
      <c r="F38" s="4">
        <f t="shared" si="0"/>
        <v>975.6</v>
      </c>
      <c r="G38" s="4">
        <v>1084</v>
      </c>
      <c r="H38" s="4">
        <f t="shared" si="4"/>
        <v>585.20000000000005</v>
      </c>
      <c r="I38">
        <v>532</v>
      </c>
      <c r="J38" s="6">
        <v>255.28</v>
      </c>
      <c r="K38" s="6">
        <f t="shared" si="2"/>
        <v>229.75200000000001</v>
      </c>
      <c r="L38" s="6">
        <v>159.41999999999999</v>
      </c>
      <c r="M38" s="6">
        <f t="shared" si="3"/>
        <v>143.47799999999998</v>
      </c>
    </row>
    <row r="39" spans="1:13" x14ac:dyDescent="0.35">
      <c r="A39">
        <v>38</v>
      </c>
      <c r="B39" t="s">
        <v>19</v>
      </c>
      <c r="C39">
        <v>1</v>
      </c>
      <c r="D39" t="s">
        <v>28</v>
      </c>
      <c r="E39" s="1">
        <v>43324</v>
      </c>
      <c r="F39" s="4">
        <f t="shared" si="0"/>
        <v>4107.6000000000004</v>
      </c>
      <c r="G39" s="4">
        <v>4564</v>
      </c>
      <c r="H39" s="4">
        <f t="shared" si="4"/>
        <v>581.90000000000009</v>
      </c>
      <c r="I39">
        <v>529</v>
      </c>
      <c r="J39" s="6">
        <v>421.89</v>
      </c>
      <c r="K39" s="6">
        <f t="shared" si="2"/>
        <v>379.70099999999996</v>
      </c>
      <c r="L39" s="6">
        <v>364.69</v>
      </c>
      <c r="M39" s="6">
        <f t="shared" si="3"/>
        <v>328.221</v>
      </c>
    </row>
    <row r="40" spans="1:13" x14ac:dyDescent="0.35">
      <c r="A40">
        <v>39</v>
      </c>
      <c r="B40" t="s">
        <v>25</v>
      </c>
      <c r="C40">
        <v>4</v>
      </c>
      <c r="D40" t="s">
        <v>28</v>
      </c>
      <c r="E40" s="1">
        <v>43531</v>
      </c>
      <c r="F40" s="4">
        <f t="shared" si="0"/>
        <v>6912</v>
      </c>
      <c r="G40" s="4">
        <v>7680</v>
      </c>
      <c r="H40" s="4">
        <f t="shared" si="4"/>
        <v>595.1</v>
      </c>
      <c r="I40">
        <v>541</v>
      </c>
      <c r="J40" s="6">
        <v>9.33</v>
      </c>
      <c r="K40" s="6">
        <f t="shared" si="2"/>
        <v>8.3970000000000002</v>
      </c>
      <c r="L40" s="6">
        <v>6.92</v>
      </c>
      <c r="M40" s="6">
        <f t="shared" si="3"/>
        <v>6.2279999999999998</v>
      </c>
    </row>
    <row r="41" spans="1:13" x14ac:dyDescent="0.35">
      <c r="A41">
        <v>40</v>
      </c>
      <c r="B41" t="s">
        <v>25</v>
      </c>
      <c r="C41">
        <v>4</v>
      </c>
      <c r="D41" t="s">
        <v>0</v>
      </c>
      <c r="E41" s="1">
        <v>43587</v>
      </c>
      <c r="F41" s="4">
        <f t="shared" si="0"/>
        <v>857.7</v>
      </c>
      <c r="G41" s="4">
        <v>953</v>
      </c>
      <c r="H41" s="4">
        <f t="shared" si="4"/>
        <v>596.20000000000005</v>
      </c>
      <c r="I41">
        <v>542</v>
      </c>
      <c r="J41" s="6">
        <v>9.33</v>
      </c>
      <c r="K41" s="6">
        <f t="shared" si="2"/>
        <v>8.3970000000000002</v>
      </c>
      <c r="L41" s="6">
        <v>6.92</v>
      </c>
      <c r="M41" s="6">
        <f t="shared" si="3"/>
        <v>6.2279999999999998</v>
      </c>
    </row>
    <row r="42" spans="1:13" x14ac:dyDescent="0.35">
      <c r="A42">
        <v>41</v>
      </c>
      <c r="B42" t="s">
        <v>25</v>
      </c>
      <c r="C42">
        <v>4</v>
      </c>
      <c r="D42" t="s">
        <v>28</v>
      </c>
      <c r="E42" s="1">
        <v>43313</v>
      </c>
      <c r="F42" s="4">
        <f t="shared" si="0"/>
        <v>3608.1</v>
      </c>
      <c r="G42" s="4">
        <v>4009</v>
      </c>
      <c r="H42" s="4">
        <f t="shared" si="4"/>
        <v>590.70000000000005</v>
      </c>
      <c r="I42">
        <v>537</v>
      </c>
      <c r="J42" s="6">
        <v>9.33</v>
      </c>
      <c r="K42" s="6">
        <f t="shared" si="2"/>
        <v>8.3970000000000002</v>
      </c>
      <c r="L42" s="6">
        <v>6.92</v>
      </c>
      <c r="M42" s="6">
        <f t="shared" si="3"/>
        <v>6.2279999999999998</v>
      </c>
    </row>
    <row r="43" spans="1:13" x14ac:dyDescent="0.35">
      <c r="A43">
        <v>42</v>
      </c>
      <c r="B43" t="s">
        <v>25</v>
      </c>
      <c r="C43">
        <v>5</v>
      </c>
      <c r="D43" t="s">
        <v>27</v>
      </c>
      <c r="E43" s="1">
        <v>43282</v>
      </c>
      <c r="F43" s="4">
        <f t="shared" si="0"/>
        <v>527.4</v>
      </c>
      <c r="G43" s="4">
        <v>586</v>
      </c>
      <c r="H43" s="4">
        <f t="shared" si="4"/>
        <v>589.6</v>
      </c>
      <c r="I43">
        <v>536</v>
      </c>
      <c r="J43" s="6">
        <v>47.45</v>
      </c>
      <c r="K43" s="6">
        <f t="shared" si="2"/>
        <v>42.705000000000005</v>
      </c>
      <c r="L43" s="6">
        <v>31.79</v>
      </c>
      <c r="M43" s="6">
        <f t="shared" si="3"/>
        <v>28.610999999999997</v>
      </c>
    </row>
    <row r="44" spans="1:13" x14ac:dyDescent="0.35">
      <c r="A44">
        <v>43</v>
      </c>
      <c r="B44" t="s">
        <v>25</v>
      </c>
      <c r="C44">
        <v>5</v>
      </c>
      <c r="D44" t="s">
        <v>0</v>
      </c>
      <c r="E44" s="1">
        <v>43476</v>
      </c>
      <c r="F44" s="4">
        <f t="shared" si="0"/>
        <v>5178.6000000000004</v>
      </c>
      <c r="G44" s="4">
        <v>5754</v>
      </c>
      <c r="H44" s="4">
        <f t="shared" si="4"/>
        <v>592.90000000000009</v>
      </c>
      <c r="I44">
        <v>539</v>
      </c>
      <c r="J44" s="6">
        <v>47.45</v>
      </c>
      <c r="K44" s="6">
        <f t="shared" si="2"/>
        <v>42.705000000000005</v>
      </c>
      <c r="L44" s="6">
        <v>31.79</v>
      </c>
      <c r="M44" s="6">
        <f t="shared" si="3"/>
        <v>28.610999999999997</v>
      </c>
    </row>
    <row r="45" spans="1:13" x14ac:dyDescent="0.35">
      <c r="A45">
        <v>44</v>
      </c>
      <c r="B45" t="s">
        <v>25</v>
      </c>
      <c r="C45">
        <v>5</v>
      </c>
      <c r="D45" t="s">
        <v>0</v>
      </c>
      <c r="E45" s="1">
        <v>43376</v>
      </c>
      <c r="F45" s="4">
        <f t="shared" si="0"/>
        <v>2252.7000000000003</v>
      </c>
      <c r="G45" s="4">
        <v>2503</v>
      </c>
      <c r="H45" s="4">
        <f t="shared" si="4"/>
        <v>591.80000000000007</v>
      </c>
      <c r="I45">
        <v>538</v>
      </c>
      <c r="J45" s="6">
        <v>255.28</v>
      </c>
      <c r="K45" s="6">
        <f t="shared" si="2"/>
        <v>229.75200000000001</v>
      </c>
      <c r="L45" s="6">
        <v>159.41999999999999</v>
      </c>
      <c r="M45" s="6">
        <f t="shared" si="3"/>
        <v>143.47799999999998</v>
      </c>
    </row>
    <row r="46" spans="1:13" x14ac:dyDescent="0.35">
      <c r="A46">
        <v>45</v>
      </c>
      <c r="B46" t="s">
        <v>25</v>
      </c>
      <c r="C46">
        <v>2</v>
      </c>
      <c r="D46" t="s">
        <v>27</v>
      </c>
      <c r="E46" s="1">
        <v>43411</v>
      </c>
      <c r="F46" s="4">
        <f t="shared" si="0"/>
        <v>3164.4</v>
      </c>
      <c r="G46" s="4">
        <v>3516</v>
      </c>
      <c r="H46" s="4">
        <f t="shared" si="4"/>
        <v>594</v>
      </c>
      <c r="I46">
        <v>540</v>
      </c>
      <c r="J46" s="6">
        <v>437.2</v>
      </c>
      <c r="K46" s="6">
        <f t="shared" si="2"/>
        <v>393.48</v>
      </c>
      <c r="L46" s="6">
        <v>263.33</v>
      </c>
      <c r="M46" s="6">
        <f t="shared" si="3"/>
        <v>236.99699999999999</v>
      </c>
    </row>
    <row r="47" spans="1:13" x14ac:dyDescent="0.35">
      <c r="A47">
        <v>46</v>
      </c>
      <c r="B47" t="s">
        <v>20</v>
      </c>
      <c r="C47">
        <v>4</v>
      </c>
      <c r="D47" t="s">
        <v>0</v>
      </c>
      <c r="E47" s="1">
        <v>43321</v>
      </c>
      <c r="F47" s="4">
        <f t="shared" si="0"/>
        <v>1026</v>
      </c>
      <c r="G47" s="4">
        <v>1140</v>
      </c>
      <c r="H47" s="4">
        <f t="shared" si="4"/>
        <v>603.90000000000009</v>
      </c>
      <c r="I47">
        <v>549</v>
      </c>
      <c r="J47" s="6">
        <v>9.33</v>
      </c>
      <c r="K47" s="6">
        <f t="shared" si="2"/>
        <v>8.3970000000000002</v>
      </c>
      <c r="L47" s="6">
        <v>6.92</v>
      </c>
      <c r="M47" s="6">
        <f t="shared" si="3"/>
        <v>6.2279999999999998</v>
      </c>
    </row>
    <row r="48" spans="1:13" x14ac:dyDescent="0.35">
      <c r="A48">
        <v>47</v>
      </c>
      <c r="B48" t="s">
        <v>20</v>
      </c>
      <c r="C48">
        <v>5</v>
      </c>
      <c r="D48" t="s">
        <v>0</v>
      </c>
      <c r="E48" s="1">
        <v>43407</v>
      </c>
      <c r="F48" s="4">
        <f t="shared" si="0"/>
        <v>6965.1</v>
      </c>
      <c r="G48" s="4">
        <v>7739</v>
      </c>
      <c r="H48" s="4">
        <f t="shared" si="4"/>
        <v>597.30000000000007</v>
      </c>
      <c r="I48">
        <v>543</v>
      </c>
      <c r="J48" s="6">
        <v>47.45</v>
      </c>
      <c r="K48" s="6">
        <f t="shared" si="2"/>
        <v>42.705000000000005</v>
      </c>
      <c r="L48" s="6">
        <v>31.79</v>
      </c>
      <c r="M48" s="6">
        <f t="shared" si="3"/>
        <v>28.610999999999997</v>
      </c>
    </row>
    <row r="49" spans="1:13" x14ac:dyDescent="0.35">
      <c r="A49">
        <v>48</v>
      </c>
      <c r="B49" t="s">
        <v>20</v>
      </c>
      <c r="C49">
        <v>2</v>
      </c>
      <c r="D49" t="s">
        <v>27</v>
      </c>
      <c r="E49" s="1">
        <v>43414</v>
      </c>
      <c r="F49" s="4">
        <f t="shared" si="0"/>
        <v>6868.8</v>
      </c>
      <c r="G49" s="4">
        <v>7632</v>
      </c>
      <c r="H49" s="4">
        <f t="shared" si="4"/>
        <v>599.5</v>
      </c>
      <c r="I49">
        <v>545</v>
      </c>
      <c r="J49" s="6">
        <v>81.73</v>
      </c>
      <c r="K49" s="6">
        <f t="shared" si="2"/>
        <v>73.557000000000002</v>
      </c>
      <c r="L49" s="6">
        <v>56.67</v>
      </c>
      <c r="M49" s="6">
        <f t="shared" si="3"/>
        <v>51.003</v>
      </c>
    </row>
    <row r="50" spans="1:13" x14ac:dyDescent="0.35">
      <c r="A50">
        <v>49</v>
      </c>
      <c r="B50" t="s">
        <v>20</v>
      </c>
      <c r="C50">
        <v>2</v>
      </c>
      <c r="D50" t="s">
        <v>27</v>
      </c>
      <c r="E50" s="1">
        <v>43502</v>
      </c>
      <c r="F50" s="4">
        <f t="shared" si="0"/>
        <v>7249.5</v>
      </c>
      <c r="G50" s="4">
        <v>8055</v>
      </c>
      <c r="H50" s="4">
        <f t="shared" si="4"/>
        <v>600.6</v>
      </c>
      <c r="I50">
        <v>546</v>
      </c>
      <c r="J50" s="6">
        <v>81.73</v>
      </c>
      <c r="K50" s="6">
        <f t="shared" si="2"/>
        <v>73.557000000000002</v>
      </c>
      <c r="L50" s="6">
        <v>56.67</v>
      </c>
      <c r="M50" s="6">
        <f t="shared" si="3"/>
        <v>51.003</v>
      </c>
    </row>
    <row r="51" spans="1:13" x14ac:dyDescent="0.35">
      <c r="A51">
        <v>50</v>
      </c>
      <c r="B51" t="s">
        <v>20</v>
      </c>
      <c r="C51">
        <v>6</v>
      </c>
      <c r="D51" t="s">
        <v>0</v>
      </c>
      <c r="E51" s="1">
        <v>43346</v>
      </c>
      <c r="F51" s="4">
        <f t="shared" si="0"/>
        <v>8395.2000000000007</v>
      </c>
      <c r="G51" s="4">
        <v>9328</v>
      </c>
      <c r="H51" s="4">
        <f t="shared" si="4"/>
        <v>598.40000000000009</v>
      </c>
      <c r="I51">
        <v>544</v>
      </c>
      <c r="J51" s="6">
        <v>152.58000000000001</v>
      </c>
      <c r="K51" s="6">
        <f t="shared" si="2"/>
        <v>137.322</v>
      </c>
      <c r="L51" s="6">
        <v>97.44</v>
      </c>
      <c r="M51" s="6">
        <f t="shared" si="3"/>
        <v>87.695999999999998</v>
      </c>
    </row>
    <row r="52" spans="1:13" x14ac:dyDescent="0.35">
      <c r="A52">
        <v>51</v>
      </c>
      <c r="B52" t="s">
        <v>20</v>
      </c>
      <c r="C52">
        <v>5</v>
      </c>
      <c r="D52" t="s">
        <v>0</v>
      </c>
      <c r="E52" s="1">
        <v>43287</v>
      </c>
      <c r="F52" s="4">
        <f t="shared" si="0"/>
        <v>6718.5</v>
      </c>
      <c r="G52" s="4">
        <v>7465</v>
      </c>
      <c r="H52" s="4">
        <f t="shared" si="4"/>
        <v>601.70000000000005</v>
      </c>
      <c r="I52">
        <v>547</v>
      </c>
      <c r="J52" s="6">
        <v>255.28</v>
      </c>
      <c r="K52" s="6">
        <f t="shared" si="2"/>
        <v>229.75200000000001</v>
      </c>
      <c r="L52" s="6">
        <v>159.41999999999999</v>
      </c>
      <c r="M52" s="6">
        <f t="shared" si="3"/>
        <v>143.47799999999998</v>
      </c>
    </row>
    <row r="53" spans="1:13" x14ac:dyDescent="0.35">
      <c r="A53">
        <v>52</v>
      </c>
      <c r="B53" t="s">
        <v>20</v>
      </c>
      <c r="C53">
        <v>4</v>
      </c>
      <c r="D53" t="s">
        <v>0</v>
      </c>
      <c r="E53" s="1">
        <v>43320</v>
      </c>
      <c r="F53" s="4">
        <f t="shared" si="0"/>
        <v>5059.8</v>
      </c>
      <c r="G53" s="4">
        <v>5622</v>
      </c>
      <c r="H53" s="4">
        <f t="shared" si="4"/>
        <v>602.80000000000007</v>
      </c>
      <c r="I53">
        <v>548</v>
      </c>
      <c r="J53" s="6">
        <v>651.21</v>
      </c>
      <c r="K53" s="6">
        <f t="shared" si="2"/>
        <v>586.08900000000006</v>
      </c>
      <c r="L53" s="6">
        <v>524.96</v>
      </c>
      <c r="M53" s="6">
        <f t="shared" si="3"/>
        <v>472.46400000000006</v>
      </c>
    </row>
    <row r="54" spans="1:13" x14ac:dyDescent="0.35">
      <c r="A54">
        <v>53</v>
      </c>
      <c r="B54" t="s">
        <v>23</v>
      </c>
      <c r="C54">
        <v>4</v>
      </c>
      <c r="D54" t="s">
        <v>27</v>
      </c>
      <c r="E54" s="1">
        <v>43291</v>
      </c>
      <c r="F54" s="4">
        <f t="shared" si="0"/>
        <v>6036.3</v>
      </c>
      <c r="G54" s="4">
        <v>6707</v>
      </c>
      <c r="H54" s="4">
        <f t="shared" si="4"/>
        <v>606.1</v>
      </c>
      <c r="I54">
        <v>551</v>
      </c>
      <c r="J54" s="6">
        <v>9.33</v>
      </c>
      <c r="K54" s="6">
        <f t="shared" si="2"/>
        <v>8.3970000000000002</v>
      </c>
      <c r="L54" s="6">
        <v>6.92</v>
      </c>
      <c r="M54" s="6">
        <f t="shared" si="3"/>
        <v>6.2279999999999998</v>
      </c>
    </row>
    <row r="55" spans="1:13" x14ac:dyDescent="0.35">
      <c r="A55">
        <v>54</v>
      </c>
      <c r="B55" t="s">
        <v>23</v>
      </c>
      <c r="C55">
        <v>5</v>
      </c>
      <c r="D55" t="s">
        <v>0</v>
      </c>
      <c r="E55" s="1">
        <v>43594</v>
      </c>
      <c r="F55" s="4">
        <f t="shared" si="0"/>
        <v>5951.7</v>
      </c>
      <c r="G55" s="4">
        <v>6613</v>
      </c>
      <c r="H55" s="4">
        <f t="shared" si="4"/>
        <v>605</v>
      </c>
      <c r="I55">
        <v>550</v>
      </c>
      <c r="J55" s="6">
        <v>47.45</v>
      </c>
      <c r="K55" s="6">
        <f t="shared" si="2"/>
        <v>42.705000000000005</v>
      </c>
      <c r="L55" s="6">
        <v>31.79</v>
      </c>
      <c r="M55" s="6">
        <f t="shared" si="3"/>
        <v>28.610999999999997</v>
      </c>
    </row>
    <row r="56" spans="1:13" x14ac:dyDescent="0.35">
      <c r="A56">
        <v>55</v>
      </c>
      <c r="B56" t="s">
        <v>23</v>
      </c>
      <c r="C56">
        <v>3</v>
      </c>
      <c r="D56" t="s">
        <v>27</v>
      </c>
      <c r="E56" s="1">
        <v>43344</v>
      </c>
      <c r="F56" s="4">
        <f t="shared" si="0"/>
        <v>1688.4</v>
      </c>
      <c r="G56" s="4">
        <v>1876</v>
      </c>
      <c r="H56" s="4">
        <f t="shared" si="4"/>
        <v>607.20000000000005</v>
      </c>
      <c r="I56">
        <v>552</v>
      </c>
      <c r="J56" s="6">
        <v>154.06</v>
      </c>
      <c r="K56" s="6">
        <f t="shared" si="2"/>
        <v>138.654</v>
      </c>
      <c r="L56" s="6">
        <v>90.93</v>
      </c>
      <c r="M56" s="6">
        <f t="shared" si="3"/>
        <v>81.837000000000003</v>
      </c>
    </row>
    <row r="57" spans="1:13" x14ac:dyDescent="0.35">
      <c r="A57">
        <v>56</v>
      </c>
      <c r="B57" t="s">
        <v>22</v>
      </c>
      <c r="C57">
        <v>5</v>
      </c>
      <c r="D57" t="s">
        <v>0</v>
      </c>
      <c r="E57" s="1">
        <v>43314</v>
      </c>
      <c r="F57" s="4">
        <f t="shared" si="0"/>
        <v>2912.4</v>
      </c>
      <c r="G57" s="7">
        <v>3236</v>
      </c>
      <c r="H57" s="4">
        <f t="shared" si="4"/>
        <v>610.5</v>
      </c>
      <c r="I57">
        <v>555</v>
      </c>
      <c r="J57" s="6">
        <v>255.28</v>
      </c>
      <c r="K57" s="6">
        <f t="shared" si="2"/>
        <v>229.75200000000001</v>
      </c>
      <c r="L57" s="6">
        <v>159.41999999999999</v>
      </c>
      <c r="M57" s="6">
        <f t="shared" si="3"/>
        <v>143.47799999999998</v>
      </c>
    </row>
    <row r="58" spans="1:13" x14ac:dyDescent="0.35">
      <c r="A58">
        <v>57</v>
      </c>
      <c r="B58" t="s">
        <v>22</v>
      </c>
      <c r="C58">
        <v>6</v>
      </c>
      <c r="D58" t="s">
        <v>0</v>
      </c>
      <c r="E58" s="1">
        <v>43620</v>
      </c>
      <c r="F58" s="4">
        <f t="shared" si="0"/>
        <v>6541.2</v>
      </c>
      <c r="G58" s="7">
        <v>7268</v>
      </c>
      <c r="H58" s="4">
        <f t="shared" si="4"/>
        <v>611.6</v>
      </c>
      <c r="I58">
        <v>556</v>
      </c>
      <c r="J58" s="6">
        <v>152.58000000000001</v>
      </c>
      <c r="K58" s="6">
        <f t="shared" si="2"/>
        <v>137.322</v>
      </c>
      <c r="L58" s="6">
        <v>97.44</v>
      </c>
      <c r="M58" s="6">
        <f t="shared" si="3"/>
        <v>87.695999999999998</v>
      </c>
    </row>
    <row r="59" spans="1:13" x14ac:dyDescent="0.35">
      <c r="A59">
        <v>58</v>
      </c>
      <c r="B59" t="s">
        <v>22</v>
      </c>
      <c r="C59">
        <v>6</v>
      </c>
      <c r="D59" t="s">
        <v>0</v>
      </c>
      <c r="E59" s="1">
        <v>43565</v>
      </c>
      <c r="F59" s="4">
        <f t="shared" si="0"/>
        <v>7255.8</v>
      </c>
      <c r="G59" s="7">
        <v>8062</v>
      </c>
      <c r="H59" s="4">
        <f t="shared" si="4"/>
        <v>608.30000000000007</v>
      </c>
      <c r="I59">
        <v>553</v>
      </c>
      <c r="J59" s="6">
        <v>152.58000000000001</v>
      </c>
      <c r="K59" s="6">
        <f t="shared" si="2"/>
        <v>137.322</v>
      </c>
      <c r="L59" s="6">
        <v>97.44</v>
      </c>
      <c r="M59" s="6">
        <f t="shared" si="3"/>
        <v>87.695999999999998</v>
      </c>
    </row>
    <row r="60" spans="1:13" x14ac:dyDescent="0.35">
      <c r="A60">
        <v>59</v>
      </c>
      <c r="B60" t="s">
        <v>22</v>
      </c>
      <c r="C60">
        <v>1</v>
      </c>
      <c r="D60" t="s">
        <v>28</v>
      </c>
      <c r="E60" s="1">
        <v>43415</v>
      </c>
      <c r="F60" s="4">
        <f t="shared" si="0"/>
        <v>4719.6000000000004</v>
      </c>
      <c r="G60" s="7">
        <v>5244</v>
      </c>
      <c r="H60" s="4">
        <f t="shared" si="4"/>
        <v>609.40000000000009</v>
      </c>
      <c r="I60">
        <v>554</v>
      </c>
      <c r="J60" s="6">
        <v>668.27</v>
      </c>
      <c r="K60" s="6">
        <f t="shared" si="2"/>
        <v>601.44299999999998</v>
      </c>
      <c r="L60" s="6">
        <v>502.54</v>
      </c>
      <c r="M60" s="6">
        <f t="shared" si="3"/>
        <v>452.286</v>
      </c>
    </row>
    <row r="61" spans="1:13" x14ac:dyDescent="0.35">
      <c r="A61">
        <v>60</v>
      </c>
      <c r="B61" t="s">
        <v>21</v>
      </c>
      <c r="C61">
        <v>3</v>
      </c>
      <c r="D61" t="s">
        <v>28</v>
      </c>
      <c r="E61" s="1">
        <v>43590</v>
      </c>
      <c r="F61" s="4">
        <f t="shared" si="0"/>
        <v>6228.9000000000005</v>
      </c>
      <c r="G61" s="7">
        <v>6921</v>
      </c>
      <c r="H61" s="4">
        <f t="shared" si="4"/>
        <v>616</v>
      </c>
      <c r="I61">
        <v>560</v>
      </c>
      <c r="J61" s="6">
        <v>154.06</v>
      </c>
      <c r="K61" s="6">
        <f t="shared" si="2"/>
        <v>138.654</v>
      </c>
      <c r="L61" s="6">
        <v>90.93</v>
      </c>
      <c r="M61" s="6">
        <f t="shared" si="3"/>
        <v>81.837000000000003</v>
      </c>
    </row>
    <row r="62" spans="1:13" x14ac:dyDescent="0.35">
      <c r="A62">
        <v>61</v>
      </c>
      <c r="B62" t="s">
        <v>21</v>
      </c>
      <c r="C62">
        <v>3</v>
      </c>
      <c r="D62" t="s">
        <v>28</v>
      </c>
      <c r="E62" s="1">
        <v>43442</v>
      </c>
      <c r="F62" s="4">
        <f t="shared" si="0"/>
        <v>2625.3</v>
      </c>
      <c r="G62" s="7">
        <v>2917</v>
      </c>
      <c r="H62" s="4">
        <f t="shared" si="4"/>
        <v>613.80000000000007</v>
      </c>
      <c r="I62">
        <v>558</v>
      </c>
      <c r="J62" s="6">
        <v>154.06</v>
      </c>
      <c r="K62" s="6">
        <f t="shared" si="2"/>
        <v>138.654</v>
      </c>
      <c r="L62" s="6">
        <v>90.93</v>
      </c>
      <c r="M62" s="6">
        <f t="shared" si="3"/>
        <v>81.837000000000003</v>
      </c>
    </row>
    <row r="63" spans="1:13" x14ac:dyDescent="0.35">
      <c r="A63">
        <v>62</v>
      </c>
      <c r="B63" t="s">
        <v>21</v>
      </c>
      <c r="C63">
        <v>6</v>
      </c>
      <c r="D63" t="s">
        <v>0</v>
      </c>
      <c r="E63" s="1">
        <v>43561</v>
      </c>
      <c r="F63" s="4">
        <f t="shared" si="0"/>
        <v>6738.3</v>
      </c>
      <c r="G63" s="7">
        <v>7487</v>
      </c>
      <c r="H63" s="4">
        <f t="shared" si="4"/>
        <v>612.70000000000005</v>
      </c>
      <c r="I63">
        <v>557</v>
      </c>
      <c r="J63" s="6">
        <v>152.58000000000001</v>
      </c>
      <c r="K63" s="6">
        <f t="shared" si="2"/>
        <v>137.322</v>
      </c>
      <c r="L63" s="6">
        <v>97.44</v>
      </c>
      <c r="M63" s="6">
        <f t="shared" si="3"/>
        <v>87.695999999999998</v>
      </c>
    </row>
    <row r="64" spans="1:13" x14ac:dyDescent="0.35">
      <c r="A64">
        <v>63</v>
      </c>
      <c r="B64" t="s">
        <v>21</v>
      </c>
      <c r="C64">
        <v>1</v>
      </c>
      <c r="D64" t="s">
        <v>28</v>
      </c>
      <c r="E64" s="1">
        <v>43329</v>
      </c>
      <c r="F64" s="4">
        <f t="shared" si="0"/>
        <v>4375.8</v>
      </c>
      <c r="G64" s="7">
        <v>4862</v>
      </c>
      <c r="H64" s="4">
        <f t="shared" si="4"/>
        <v>617.1</v>
      </c>
      <c r="I64">
        <v>561</v>
      </c>
      <c r="J64" s="6">
        <v>668.27</v>
      </c>
      <c r="K64" s="6">
        <f t="shared" si="2"/>
        <v>601.44299999999998</v>
      </c>
      <c r="L64" s="6">
        <v>502.54</v>
      </c>
      <c r="M64" s="6">
        <f t="shared" si="3"/>
        <v>452.286</v>
      </c>
    </row>
    <row r="65" spans="1:13" x14ac:dyDescent="0.35">
      <c r="A65">
        <v>64</v>
      </c>
      <c r="B65" t="s">
        <v>21</v>
      </c>
      <c r="C65">
        <v>2</v>
      </c>
      <c r="D65" t="s">
        <v>27</v>
      </c>
      <c r="E65" s="1">
        <v>43589</v>
      </c>
      <c r="F65" s="4">
        <f t="shared" si="0"/>
        <v>5206.5</v>
      </c>
      <c r="G65" s="7">
        <v>5785</v>
      </c>
      <c r="H65" s="4">
        <f t="shared" si="4"/>
        <v>614.90000000000009</v>
      </c>
      <c r="I65">
        <v>559</v>
      </c>
      <c r="J65" s="6">
        <v>437.2</v>
      </c>
      <c r="K65" s="6">
        <f t="shared" si="2"/>
        <v>393.48</v>
      </c>
      <c r="L65" s="6">
        <v>263.33</v>
      </c>
      <c r="M65" s="6">
        <f t="shared" si="3"/>
        <v>236.99699999999999</v>
      </c>
    </row>
    <row r="66" spans="1:13" x14ac:dyDescent="0.35">
      <c r="A66">
        <v>65</v>
      </c>
      <c r="B66" t="s">
        <v>16</v>
      </c>
      <c r="C66">
        <v>1</v>
      </c>
      <c r="D66" t="s">
        <v>28</v>
      </c>
      <c r="E66" s="1">
        <v>43423</v>
      </c>
      <c r="F66" s="4">
        <f t="shared" si="0"/>
        <v>670.5</v>
      </c>
      <c r="G66" s="7">
        <v>745</v>
      </c>
      <c r="H66" s="4">
        <f t="shared" si="4"/>
        <v>622.6</v>
      </c>
      <c r="I66">
        <v>566</v>
      </c>
      <c r="J66" s="6">
        <v>668.27</v>
      </c>
      <c r="K66" s="6">
        <f t="shared" si="2"/>
        <v>601.44299999999998</v>
      </c>
      <c r="L66" s="6">
        <v>502.54</v>
      </c>
      <c r="M66" s="6">
        <f t="shared" si="3"/>
        <v>452.286</v>
      </c>
    </row>
    <row r="67" spans="1:13" x14ac:dyDescent="0.35">
      <c r="A67">
        <v>66</v>
      </c>
      <c r="B67" t="s">
        <v>16</v>
      </c>
      <c r="C67">
        <v>3</v>
      </c>
      <c r="D67" t="s">
        <v>28</v>
      </c>
      <c r="E67" s="1">
        <v>43318</v>
      </c>
      <c r="F67" s="4">
        <f t="shared" ref="F67:F97" si="5">PRODUCT(G67*0.9)</f>
        <v>551.70000000000005</v>
      </c>
      <c r="G67" s="7">
        <v>613</v>
      </c>
      <c r="H67" s="4">
        <f t="shared" si="4"/>
        <v>618.20000000000005</v>
      </c>
      <c r="I67">
        <v>562</v>
      </c>
      <c r="J67" s="6">
        <v>154.06</v>
      </c>
      <c r="K67" s="6">
        <f t="shared" ref="K67:K97" si="6" xml:space="preserve"> J67 - (J67 * 0.1 )</f>
        <v>138.654</v>
      </c>
      <c r="L67" s="6">
        <v>90.93</v>
      </c>
      <c r="M67" s="6">
        <f t="shared" ref="M67:M97" si="7" xml:space="preserve"> L67 - (L67 *0.1)</f>
        <v>81.837000000000003</v>
      </c>
    </row>
    <row r="68" spans="1:13" x14ac:dyDescent="0.35">
      <c r="A68">
        <v>67</v>
      </c>
      <c r="B68" t="s">
        <v>16</v>
      </c>
      <c r="C68">
        <v>2</v>
      </c>
      <c r="D68" t="s">
        <v>27</v>
      </c>
      <c r="E68" s="1">
        <v>43282</v>
      </c>
      <c r="F68" s="4">
        <f t="shared" si="5"/>
        <v>2878.2000000000003</v>
      </c>
      <c r="G68" s="7">
        <v>3198</v>
      </c>
      <c r="H68" s="4">
        <f t="shared" ref="H68:H77" si="8">PRODUCT(I68*1.1)</f>
        <v>620.40000000000009</v>
      </c>
      <c r="I68">
        <v>564</v>
      </c>
      <c r="J68" s="6">
        <v>81.73</v>
      </c>
      <c r="K68" s="6">
        <f t="shared" si="6"/>
        <v>73.557000000000002</v>
      </c>
      <c r="L68" s="6">
        <v>56.67</v>
      </c>
      <c r="M68" s="6">
        <f t="shared" si="7"/>
        <v>51.003</v>
      </c>
    </row>
    <row r="69" spans="1:13" x14ac:dyDescent="0.35">
      <c r="A69">
        <v>68</v>
      </c>
      <c r="B69" t="s">
        <v>16</v>
      </c>
      <c r="C69">
        <v>5</v>
      </c>
      <c r="D69" t="s">
        <v>0</v>
      </c>
      <c r="E69" s="1">
        <v>43314</v>
      </c>
      <c r="F69" s="4">
        <f t="shared" si="5"/>
        <v>1542.6000000000001</v>
      </c>
      <c r="G69" s="7">
        <v>1714</v>
      </c>
      <c r="H69" s="4">
        <f t="shared" si="8"/>
        <v>621.5</v>
      </c>
      <c r="I69">
        <v>565</v>
      </c>
      <c r="J69" s="6">
        <v>255.28</v>
      </c>
      <c r="K69" s="6">
        <f t="shared" si="6"/>
        <v>229.75200000000001</v>
      </c>
      <c r="L69" s="6">
        <v>159.41999999999999</v>
      </c>
      <c r="M69" s="6">
        <f t="shared" si="7"/>
        <v>143.47799999999998</v>
      </c>
    </row>
    <row r="70" spans="1:13" x14ac:dyDescent="0.35">
      <c r="A70">
        <v>69</v>
      </c>
      <c r="B70" t="s">
        <v>16</v>
      </c>
      <c r="C70">
        <v>4</v>
      </c>
      <c r="D70" t="s">
        <v>27</v>
      </c>
      <c r="E70" s="1">
        <v>43589</v>
      </c>
      <c r="F70" s="4">
        <f t="shared" si="5"/>
        <v>7650</v>
      </c>
      <c r="G70" s="7">
        <v>8500</v>
      </c>
      <c r="H70" s="4">
        <f t="shared" si="8"/>
        <v>619.30000000000007</v>
      </c>
      <c r="I70">
        <v>563</v>
      </c>
      <c r="J70" s="6">
        <v>651.21</v>
      </c>
      <c r="K70" s="6">
        <f t="shared" si="6"/>
        <v>586.08900000000006</v>
      </c>
      <c r="L70" s="6">
        <v>524.96</v>
      </c>
      <c r="M70" s="6">
        <f t="shared" si="7"/>
        <v>472.46400000000006</v>
      </c>
    </row>
    <row r="71" spans="1:13" x14ac:dyDescent="0.35">
      <c r="A71">
        <v>70</v>
      </c>
      <c r="B71" t="s">
        <v>24</v>
      </c>
      <c r="C71">
        <v>5</v>
      </c>
      <c r="D71" t="s">
        <v>0</v>
      </c>
      <c r="E71" s="1">
        <v>43351</v>
      </c>
      <c r="F71" s="4">
        <f t="shared" si="5"/>
        <v>1235.7</v>
      </c>
      <c r="G71" s="7">
        <v>1373</v>
      </c>
      <c r="H71" s="4">
        <f t="shared" si="8"/>
        <v>624.80000000000007</v>
      </c>
      <c r="I71">
        <v>568</v>
      </c>
      <c r="J71" s="6">
        <v>255.28</v>
      </c>
      <c r="K71" s="6">
        <f t="shared" si="6"/>
        <v>229.75200000000001</v>
      </c>
      <c r="L71" s="6">
        <v>159.41999999999999</v>
      </c>
      <c r="M71" s="6">
        <f t="shared" si="7"/>
        <v>143.47799999999998</v>
      </c>
    </row>
    <row r="72" spans="1:13" x14ac:dyDescent="0.35">
      <c r="A72">
        <v>71</v>
      </c>
      <c r="B72" t="s">
        <v>24</v>
      </c>
      <c r="C72">
        <v>4</v>
      </c>
      <c r="D72" t="s">
        <v>27</v>
      </c>
      <c r="E72" s="1">
        <v>43566</v>
      </c>
      <c r="F72" s="4">
        <f t="shared" si="5"/>
        <v>8191.8</v>
      </c>
      <c r="G72" s="7">
        <v>9102</v>
      </c>
      <c r="H72" s="4">
        <f t="shared" si="8"/>
        <v>623.70000000000005</v>
      </c>
      <c r="I72">
        <v>567</v>
      </c>
      <c r="J72" s="6">
        <v>9.33</v>
      </c>
      <c r="K72" s="6">
        <f t="shared" si="6"/>
        <v>8.3970000000000002</v>
      </c>
      <c r="L72" s="6">
        <v>6.92</v>
      </c>
      <c r="M72" s="6">
        <f t="shared" si="7"/>
        <v>6.2279999999999998</v>
      </c>
    </row>
    <row r="73" spans="1:13" x14ac:dyDescent="0.35">
      <c r="A73">
        <v>72</v>
      </c>
      <c r="B73" t="s">
        <v>24</v>
      </c>
      <c r="C73">
        <v>4</v>
      </c>
      <c r="D73" t="s">
        <v>27</v>
      </c>
      <c r="E73" s="1">
        <v>43320</v>
      </c>
      <c r="F73" s="4">
        <f t="shared" si="5"/>
        <v>8346.6</v>
      </c>
      <c r="G73" s="7">
        <v>9274</v>
      </c>
      <c r="H73" s="4">
        <f t="shared" si="8"/>
        <v>628.1</v>
      </c>
      <c r="I73">
        <v>571</v>
      </c>
      <c r="J73" s="6">
        <v>9.33</v>
      </c>
      <c r="K73" s="6">
        <f t="shared" si="6"/>
        <v>8.3970000000000002</v>
      </c>
      <c r="L73" s="6">
        <v>6.92</v>
      </c>
      <c r="M73" s="6">
        <f t="shared" si="7"/>
        <v>6.2279999999999998</v>
      </c>
    </row>
    <row r="74" spans="1:13" x14ac:dyDescent="0.35">
      <c r="A74">
        <v>73</v>
      </c>
      <c r="B74" t="s">
        <v>24</v>
      </c>
      <c r="C74">
        <v>1</v>
      </c>
      <c r="D74" t="s">
        <v>28</v>
      </c>
      <c r="E74" s="1">
        <v>43598</v>
      </c>
      <c r="F74" s="4">
        <f t="shared" si="5"/>
        <v>6822</v>
      </c>
      <c r="G74" s="7">
        <v>7580</v>
      </c>
      <c r="H74" s="4">
        <f t="shared" si="8"/>
        <v>627</v>
      </c>
      <c r="I74">
        <v>570</v>
      </c>
      <c r="J74" s="6">
        <v>421.89</v>
      </c>
      <c r="K74" s="6">
        <f t="shared" si="6"/>
        <v>379.70099999999996</v>
      </c>
      <c r="L74" s="6">
        <v>364.69</v>
      </c>
      <c r="M74" s="6">
        <f t="shared" si="7"/>
        <v>328.221</v>
      </c>
    </row>
    <row r="75" spans="1:13" x14ac:dyDescent="0.35">
      <c r="A75">
        <v>74</v>
      </c>
      <c r="B75" t="s">
        <v>24</v>
      </c>
      <c r="C75">
        <v>1</v>
      </c>
      <c r="D75" t="s">
        <v>28</v>
      </c>
      <c r="E75" s="1">
        <v>43637</v>
      </c>
      <c r="F75" s="4">
        <f t="shared" si="5"/>
        <v>7626.6</v>
      </c>
      <c r="G75" s="7">
        <v>8474</v>
      </c>
      <c r="H75" s="4">
        <f t="shared" si="8"/>
        <v>625.90000000000009</v>
      </c>
      <c r="I75">
        <v>569</v>
      </c>
      <c r="J75" s="6">
        <v>421.89</v>
      </c>
      <c r="K75" s="6">
        <f t="shared" si="6"/>
        <v>379.70099999999996</v>
      </c>
      <c r="L75" s="6">
        <v>364.69</v>
      </c>
      <c r="M75" s="6">
        <f t="shared" si="7"/>
        <v>328.221</v>
      </c>
    </row>
    <row r="76" spans="1:13" x14ac:dyDescent="0.35">
      <c r="A76">
        <v>75</v>
      </c>
      <c r="B76" t="s">
        <v>24</v>
      </c>
      <c r="C76">
        <v>4</v>
      </c>
      <c r="D76" t="s">
        <v>27</v>
      </c>
      <c r="E76" s="1">
        <v>43290</v>
      </c>
      <c r="F76" s="4">
        <f t="shared" si="5"/>
        <v>5556.6</v>
      </c>
      <c r="G76" s="7">
        <v>6174</v>
      </c>
      <c r="H76" s="4">
        <f t="shared" si="8"/>
        <v>629.20000000000005</v>
      </c>
      <c r="I76">
        <v>572</v>
      </c>
      <c r="J76" s="6">
        <v>651.21</v>
      </c>
      <c r="K76" s="6">
        <f t="shared" si="6"/>
        <v>586.08900000000006</v>
      </c>
      <c r="L76" s="6">
        <v>524.96</v>
      </c>
      <c r="M76" s="6">
        <f t="shared" si="7"/>
        <v>472.46400000000006</v>
      </c>
    </row>
    <row r="77" spans="1:13" x14ac:dyDescent="0.35">
      <c r="A77">
        <v>76</v>
      </c>
      <c r="B77" t="s">
        <v>24</v>
      </c>
      <c r="C77">
        <v>4</v>
      </c>
      <c r="D77" t="s">
        <v>27</v>
      </c>
      <c r="E77" s="1">
        <v>43561</v>
      </c>
      <c r="F77" s="4">
        <f t="shared" si="5"/>
        <v>6947.1</v>
      </c>
      <c r="G77" s="7">
        <v>7719</v>
      </c>
      <c r="H77" s="4">
        <f t="shared" si="8"/>
        <v>630.30000000000007</v>
      </c>
      <c r="I77">
        <v>573</v>
      </c>
      <c r="J77" s="6">
        <v>651.21</v>
      </c>
      <c r="K77" s="6">
        <f t="shared" si="6"/>
        <v>586.08900000000006</v>
      </c>
      <c r="L77" s="6">
        <v>524.96</v>
      </c>
      <c r="M77" s="6">
        <f t="shared" si="7"/>
        <v>472.46400000000006</v>
      </c>
    </row>
    <row r="78" spans="1:13" x14ac:dyDescent="0.35">
      <c r="A78">
        <v>77</v>
      </c>
      <c r="B78" t="s">
        <v>18</v>
      </c>
      <c r="C78">
        <v>6</v>
      </c>
      <c r="D78" t="s">
        <v>0</v>
      </c>
      <c r="E78" s="1">
        <v>43197</v>
      </c>
      <c r="F78" s="4">
        <f t="shared" si="5"/>
        <v>3821.4</v>
      </c>
      <c r="G78" s="7">
        <v>4246</v>
      </c>
      <c r="H78" s="4">
        <v>558.80000000000007</v>
      </c>
      <c r="I78">
        <v>508</v>
      </c>
      <c r="J78" s="6">
        <v>152.58000000000001</v>
      </c>
      <c r="K78" s="6">
        <f t="shared" si="6"/>
        <v>137.322</v>
      </c>
      <c r="L78" s="6">
        <v>97.44</v>
      </c>
      <c r="M78" s="6">
        <f t="shared" si="7"/>
        <v>87.695999999999998</v>
      </c>
    </row>
    <row r="79" spans="1:13" x14ac:dyDescent="0.35">
      <c r="A79">
        <v>78</v>
      </c>
      <c r="B79" t="s">
        <v>1</v>
      </c>
      <c r="C79">
        <v>2</v>
      </c>
      <c r="D79" t="s">
        <v>0</v>
      </c>
      <c r="E79" s="1">
        <v>43252</v>
      </c>
      <c r="F79" s="4">
        <f t="shared" si="5"/>
        <v>2128.5</v>
      </c>
      <c r="G79" s="7">
        <v>2365</v>
      </c>
      <c r="H79" s="4">
        <v>578.6</v>
      </c>
      <c r="I79">
        <v>526</v>
      </c>
      <c r="J79" s="6">
        <v>437.2</v>
      </c>
      <c r="K79" s="6">
        <f xml:space="preserve"> J79 - (J79 * 0.1 )</f>
        <v>393.48</v>
      </c>
      <c r="L79" s="6">
        <v>263.33</v>
      </c>
      <c r="M79" s="6">
        <f t="shared" si="7"/>
        <v>236.99699999999999</v>
      </c>
    </row>
    <row r="80" spans="1:13" x14ac:dyDescent="0.35">
      <c r="A80">
        <v>79</v>
      </c>
      <c r="B80" t="s">
        <v>1</v>
      </c>
      <c r="C80">
        <v>6</v>
      </c>
      <c r="D80" t="s">
        <v>0</v>
      </c>
      <c r="E80" s="1">
        <v>43225</v>
      </c>
      <c r="F80" s="4">
        <f t="shared" si="5"/>
        <v>522.9</v>
      </c>
      <c r="G80" s="7">
        <v>581</v>
      </c>
      <c r="H80" s="4">
        <v>580.80000000000007</v>
      </c>
      <c r="I80">
        <v>528</v>
      </c>
      <c r="J80" s="6">
        <v>152.58000000000001</v>
      </c>
      <c r="K80" s="6">
        <f t="shared" si="6"/>
        <v>137.322</v>
      </c>
      <c r="L80" s="6">
        <v>97.44</v>
      </c>
      <c r="M80" s="6">
        <f t="shared" si="7"/>
        <v>87.695999999999998</v>
      </c>
    </row>
    <row r="81" spans="1:13" x14ac:dyDescent="0.35">
      <c r="A81">
        <v>80</v>
      </c>
      <c r="B81" t="s">
        <v>1</v>
      </c>
      <c r="C81">
        <v>3</v>
      </c>
      <c r="D81" t="s">
        <v>27</v>
      </c>
      <c r="E81" s="1">
        <v>43252</v>
      </c>
      <c r="F81" s="4">
        <f t="shared" si="5"/>
        <v>3882.6</v>
      </c>
      <c r="G81" s="7">
        <v>4314</v>
      </c>
      <c r="H81" s="4">
        <v>570.90000000000009</v>
      </c>
      <c r="I81">
        <v>519</v>
      </c>
      <c r="J81" s="6">
        <v>154.06</v>
      </c>
      <c r="K81" s="6">
        <f t="shared" si="6"/>
        <v>138.654</v>
      </c>
      <c r="L81" s="6">
        <v>90.93</v>
      </c>
      <c r="M81" s="6">
        <f t="shared" si="7"/>
        <v>81.837000000000003</v>
      </c>
    </row>
    <row r="82" spans="1:13" x14ac:dyDescent="0.35">
      <c r="A82">
        <v>81</v>
      </c>
      <c r="B82" t="s">
        <v>1</v>
      </c>
      <c r="C82">
        <v>4</v>
      </c>
      <c r="D82" t="s">
        <v>28</v>
      </c>
      <c r="E82" s="1">
        <v>43193</v>
      </c>
      <c r="F82" s="4">
        <f t="shared" si="5"/>
        <v>6893.1</v>
      </c>
      <c r="G82" s="7">
        <v>7659</v>
      </c>
      <c r="H82" s="4">
        <v>573.1</v>
      </c>
      <c r="I82">
        <v>521</v>
      </c>
      <c r="J82" s="6">
        <v>651.21</v>
      </c>
      <c r="K82" s="6">
        <f t="shared" si="6"/>
        <v>586.08900000000006</v>
      </c>
      <c r="L82" s="6">
        <v>524.96</v>
      </c>
      <c r="M82" s="6">
        <f t="shared" si="7"/>
        <v>472.46400000000006</v>
      </c>
    </row>
    <row r="83" spans="1:13" x14ac:dyDescent="0.35">
      <c r="A83">
        <v>82</v>
      </c>
      <c r="B83" t="s">
        <v>1</v>
      </c>
      <c r="C83">
        <v>1</v>
      </c>
      <c r="D83" t="s">
        <v>28</v>
      </c>
      <c r="E83" s="1">
        <v>43227</v>
      </c>
      <c r="F83" s="4">
        <f t="shared" si="5"/>
        <v>7422.3</v>
      </c>
      <c r="G83" s="7">
        <v>8247</v>
      </c>
      <c r="H83" s="4">
        <v>569.80000000000007</v>
      </c>
      <c r="I83">
        <v>518</v>
      </c>
      <c r="J83" s="6">
        <v>668.27</v>
      </c>
      <c r="K83" s="6">
        <f t="shared" si="6"/>
        <v>601.44299999999998</v>
      </c>
      <c r="L83" s="6">
        <v>502.54</v>
      </c>
      <c r="M83" s="6">
        <f t="shared" si="7"/>
        <v>452.286</v>
      </c>
    </row>
    <row r="84" spans="1:13" x14ac:dyDescent="0.35">
      <c r="A84">
        <v>83</v>
      </c>
      <c r="B84" t="s">
        <v>19</v>
      </c>
      <c r="C84">
        <v>2</v>
      </c>
      <c r="D84" t="s">
        <v>27</v>
      </c>
      <c r="E84" s="1">
        <v>43195</v>
      </c>
      <c r="F84" s="4">
        <f>PRODUCT(G84*0.9)</f>
        <v>531.9</v>
      </c>
      <c r="G84" s="7">
        <v>591</v>
      </c>
      <c r="H84" s="4">
        <v>588.5</v>
      </c>
      <c r="I84">
        <v>535</v>
      </c>
      <c r="J84" s="6">
        <v>81.73</v>
      </c>
      <c r="K84" s="6">
        <f xml:space="preserve"> J84 - (J84 * 0.1 )</f>
        <v>73.557000000000002</v>
      </c>
      <c r="L84" s="6">
        <v>56.67</v>
      </c>
      <c r="M84" s="6">
        <f t="shared" si="7"/>
        <v>51.003</v>
      </c>
    </row>
    <row r="85" spans="1:13" x14ac:dyDescent="0.35">
      <c r="A85">
        <v>84</v>
      </c>
      <c r="B85" t="s">
        <v>19</v>
      </c>
      <c r="C85">
        <v>2</v>
      </c>
      <c r="D85" t="s">
        <v>0</v>
      </c>
      <c r="E85" s="1">
        <v>43259</v>
      </c>
      <c r="F85" s="4">
        <f t="shared" si="5"/>
        <v>1443.6000000000001</v>
      </c>
      <c r="G85" s="7">
        <v>1604</v>
      </c>
      <c r="H85" s="4">
        <v>584.1</v>
      </c>
      <c r="I85">
        <v>531</v>
      </c>
      <c r="J85" s="6">
        <v>81.73</v>
      </c>
      <c r="K85" s="6">
        <f t="shared" si="6"/>
        <v>73.557000000000002</v>
      </c>
      <c r="L85" s="6">
        <v>56.67</v>
      </c>
      <c r="M85" s="6">
        <f t="shared" si="7"/>
        <v>51.003</v>
      </c>
    </row>
    <row r="86" spans="1:13" x14ac:dyDescent="0.35">
      <c r="A86">
        <v>85</v>
      </c>
      <c r="B86" t="s">
        <v>25</v>
      </c>
      <c r="C86">
        <v>4</v>
      </c>
      <c r="D86" t="s">
        <v>0</v>
      </c>
      <c r="E86" s="1">
        <v>43222</v>
      </c>
      <c r="F86" s="4">
        <f t="shared" si="5"/>
        <v>857.7</v>
      </c>
      <c r="G86" s="7">
        <v>953</v>
      </c>
      <c r="H86" s="4">
        <v>596.20000000000005</v>
      </c>
      <c r="I86">
        <v>542</v>
      </c>
      <c r="J86" s="6">
        <v>9.33</v>
      </c>
      <c r="K86" s="6">
        <f t="shared" si="6"/>
        <v>8.3970000000000002</v>
      </c>
      <c r="L86" s="6">
        <v>6.92</v>
      </c>
      <c r="M86" s="6">
        <f t="shared" si="7"/>
        <v>6.2279999999999998</v>
      </c>
    </row>
    <row r="87" spans="1:13" x14ac:dyDescent="0.35">
      <c r="A87">
        <v>86</v>
      </c>
      <c r="B87" t="s">
        <v>23</v>
      </c>
      <c r="C87">
        <v>5</v>
      </c>
      <c r="D87" t="s">
        <v>0</v>
      </c>
      <c r="E87" s="1">
        <v>43229</v>
      </c>
      <c r="F87" s="4">
        <f t="shared" si="5"/>
        <v>5951.7</v>
      </c>
      <c r="G87" s="7">
        <v>6613</v>
      </c>
      <c r="H87" s="4">
        <v>605</v>
      </c>
      <c r="I87">
        <v>550</v>
      </c>
      <c r="J87" s="6">
        <v>47.45</v>
      </c>
      <c r="K87" s="6">
        <f t="shared" si="6"/>
        <v>42.705000000000005</v>
      </c>
      <c r="L87" s="6">
        <v>31.79</v>
      </c>
      <c r="M87" s="6">
        <f t="shared" si="7"/>
        <v>28.610999999999997</v>
      </c>
    </row>
    <row r="88" spans="1:13" x14ac:dyDescent="0.35">
      <c r="A88">
        <v>87</v>
      </c>
      <c r="B88" t="s">
        <v>17</v>
      </c>
      <c r="C88">
        <v>3</v>
      </c>
      <c r="D88" t="s">
        <v>27</v>
      </c>
      <c r="E88" s="1">
        <v>43228</v>
      </c>
      <c r="F88" s="4">
        <f t="shared" si="5"/>
        <v>6649.2</v>
      </c>
      <c r="G88" s="5">
        <v>7388</v>
      </c>
      <c r="H88" s="4">
        <v>556.6</v>
      </c>
      <c r="I88">
        <v>506</v>
      </c>
      <c r="J88" s="6">
        <v>154.06</v>
      </c>
      <c r="K88" s="6">
        <f t="shared" si="6"/>
        <v>138.654</v>
      </c>
      <c r="L88" s="6">
        <v>90.93</v>
      </c>
      <c r="M88" s="6">
        <f t="shared" si="7"/>
        <v>81.837000000000003</v>
      </c>
    </row>
    <row r="89" spans="1:13" x14ac:dyDescent="0.35">
      <c r="A89">
        <v>88</v>
      </c>
      <c r="B89" t="s">
        <v>18</v>
      </c>
      <c r="C89">
        <v>2</v>
      </c>
      <c r="D89" t="s">
        <v>0</v>
      </c>
      <c r="E89" s="1">
        <v>43142</v>
      </c>
      <c r="F89" s="4">
        <f t="shared" si="5"/>
        <v>5944.5</v>
      </c>
      <c r="G89" s="5">
        <v>6605</v>
      </c>
      <c r="H89" s="4">
        <v>559.90000000000009</v>
      </c>
      <c r="I89">
        <v>509</v>
      </c>
      <c r="J89" s="6">
        <v>81.73</v>
      </c>
      <c r="K89" s="6">
        <f t="shared" si="6"/>
        <v>73.557000000000002</v>
      </c>
      <c r="L89" s="6">
        <v>56.67</v>
      </c>
      <c r="M89" s="6">
        <f t="shared" si="7"/>
        <v>51.003</v>
      </c>
    </row>
    <row r="90" spans="1:13" x14ac:dyDescent="0.35">
      <c r="A90">
        <v>89</v>
      </c>
      <c r="B90" t="s">
        <v>18</v>
      </c>
      <c r="C90">
        <v>6</v>
      </c>
      <c r="D90" t="s">
        <v>0</v>
      </c>
      <c r="E90" s="1">
        <v>43134</v>
      </c>
      <c r="F90" s="4">
        <f t="shared" si="5"/>
        <v>6939.9000000000005</v>
      </c>
      <c r="G90" s="5">
        <v>7711</v>
      </c>
      <c r="H90" s="4">
        <v>565.40000000000009</v>
      </c>
      <c r="I90">
        <v>514</v>
      </c>
      <c r="J90" s="6">
        <v>152.58000000000001</v>
      </c>
      <c r="K90" s="6">
        <f t="shared" si="6"/>
        <v>137.322</v>
      </c>
      <c r="L90" s="6">
        <v>97.44</v>
      </c>
      <c r="M90" s="6">
        <f t="shared" si="7"/>
        <v>87.695999999999998</v>
      </c>
    </row>
    <row r="91" spans="1:13" x14ac:dyDescent="0.35">
      <c r="A91">
        <v>90</v>
      </c>
      <c r="B91" t="s">
        <v>18</v>
      </c>
      <c r="C91">
        <v>4</v>
      </c>
      <c r="D91" t="s">
        <v>28</v>
      </c>
      <c r="E91" s="1">
        <v>43112</v>
      </c>
      <c r="F91" s="4">
        <f t="shared" si="5"/>
        <v>5193.9000000000005</v>
      </c>
      <c r="G91" s="5">
        <v>5771</v>
      </c>
      <c r="H91" s="4">
        <v>563.20000000000005</v>
      </c>
      <c r="I91">
        <v>512</v>
      </c>
      <c r="J91" s="6">
        <v>205.7</v>
      </c>
      <c r="K91" s="6">
        <f t="shared" si="6"/>
        <v>185.13</v>
      </c>
      <c r="L91" s="6">
        <v>117.11</v>
      </c>
      <c r="M91" s="6">
        <f t="shared" si="7"/>
        <v>105.399</v>
      </c>
    </row>
    <row r="92" spans="1:13" x14ac:dyDescent="0.35">
      <c r="A92">
        <v>91</v>
      </c>
      <c r="B92" t="s">
        <v>1</v>
      </c>
      <c r="C92">
        <v>2</v>
      </c>
      <c r="D92" t="s">
        <v>27</v>
      </c>
      <c r="E92" s="1">
        <v>43108</v>
      </c>
      <c r="F92" s="4">
        <f t="shared" si="5"/>
        <v>6970.5</v>
      </c>
      <c r="G92" s="5">
        <v>7745</v>
      </c>
      <c r="H92" s="4">
        <v>576.40000000000009</v>
      </c>
      <c r="I92">
        <v>524</v>
      </c>
      <c r="J92" s="6">
        <v>81.73</v>
      </c>
      <c r="K92" s="6">
        <f t="shared" si="6"/>
        <v>73.557000000000002</v>
      </c>
      <c r="L92" s="6">
        <v>56.67</v>
      </c>
      <c r="M92" s="6">
        <f t="shared" si="7"/>
        <v>51.003</v>
      </c>
    </row>
    <row r="93" spans="1:13" x14ac:dyDescent="0.35">
      <c r="A93">
        <v>92</v>
      </c>
      <c r="B93" t="s">
        <v>1</v>
      </c>
      <c r="C93">
        <v>2</v>
      </c>
      <c r="D93" t="s">
        <v>27</v>
      </c>
      <c r="E93" s="1">
        <v>43142</v>
      </c>
      <c r="F93" s="4">
        <f t="shared" si="5"/>
        <v>2709</v>
      </c>
      <c r="G93" s="5">
        <v>3010</v>
      </c>
      <c r="H93" s="4">
        <v>572</v>
      </c>
      <c r="I93">
        <v>520</v>
      </c>
      <c r="J93" s="6">
        <v>437.2</v>
      </c>
      <c r="K93" s="6">
        <f t="shared" si="6"/>
        <v>393.48</v>
      </c>
      <c r="L93" s="6">
        <v>263.33</v>
      </c>
      <c r="M93" s="6">
        <f t="shared" si="7"/>
        <v>236.99699999999999</v>
      </c>
    </row>
    <row r="94" spans="1:13" x14ac:dyDescent="0.35">
      <c r="A94">
        <v>93</v>
      </c>
      <c r="B94" t="s">
        <v>19</v>
      </c>
      <c r="C94">
        <v>5</v>
      </c>
      <c r="D94" t="s">
        <v>27</v>
      </c>
      <c r="E94" s="1">
        <v>43112</v>
      </c>
      <c r="F94" s="4">
        <f t="shared" si="5"/>
        <v>1422.9</v>
      </c>
      <c r="G94" s="5">
        <v>1581</v>
      </c>
      <c r="H94" s="4">
        <v>583</v>
      </c>
      <c r="I94">
        <v>530</v>
      </c>
      <c r="J94" s="6">
        <v>47.45</v>
      </c>
      <c r="K94" s="6">
        <f t="shared" si="6"/>
        <v>42.705000000000005</v>
      </c>
      <c r="L94" s="6">
        <v>31.79</v>
      </c>
      <c r="M94" s="6">
        <f t="shared" si="7"/>
        <v>28.610999999999997</v>
      </c>
    </row>
    <row r="95" spans="1:13" x14ac:dyDescent="0.35">
      <c r="A95">
        <v>94</v>
      </c>
      <c r="B95" t="s">
        <v>19</v>
      </c>
      <c r="C95">
        <v>5</v>
      </c>
      <c r="D95" t="s">
        <v>27</v>
      </c>
      <c r="E95" s="1">
        <v>43169</v>
      </c>
      <c r="F95" s="4">
        <f t="shared" si="5"/>
        <v>2073.6</v>
      </c>
      <c r="G95" s="5">
        <v>2304</v>
      </c>
      <c r="H95" s="4">
        <v>587.40000000000009</v>
      </c>
      <c r="I95">
        <v>534</v>
      </c>
      <c r="J95" s="6">
        <v>47.45</v>
      </c>
      <c r="K95" s="6">
        <f t="shared" si="6"/>
        <v>42.705000000000005</v>
      </c>
      <c r="L95" s="6">
        <v>31.79</v>
      </c>
      <c r="M95" s="6">
        <f t="shared" si="7"/>
        <v>28.610999999999997</v>
      </c>
    </row>
    <row r="96" spans="1:13" x14ac:dyDescent="0.35">
      <c r="A96">
        <v>95</v>
      </c>
      <c r="B96" t="s">
        <v>25</v>
      </c>
      <c r="C96">
        <v>4</v>
      </c>
      <c r="D96" t="s">
        <v>28</v>
      </c>
      <c r="E96" s="1">
        <v>43166</v>
      </c>
      <c r="F96" s="4">
        <f t="shared" si="5"/>
        <v>6912</v>
      </c>
      <c r="G96" s="5">
        <v>7680</v>
      </c>
      <c r="H96" s="4">
        <v>595.1</v>
      </c>
      <c r="I96">
        <v>541</v>
      </c>
      <c r="J96" s="6">
        <v>9.33</v>
      </c>
      <c r="K96" s="6">
        <f t="shared" si="6"/>
        <v>8.3970000000000002</v>
      </c>
      <c r="L96" s="6">
        <v>6.92</v>
      </c>
      <c r="M96" s="6">
        <f t="shared" si="7"/>
        <v>6.2279999999999998</v>
      </c>
    </row>
    <row r="97" spans="1:13" x14ac:dyDescent="0.35">
      <c r="A97">
        <v>96</v>
      </c>
      <c r="B97" t="s">
        <v>25</v>
      </c>
      <c r="C97">
        <v>5</v>
      </c>
      <c r="D97" t="s">
        <v>27</v>
      </c>
      <c r="E97" s="1">
        <v>43111</v>
      </c>
      <c r="F97" s="4">
        <f t="shared" si="5"/>
        <v>5178.6000000000004</v>
      </c>
      <c r="G97" s="5">
        <v>5754</v>
      </c>
      <c r="H97" s="4">
        <v>592.90000000000009</v>
      </c>
      <c r="I97">
        <v>539</v>
      </c>
      <c r="J97" s="6">
        <v>47.45</v>
      </c>
      <c r="K97" s="6">
        <f t="shared" si="6"/>
        <v>42.705000000000005</v>
      </c>
      <c r="L97" s="6">
        <v>31.79</v>
      </c>
      <c r="M97" s="6">
        <f t="shared" si="7"/>
        <v>28.610999999999997</v>
      </c>
    </row>
    <row r="98" spans="1:13" x14ac:dyDescent="0.35">
      <c r="A98">
        <v>97</v>
      </c>
      <c r="B98" t="s">
        <v>17</v>
      </c>
      <c r="C98">
        <v>9</v>
      </c>
      <c r="D98" t="s">
        <v>0</v>
      </c>
      <c r="E98" s="1">
        <v>43288</v>
      </c>
      <c r="F98" s="4">
        <v>1474.2</v>
      </c>
      <c r="G98" s="4">
        <v>1638</v>
      </c>
      <c r="H98" s="4">
        <v>553.30000000000007</v>
      </c>
      <c r="I98">
        <v>503</v>
      </c>
      <c r="J98" s="6">
        <v>421.89</v>
      </c>
      <c r="K98" s="6">
        <v>379.70099999999996</v>
      </c>
      <c r="L98" s="6">
        <v>364.69</v>
      </c>
      <c r="M98" s="6">
        <v>328.221</v>
      </c>
    </row>
    <row r="99" spans="1:13" x14ac:dyDescent="0.35">
      <c r="A99">
        <v>98</v>
      </c>
      <c r="B99" t="s">
        <v>17</v>
      </c>
      <c r="C99">
        <v>9</v>
      </c>
      <c r="D99" t="s">
        <v>0</v>
      </c>
      <c r="E99" s="1">
        <v>43422</v>
      </c>
      <c r="F99" s="4">
        <v>2114.1</v>
      </c>
      <c r="G99" s="4">
        <v>2349</v>
      </c>
      <c r="H99" s="4">
        <v>552.20000000000005</v>
      </c>
      <c r="I99">
        <v>502</v>
      </c>
      <c r="J99" s="6">
        <v>421.89</v>
      </c>
      <c r="K99" s="6">
        <v>379.70099999999996</v>
      </c>
      <c r="L99" s="6">
        <v>364.69</v>
      </c>
      <c r="M99" s="6">
        <v>328.221</v>
      </c>
    </row>
    <row r="100" spans="1:13" x14ac:dyDescent="0.35">
      <c r="A100">
        <v>99</v>
      </c>
      <c r="B100" t="s">
        <v>24</v>
      </c>
      <c r="C100">
        <v>9</v>
      </c>
      <c r="D100" t="s">
        <v>28</v>
      </c>
      <c r="E100" s="1">
        <v>43113</v>
      </c>
      <c r="F100" s="4">
        <v>6822</v>
      </c>
      <c r="G100" s="4">
        <v>7580</v>
      </c>
      <c r="H100" s="4">
        <v>627</v>
      </c>
      <c r="I100">
        <v>570</v>
      </c>
      <c r="J100" s="6">
        <v>421.89</v>
      </c>
      <c r="K100" s="6">
        <v>379.70099999999996</v>
      </c>
      <c r="L100" s="6">
        <v>364.69</v>
      </c>
      <c r="M100" s="6">
        <v>328.221</v>
      </c>
    </row>
    <row r="101" spans="1:13" x14ac:dyDescent="0.35">
      <c r="A101">
        <v>100</v>
      </c>
      <c r="B101" t="s">
        <v>24</v>
      </c>
      <c r="C101">
        <v>9</v>
      </c>
      <c r="D101" t="s">
        <v>28</v>
      </c>
      <c r="E101" s="1">
        <v>43152</v>
      </c>
      <c r="F101" s="4">
        <v>7626.6</v>
      </c>
      <c r="G101" s="4">
        <v>8474</v>
      </c>
      <c r="H101" s="4">
        <v>625.90000000000009</v>
      </c>
      <c r="I101">
        <v>569</v>
      </c>
      <c r="J101" s="6">
        <v>421.89</v>
      </c>
      <c r="K101" s="6">
        <v>379.70099999999996</v>
      </c>
      <c r="L101" s="6">
        <v>364.69</v>
      </c>
      <c r="M101" s="6">
        <v>328.221</v>
      </c>
    </row>
    <row r="102" spans="1:13" x14ac:dyDescent="0.35">
      <c r="A102">
        <v>101</v>
      </c>
      <c r="B102" t="s">
        <v>18</v>
      </c>
      <c r="C102">
        <v>9</v>
      </c>
      <c r="D102" t="s">
        <v>0</v>
      </c>
      <c r="E102" s="1">
        <v>43351</v>
      </c>
      <c r="F102" s="4">
        <v>5062.5</v>
      </c>
      <c r="G102" s="4">
        <v>5625</v>
      </c>
      <c r="H102" s="4">
        <v>561</v>
      </c>
      <c r="I102">
        <v>510</v>
      </c>
      <c r="J102" s="6">
        <v>421.89</v>
      </c>
      <c r="K102" s="6">
        <v>379.70099999999996</v>
      </c>
      <c r="L102" s="6">
        <v>364.69</v>
      </c>
      <c r="M102" s="6">
        <v>328.221</v>
      </c>
    </row>
    <row r="103" spans="1:13" x14ac:dyDescent="0.35">
      <c r="A103">
        <v>102</v>
      </c>
      <c r="B103" t="s">
        <v>1</v>
      </c>
      <c r="C103">
        <v>9</v>
      </c>
      <c r="D103" t="s">
        <v>0</v>
      </c>
      <c r="E103" s="1">
        <v>43411</v>
      </c>
      <c r="F103" s="4">
        <v>5448.6</v>
      </c>
      <c r="G103" s="4">
        <v>6054</v>
      </c>
      <c r="H103" s="4">
        <v>566.5</v>
      </c>
      <c r="I103">
        <v>515</v>
      </c>
      <c r="J103" s="6">
        <v>421.89</v>
      </c>
      <c r="K103" s="6">
        <v>379.70099999999996</v>
      </c>
      <c r="L103" s="6">
        <v>364.69</v>
      </c>
      <c r="M103" s="6">
        <v>328.221</v>
      </c>
    </row>
    <row r="104" spans="1:13" x14ac:dyDescent="0.35">
      <c r="A104">
        <v>103</v>
      </c>
      <c r="B104" t="s">
        <v>1</v>
      </c>
      <c r="C104">
        <v>9</v>
      </c>
      <c r="D104" t="s">
        <v>28</v>
      </c>
      <c r="E104" s="1">
        <v>43592</v>
      </c>
      <c r="F104" s="4">
        <v>7422.3</v>
      </c>
      <c r="G104" s="4">
        <v>8247</v>
      </c>
      <c r="H104" s="4">
        <v>569.80000000000007</v>
      </c>
      <c r="I104">
        <v>518</v>
      </c>
      <c r="J104" s="6">
        <v>668.27</v>
      </c>
      <c r="K104" s="6">
        <v>601.44299999999998</v>
      </c>
      <c r="L104" s="6">
        <v>502.54</v>
      </c>
      <c r="M104" s="6">
        <v>452.286</v>
      </c>
    </row>
    <row r="105" spans="1:13" x14ac:dyDescent="0.35">
      <c r="A105">
        <v>104</v>
      </c>
      <c r="B105" t="s">
        <v>19</v>
      </c>
      <c r="C105">
        <v>9</v>
      </c>
      <c r="D105" t="s">
        <v>28</v>
      </c>
      <c r="E105" s="1">
        <v>43324</v>
      </c>
      <c r="F105" s="4">
        <v>4107.6000000000004</v>
      </c>
      <c r="G105" s="4">
        <v>4564</v>
      </c>
      <c r="H105" s="4">
        <v>581.90000000000009</v>
      </c>
      <c r="I105">
        <v>529</v>
      </c>
      <c r="J105" s="6">
        <v>421.89</v>
      </c>
      <c r="K105" s="6">
        <v>379.70099999999996</v>
      </c>
      <c r="L105" s="6">
        <v>364.69</v>
      </c>
      <c r="M105" s="6">
        <v>328.221</v>
      </c>
    </row>
    <row r="106" spans="1:13" x14ac:dyDescent="0.35">
      <c r="A106">
        <v>105</v>
      </c>
      <c r="B106" t="s">
        <v>22</v>
      </c>
      <c r="C106">
        <v>9</v>
      </c>
      <c r="D106" t="s">
        <v>28</v>
      </c>
      <c r="E106" s="1">
        <v>43415</v>
      </c>
      <c r="F106" s="4">
        <v>4719.6000000000004</v>
      </c>
      <c r="G106" s="7">
        <v>5244</v>
      </c>
      <c r="H106" s="4">
        <v>609.40000000000009</v>
      </c>
      <c r="I106">
        <v>554</v>
      </c>
      <c r="J106" s="6">
        <v>668.27</v>
      </c>
      <c r="K106" s="6">
        <v>601.44299999999998</v>
      </c>
      <c r="L106" s="6">
        <v>502.54</v>
      </c>
      <c r="M106" s="6">
        <v>452.286</v>
      </c>
    </row>
    <row r="107" spans="1:13" x14ac:dyDescent="0.35">
      <c r="A107">
        <v>106</v>
      </c>
      <c r="B107" t="s">
        <v>21</v>
      </c>
      <c r="C107">
        <v>9</v>
      </c>
      <c r="D107" t="s">
        <v>28</v>
      </c>
      <c r="E107" s="1">
        <v>43329</v>
      </c>
      <c r="F107" s="4">
        <v>4375.8</v>
      </c>
      <c r="G107" s="7">
        <v>4862</v>
      </c>
      <c r="H107" s="4">
        <v>617.1</v>
      </c>
      <c r="I107">
        <v>561</v>
      </c>
      <c r="J107" s="6">
        <v>668.27</v>
      </c>
      <c r="K107" s="6">
        <v>601.44299999999998</v>
      </c>
      <c r="L107" s="6">
        <v>502.54</v>
      </c>
      <c r="M107" s="6">
        <v>452.286</v>
      </c>
    </row>
    <row r="108" spans="1:13" x14ac:dyDescent="0.35">
      <c r="A108">
        <v>107</v>
      </c>
      <c r="B108" t="s">
        <v>16</v>
      </c>
      <c r="C108">
        <v>9</v>
      </c>
      <c r="D108" t="s">
        <v>28</v>
      </c>
      <c r="E108" s="1">
        <v>43423</v>
      </c>
      <c r="F108" s="4">
        <v>670.5</v>
      </c>
      <c r="G108" s="7">
        <v>745</v>
      </c>
      <c r="H108" s="4">
        <v>622.6</v>
      </c>
      <c r="I108">
        <v>566</v>
      </c>
      <c r="J108" s="6">
        <v>668.27</v>
      </c>
      <c r="K108" s="6">
        <v>601.44299999999998</v>
      </c>
      <c r="L108" s="6">
        <v>502.54</v>
      </c>
      <c r="M108" s="6">
        <v>452.286</v>
      </c>
    </row>
    <row r="109" spans="1:13" x14ac:dyDescent="0.35">
      <c r="A109">
        <v>108</v>
      </c>
      <c r="B109" t="s">
        <v>24</v>
      </c>
      <c r="C109">
        <v>9</v>
      </c>
      <c r="D109" t="s">
        <v>28</v>
      </c>
      <c r="E109" s="1">
        <v>43478</v>
      </c>
      <c r="F109" s="4">
        <v>6822</v>
      </c>
      <c r="G109" s="7">
        <v>7580</v>
      </c>
      <c r="H109" s="4">
        <v>627</v>
      </c>
      <c r="I109">
        <v>570</v>
      </c>
      <c r="J109" s="6">
        <v>421.89</v>
      </c>
      <c r="K109" s="6">
        <v>379.70099999999996</v>
      </c>
      <c r="L109" s="6">
        <v>364.69</v>
      </c>
      <c r="M109" s="6">
        <v>328.221</v>
      </c>
    </row>
    <row r="110" spans="1:13" x14ac:dyDescent="0.35">
      <c r="A110">
        <v>109</v>
      </c>
      <c r="B110" t="s">
        <v>24</v>
      </c>
      <c r="C110">
        <v>9</v>
      </c>
      <c r="D110" t="s">
        <v>28</v>
      </c>
      <c r="E110" s="1">
        <v>43517</v>
      </c>
      <c r="F110" s="4">
        <v>7626.6</v>
      </c>
      <c r="G110" s="7">
        <v>8474</v>
      </c>
      <c r="H110" s="4">
        <v>625.90000000000009</v>
      </c>
      <c r="I110">
        <v>569</v>
      </c>
      <c r="J110" s="6">
        <v>421.89</v>
      </c>
      <c r="K110" s="6">
        <v>379.70099999999996</v>
      </c>
      <c r="L110" s="6">
        <v>364.69</v>
      </c>
      <c r="M110" s="6">
        <v>328.221</v>
      </c>
    </row>
    <row r="111" spans="1:13" x14ac:dyDescent="0.35">
      <c r="A111">
        <v>110</v>
      </c>
      <c r="B111" t="s">
        <v>1</v>
      </c>
      <c r="C111">
        <v>9</v>
      </c>
      <c r="D111" t="s">
        <v>28</v>
      </c>
      <c r="E111" s="1">
        <v>43227</v>
      </c>
      <c r="F111" s="4">
        <v>7422.3</v>
      </c>
      <c r="G111" s="7">
        <v>8247</v>
      </c>
      <c r="H111" s="4">
        <v>569.80000000000007</v>
      </c>
      <c r="I111">
        <v>518</v>
      </c>
      <c r="J111" s="6">
        <v>668.27</v>
      </c>
      <c r="K111" s="6">
        <v>601.44299999999998</v>
      </c>
      <c r="L111" s="6">
        <v>502.54</v>
      </c>
      <c r="M111" s="6">
        <v>452.286</v>
      </c>
    </row>
    <row r="112" spans="1:13" x14ac:dyDescent="0.35">
      <c r="A112">
        <v>111</v>
      </c>
      <c r="B112" t="s">
        <v>17</v>
      </c>
      <c r="C112">
        <v>10</v>
      </c>
      <c r="D112" t="s">
        <v>28</v>
      </c>
      <c r="E112" s="1">
        <v>43288</v>
      </c>
      <c r="F112" s="4">
        <v>5497.2</v>
      </c>
      <c r="G112" s="4">
        <v>6108</v>
      </c>
      <c r="H112" s="4">
        <v>555.5</v>
      </c>
      <c r="I112">
        <v>505</v>
      </c>
      <c r="J112" s="6">
        <v>81.73</v>
      </c>
      <c r="K112" s="6">
        <v>73.557000000000002</v>
      </c>
      <c r="L112" s="6">
        <v>56.67</v>
      </c>
      <c r="M112" s="6">
        <v>51.003</v>
      </c>
    </row>
    <row r="113" spans="1:13" x14ac:dyDescent="0.35">
      <c r="A113">
        <v>112</v>
      </c>
      <c r="B113" t="s">
        <v>18</v>
      </c>
      <c r="C113">
        <v>10</v>
      </c>
      <c r="D113" t="s">
        <v>28</v>
      </c>
      <c r="E113" s="1">
        <v>43323</v>
      </c>
      <c r="F113" s="4">
        <v>692.1</v>
      </c>
      <c r="G113" s="4">
        <v>769</v>
      </c>
      <c r="H113" s="4">
        <v>557.70000000000005</v>
      </c>
      <c r="I113">
        <v>507</v>
      </c>
      <c r="J113" s="6">
        <v>81.73</v>
      </c>
      <c r="K113" s="6">
        <v>73.557000000000002</v>
      </c>
      <c r="L113" s="6">
        <v>56.67</v>
      </c>
      <c r="M113" s="6">
        <v>51.003</v>
      </c>
    </row>
    <row r="114" spans="1:13" x14ac:dyDescent="0.35">
      <c r="A114">
        <v>113</v>
      </c>
      <c r="B114" t="s">
        <v>18</v>
      </c>
      <c r="C114">
        <v>10</v>
      </c>
      <c r="D114" t="s">
        <v>27</v>
      </c>
      <c r="E114" s="1">
        <v>43507</v>
      </c>
      <c r="F114" s="4">
        <v>5944.5</v>
      </c>
      <c r="G114" s="4">
        <v>6605</v>
      </c>
      <c r="H114" s="4">
        <v>559.90000000000009</v>
      </c>
      <c r="I114">
        <v>509</v>
      </c>
      <c r="J114" s="6">
        <v>81.73</v>
      </c>
      <c r="K114" s="6">
        <v>73.557000000000002</v>
      </c>
      <c r="L114" s="6">
        <v>56.67</v>
      </c>
      <c r="M114" s="6">
        <v>51.003</v>
      </c>
    </row>
    <row r="115" spans="1:13" x14ac:dyDescent="0.35">
      <c r="A115">
        <v>114</v>
      </c>
      <c r="B115" t="s">
        <v>1</v>
      </c>
      <c r="C115">
        <v>10</v>
      </c>
      <c r="D115" t="s">
        <v>27</v>
      </c>
      <c r="E115" s="1">
        <v>43413</v>
      </c>
      <c r="F115" s="4">
        <v>2435.4</v>
      </c>
      <c r="G115" s="4">
        <v>2706</v>
      </c>
      <c r="H115" s="4">
        <v>577.5</v>
      </c>
      <c r="I115">
        <v>525</v>
      </c>
      <c r="J115" s="6">
        <v>81.73</v>
      </c>
      <c r="K115" s="6">
        <v>73.557000000000002</v>
      </c>
      <c r="L115" s="6">
        <v>56.67</v>
      </c>
      <c r="M115" s="6">
        <v>51.003</v>
      </c>
    </row>
    <row r="116" spans="1:13" x14ac:dyDescent="0.35">
      <c r="A116">
        <v>115</v>
      </c>
      <c r="B116" t="s">
        <v>1</v>
      </c>
      <c r="C116">
        <v>10</v>
      </c>
      <c r="D116" t="s">
        <v>27</v>
      </c>
      <c r="E116" s="1">
        <v>43617</v>
      </c>
      <c r="F116" s="4">
        <v>2128.5</v>
      </c>
      <c r="G116" s="4">
        <v>2365</v>
      </c>
      <c r="H116" s="4">
        <v>578.6</v>
      </c>
      <c r="I116">
        <v>526</v>
      </c>
      <c r="J116" s="6">
        <v>437.2</v>
      </c>
      <c r="K116" s="6">
        <v>393.48</v>
      </c>
      <c r="L116" s="6">
        <v>263.33</v>
      </c>
      <c r="M116" s="6">
        <v>236.99699999999999</v>
      </c>
    </row>
    <row r="117" spans="1:13" x14ac:dyDescent="0.35">
      <c r="A117">
        <v>116</v>
      </c>
      <c r="B117" t="s">
        <v>1</v>
      </c>
      <c r="C117">
        <v>10</v>
      </c>
      <c r="D117" t="s">
        <v>27</v>
      </c>
      <c r="E117" s="1">
        <v>43473</v>
      </c>
      <c r="F117" s="4">
        <v>6970.5</v>
      </c>
      <c r="G117" s="4">
        <v>7745</v>
      </c>
      <c r="H117" s="4">
        <v>576.40000000000009</v>
      </c>
      <c r="I117">
        <v>524</v>
      </c>
      <c r="J117" s="6">
        <v>81.73</v>
      </c>
      <c r="K117" s="6">
        <v>73.557000000000002</v>
      </c>
      <c r="L117" s="6">
        <v>56.67</v>
      </c>
      <c r="M117" s="6">
        <v>51.003</v>
      </c>
    </row>
    <row r="118" spans="1:13" x14ac:dyDescent="0.35">
      <c r="A118">
        <v>117</v>
      </c>
      <c r="B118" t="s">
        <v>1</v>
      </c>
      <c r="C118">
        <v>10</v>
      </c>
      <c r="D118" t="s">
        <v>27</v>
      </c>
      <c r="E118" s="1">
        <v>43507</v>
      </c>
      <c r="F118" s="4">
        <v>2709</v>
      </c>
      <c r="G118" s="4">
        <v>3010</v>
      </c>
      <c r="H118" s="4">
        <v>572</v>
      </c>
      <c r="I118">
        <v>520</v>
      </c>
      <c r="J118" s="6">
        <v>437.2</v>
      </c>
      <c r="K118" s="6">
        <v>393.48</v>
      </c>
      <c r="L118" s="6">
        <v>263.33</v>
      </c>
      <c r="M118" s="6">
        <v>236.99699999999999</v>
      </c>
    </row>
    <row r="119" spans="1:13" x14ac:dyDescent="0.35">
      <c r="A119">
        <v>118</v>
      </c>
      <c r="B119" t="s">
        <v>1</v>
      </c>
      <c r="C119">
        <v>10</v>
      </c>
      <c r="D119" t="s">
        <v>27</v>
      </c>
      <c r="E119" s="1">
        <v>43289</v>
      </c>
      <c r="F119" s="4">
        <v>6424.2</v>
      </c>
      <c r="G119" s="4">
        <v>7138</v>
      </c>
      <c r="H119" s="4">
        <v>575.30000000000007</v>
      </c>
      <c r="I119">
        <v>523</v>
      </c>
      <c r="J119" s="6">
        <v>437.2</v>
      </c>
      <c r="K119" s="6">
        <v>393.48</v>
      </c>
      <c r="L119" s="6">
        <v>263.33</v>
      </c>
      <c r="M119" s="6">
        <v>236.99699999999999</v>
      </c>
    </row>
    <row r="120" spans="1:13" x14ac:dyDescent="0.35">
      <c r="A120">
        <v>119</v>
      </c>
      <c r="B120" t="s">
        <v>19</v>
      </c>
      <c r="C120">
        <v>10</v>
      </c>
      <c r="D120" t="s">
        <v>27</v>
      </c>
      <c r="E120" s="1">
        <v>43560</v>
      </c>
      <c r="F120" s="4">
        <v>531.9</v>
      </c>
      <c r="G120" s="4">
        <v>591</v>
      </c>
      <c r="H120" s="4">
        <v>588.5</v>
      </c>
      <c r="I120">
        <v>535</v>
      </c>
      <c r="J120" s="6">
        <v>81.73</v>
      </c>
      <c r="K120" s="6">
        <v>73.557000000000002</v>
      </c>
      <c r="L120" s="6">
        <v>56.67</v>
      </c>
      <c r="M120" s="6">
        <v>51.003</v>
      </c>
    </row>
    <row r="121" spans="1:13" x14ac:dyDescent="0.35">
      <c r="A121">
        <v>120</v>
      </c>
      <c r="B121" t="s">
        <v>19</v>
      </c>
      <c r="C121">
        <v>10</v>
      </c>
      <c r="D121" t="s">
        <v>27</v>
      </c>
      <c r="E121" s="1">
        <v>43624</v>
      </c>
      <c r="F121" s="4">
        <v>1443.6000000000001</v>
      </c>
      <c r="G121" s="4">
        <v>1604</v>
      </c>
      <c r="H121" s="4">
        <v>584.1</v>
      </c>
      <c r="I121">
        <v>531</v>
      </c>
      <c r="J121" s="6">
        <v>81.73</v>
      </c>
      <c r="K121" s="6">
        <v>73.557000000000002</v>
      </c>
      <c r="L121" s="6">
        <v>56.67</v>
      </c>
      <c r="M121" s="6">
        <v>51.003</v>
      </c>
    </row>
    <row r="122" spans="1:13" x14ac:dyDescent="0.35">
      <c r="A122">
        <v>121</v>
      </c>
      <c r="B122" t="s">
        <v>19</v>
      </c>
      <c r="C122">
        <v>10</v>
      </c>
      <c r="D122" t="s">
        <v>27</v>
      </c>
      <c r="E122" s="1">
        <v>43385</v>
      </c>
      <c r="F122" s="4">
        <v>1755.9</v>
      </c>
      <c r="G122" s="4">
        <v>1951</v>
      </c>
      <c r="H122" s="4">
        <v>586.30000000000007</v>
      </c>
      <c r="I122">
        <v>533</v>
      </c>
      <c r="J122" s="6">
        <v>81.73</v>
      </c>
      <c r="K122" s="6">
        <v>73.557000000000002</v>
      </c>
      <c r="L122" s="6">
        <v>56.67</v>
      </c>
      <c r="M122" s="6">
        <v>51.003</v>
      </c>
    </row>
    <row r="123" spans="1:13" x14ac:dyDescent="0.35">
      <c r="A123">
        <v>122</v>
      </c>
      <c r="B123" t="s">
        <v>25</v>
      </c>
      <c r="C123">
        <v>10</v>
      </c>
      <c r="D123" t="s">
        <v>27</v>
      </c>
      <c r="E123" s="1">
        <v>43411</v>
      </c>
      <c r="F123" s="4">
        <v>3164.4</v>
      </c>
      <c r="G123" s="4">
        <v>3516</v>
      </c>
      <c r="H123" s="4">
        <v>594</v>
      </c>
      <c r="I123">
        <v>540</v>
      </c>
      <c r="J123" s="6">
        <v>437.2</v>
      </c>
      <c r="K123" s="6">
        <v>393.48</v>
      </c>
      <c r="L123" s="6">
        <v>263.33</v>
      </c>
      <c r="M123" s="6">
        <v>236.99699999999999</v>
      </c>
    </row>
    <row r="124" spans="1:13" x14ac:dyDescent="0.35">
      <c r="A124">
        <v>123</v>
      </c>
      <c r="B124" t="s">
        <v>20</v>
      </c>
      <c r="C124">
        <v>10</v>
      </c>
      <c r="D124" t="s">
        <v>27</v>
      </c>
      <c r="E124" s="1">
        <v>43414</v>
      </c>
      <c r="F124" s="4">
        <v>6868.8</v>
      </c>
      <c r="G124" s="4">
        <v>7632</v>
      </c>
      <c r="H124" s="4">
        <v>599.5</v>
      </c>
      <c r="I124">
        <v>545</v>
      </c>
      <c r="J124" s="6">
        <v>81.73</v>
      </c>
      <c r="K124" s="6">
        <v>73.557000000000002</v>
      </c>
      <c r="L124" s="6">
        <v>56.67</v>
      </c>
      <c r="M124" s="6">
        <v>51.003</v>
      </c>
    </row>
    <row r="125" spans="1:13" x14ac:dyDescent="0.35">
      <c r="A125">
        <v>124</v>
      </c>
      <c r="B125" t="s">
        <v>20</v>
      </c>
      <c r="C125">
        <v>10</v>
      </c>
      <c r="D125" t="s">
        <v>27</v>
      </c>
      <c r="E125" s="1">
        <v>43502</v>
      </c>
      <c r="F125" s="4">
        <v>7249.5</v>
      </c>
      <c r="G125" s="4">
        <v>8055</v>
      </c>
      <c r="H125" s="4">
        <v>600.6</v>
      </c>
      <c r="I125">
        <v>546</v>
      </c>
      <c r="J125" s="6">
        <v>81.73</v>
      </c>
      <c r="K125" s="6">
        <v>73.557000000000002</v>
      </c>
      <c r="L125" s="6">
        <v>56.67</v>
      </c>
      <c r="M125" s="6">
        <v>51.003</v>
      </c>
    </row>
    <row r="126" spans="1:13" x14ac:dyDescent="0.35">
      <c r="A126">
        <v>125</v>
      </c>
      <c r="B126" t="s">
        <v>21</v>
      </c>
      <c r="C126">
        <v>10</v>
      </c>
      <c r="D126" t="s">
        <v>27</v>
      </c>
      <c r="E126" s="1">
        <v>43589</v>
      </c>
      <c r="F126" s="4">
        <v>5206.5</v>
      </c>
      <c r="G126" s="7">
        <v>5785</v>
      </c>
      <c r="H126" s="4">
        <v>614.90000000000009</v>
      </c>
      <c r="I126">
        <v>559</v>
      </c>
      <c r="J126" s="6">
        <v>437.2</v>
      </c>
      <c r="K126" s="6">
        <v>393.48</v>
      </c>
      <c r="L126" s="6">
        <v>263.33</v>
      </c>
      <c r="M126" s="6">
        <v>236.99699999999999</v>
      </c>
    </row>
    <row r="127" spans="1:13" x14ac:dyDescent="0.35">
      <c r="A127">
        <v>126</v>
      </c>
      <c r="B127" t="s">
        <v>16</v>
      </c>
      <c r="C127">
        <v>10</v>
      </c>
      <c r="D127" t="s">
        <v>27</v>
      </c>
      <c r="E127" s="1">
        <v>43282</v>
      </c>
      <c r="F127" s="4">
        <v>2878.2000000000003</v>
      </c>
      <c r="G127" s="7">
        <v>3198</v>
      </c>
      <c r="H127" s="4">
        <v>620.40000000000009</v>
      </c>
      <c r="I127">
        <v>564</v>
      </c>
      <c r="J127" s="6">
        <v>81.73</v>
      </c>
      <c r="K127" s="6">
        <v>73.557000000000002</v>
      </c>
      <c r="L127" s="6">
        <v>56.67</v>
      </c>
      <c r="M127" s="6">
        <v>51.003</v>
      </c>
    </row>
    <row r="128" spans="1:13" x14ac:dyDescent="0.35">
      <c r="A128">
        <v>127</v>
      </c>
      <c r="B128" t="s">
        <v>1</v>
      </c>
      <c r="C128">
        <v>10</v>
      </c>
      <c r="D128" t="s">
        <v>27</v>
      </c>
      <c r="E128" s="1">
        <v>43252</v>
      </c>
      <c r="F128" s="4">
        <v>2128.5</v>
      </c>
      <c r="G128" s="7">
        <v>2365</v>
      </c>
      <c r="H128" s="4">
        <v>578.6</v>
      </c>
      <c r="I128">
        <v>526</v>
      </c>
      <c r="J128" s="6">
        <v>437.2</v>
      </c>
      <c r="K128" s="6">
        <v>393.48</v>
      </c>
      <c r="L128" s="6">
        <v>263.33</v>
      </c>
      <c r="M128" s="6">
        <v>236.99699999999999</v>
      </c>
    </row>
    <row r="129" spans="1:13" x14ac:dyDescent="0.35">
      <c r="A129">
        <v>128</v>
      </c>
      <c r="B129" t="s">
        <v>19</v>
      </c>
      <c r="C129">
        <v>10</v>
      </c>
      <c r="D129" t="s">
        <v>27</v>
      </c>
      <c r="E129" s="1">
        <v>43195</v>
      </c>
      <c r="F129" s="4">
        <v>531.9</v>
      </c>
      <c r="G129" s="7">
        <v>591</v>
      </c>
      <c r="H129" s="4">
        <v>588.5</v>
      </c>
      <c r="I129">
        <v>535</v>
      </c>
      <c r="J129" s="6">
        <v>81.73</v>
      </c>
      <c r="K129" s="6">
        <v>73.557000000000002</v>
      </c>
      <c r="L129" s="6">
        <v>56.67</v>
      </c>
      <c r="M129" s="6">
        <v>51.003</v>
      </c>
    </row>
    <row r="130" spans="1:13" x14ac:dyDescent="0.35">
      <c r="A130">
        <v>129</v>
      </c>
      <c r="B130" t="s">
        <v>19</v>
      </c>
      <c r="C130">
        <v>10</v>
      </c>
      <c r="D130" t="s">
        <v>27</v>
      </c>
      <c r="E130" s="1">
        <v>43259</v>
      </c>
      <c r="F130" s="4">
        <v>1443.6000000000001</v>
      </c>
      <c r="G130" s="7">
        <v>1604</v>
      </c>
      <c r="H130" s="4">
        <v>584.1</v>
      </c>
      <c r="I130">
        <v>531</v>
      </c>
      <c r="J130" s="6">
        <v>81.73</v>
      </c>
      <c r="K130" s="6">
        <v>73.557000000000002</v>
      </c>
      <c r="L130" s="6">
        <v>56.67</v>
      </c>
      <c r="M130" s="6">
        <v>51.003</v>
      </c>
    </row>
    <row r="131" spans="1:13" x14ac:dyDescent="0.35">
      <c r="A131">
        <v>130</v>
      </c>
      <c r="B131" t="s">
        <v>18</v>
      </c>
      <c r="C131">
        <v>10</v>
      </c>
      <c r="D131" t="s">
        <v>27</v>
      </c>
      <c r="E131" s="1">
        <v>43142</v>
      </c>
      <c r="F131" s="4">
        <v>5944.5</v>
      </c>
      <c r="G131" s="5">
        <v>6605</v>
      </c>
      <c r="H131" s="4">
        <v>559.90000000000009</v>
      </c>
      <c r="I131">
        <v>509</v>
      </c>
      <c r="J131" s="6">
        <v>81.73</v>
      </c>
      <c r="K131" s="6">
        <v>73.557000000000002</v>
      </c>
      <c r="L131" s="6">
        <v>56.67</v>
      </c>
      <c r="M131" s="6">
        <v>51.003</v>
      </c>
    </row>
    <row r="132" spans="1:13" x14ac:dyDescent="0.35">
      <c r="A132">
        <v>131</v>
      </c>
      <c r="B132" t="s">
        <v>1</v>
      </c>
      <c r="C132">
        <v>10</v>
      </c>
      <c r="D132" t="s">
        <v>27</v>
      </c>
      <c r="E132" s="1">
        <v>43108</v>
      </c>
      <c r="F132" s="4">
        <v>6970.5</v>
      </c>
      <c r="G132" s="5">
        <v>7745</v>
      </c>
      <c r="H132" s="4">
        <v>576.40000000000009</v>
      </c>
      <c r="I132">
        <v>524</v>
      </c>
      <c r="J132" s="6">
        <v>81.73</v>
      </c>
      <c r="K132" s="6">
        <v>73.557000000000002</v>
      </c>
      <c r="L132" s="6">
        <v>56.67</v>
      </c>
      <c r="M132" s="6">
        <v>51.003</v>
      </c>
    </row>
    <row r="133" spans="1:13" x14ac:dyDescent="0.35">
      <c r="A133">
        <v>132</v>
      </c>
      <c r="B133" t="s">
        <v>1</v>
      </c>
      <c r="C133">
        <v>10</v>
      </c>
      <c r="D133" t="s">
        <v>27</v>
      </c>
      <c r="E133" s="1">
        <v>43142</v>
      </c>
      <c r="F133" s="4">
        <v>2709</v>
      </c>
      <c r="G133" s="5">
        <v>3010</v>
      </c>
      <c r="H133" s="4">
        <v>572</v>
      </c>
      <c r="I133">
        <v>520</v>
      </c>
      <c r="J133" s="6">
        <v>437.2</v>
      </c>
      <c r="K133" s="6">
        <v>393.48</v>
      </c>
      <c r="L133" s="6">
        <v>263.33</v>
      </c>
      <c r="M133" s="6">
        <v>236.99699999999999</v>
      </c>
    </row>
    <row r="134" spans="1:13" x14ac:dyDescent="0.35">
      <c r="A134">
        <v>133</v>
      </c>
      <c r="B134" t="s">
        <v>17</v>
      </c>
      <c r="C134">
        <v>7</v>
      </c>
      <c r="D134" t="s">
        <v>27</v>
      </c>
      <c r="E134" s="1">
        <v>43413</v>
      </c>
      <c r="F134" s="4">
        <v>639.9</v>
      </c>
      <c r="G134" s="4">
        <v>711</v>
      </c>
      <c r="H134" s="4">
        <v>551.1</v>
      </c>
      <c r="I134">
        <v>501</v>
      </c>
      <c r="J134" s="6">
        <v>47.45</v>
      </c>
      <c r="K134" s="6">
        <v>42.705000000000005</v>
      </c>
      <c r="L134" s="6">
        <v>31.79</v>
      </c>
      <c r="M134" s="6">
        <v>28.610999999999997</v>
      </c>
    </row>
    <row r="135" spans="1:13" x14ac:dyDescent="0.35">
      <c r="A135">
        <v>134</v>
      </c>
      <c r="B135" t="s">
        <v>17</v>
      </c>
      <c r="C135">
        <v>7</v>
      </c>
      <c r="D135" t="s">
        <v>27</v>
      </c>
      <c r="E135" s="1">
        <v>43283</v>
      </c>
      <c r="F135" s="4">
        <v>7368.3</v>
      </c>
      <c r="G135" s="4">
        <v>8187</v>
      </c>
      <c r="H135" s="4">
        <v>554.40000000000009</v>
      </c>
      <c r="I135">
        <v>504</v>
      </c>
      <c r="J135" s="6">
        <v>47.45</v>
      </c>
      <c r="K135" s="6">
        <v>42.705000000000005</v>
      </c>
      <c r="L135" s="6">
        <v>31.79</v>
      </c>
      <c r="M135" s="6">
        <v>28.610999999999997</v>
      </c>
    </row>
    <row r="136" spans="1:13" x14ac:dyDescent="0.35">
      <c r="A136">
        <v>135</v>
      </c>
      <c r="B136" t="s">
        <v>18</v>
      </c>
      <c r="C136">
        <v>7</v>
      </c>
      <c r="D136" t="s">
        <v>27</v>
      </c>
      <c r="E136" s="1">
        <v>43283</v>
      </c>
      <c r="F136" s="4">
        <v>565.20000000000005</v>
      </c>
      <c r="G136" s="4">
        <v>628</v>
      </c>
      <c r="H136" s="4">
        <v>564.30000000000007</v>
      </c>
      <c r="I136">
        <v>513</v>
      </c>
      <c r="J136" s="6">
        <v>47.45</v>
      </c>
      <c r="K136" s="6">
        <v>42.705000000000005</v>
      </c>
      <c r="L136" s="6">
        <v>31.79</v>
      </c>
      <c r="M136" s="6">
        <v>28.610999999999997</v>
      </c>
    </row>
    <row r="137" spans="1:13" x14ac:dyDescent="0.35">
      <c r="A137">
        <v>136</v>
      </c>
      <c r="B137" t="s">
        <v>1</v>
      </c>
      <c r="C137">
        <v>7</v>
      </c>
      <c r="D137" t="s">
        <v>27</v>
      </c>
      <c r="E137" s="1">
        <v>43320</v>
      </c>
      <c r="F137" s="4">
        <v>2127.6</v>
      </c>
      <c r="G137" s="4">
        <v>2364</v>
      </c>
      <c r="H137" s="4">
        <v>568.70000000000005</v>
      </c>
      <c r="I137">
        <v>517</v>
      </c>
      <c r="J137" s="6">
        <v>255.28</v>
      </c>
      <c r="K137" s="6">
        <v>229.75200000000001</v>
      </c>
      <c r="L137" s="6">
        <v>159.41999999999999</v>
      </c>
      <c r="M137" s="6">
        <v>143.47799999999998</v>
      </c>
    </row>
    <row r="138" spans="1:13" x14ac:dyDescent="0.35">
      <c r="A138">
        <v>137</v>
      </c>
      <c r="B138" t="s">
        <v>1</v>
      </c>
      <c r="C138">
        <v>7</v>
      </c>
      <c r="D138" t="s">
        <v>27</v>
      </c>
      <c r="E138" s="1">
        <v>43322</v>
      </c>
      <c r="F138" s="4">
        <v>3308.4</v>
      </c>
      <c r="G138" s="4">
        <v>3676</v>
      </c>
      <c r="H138" s="4">
        <v>579.70000000000005</v>
      </c>
      <c r="I138">
        <v>527</v>
      </c>
      <c r="J138" s="6">
        <v>47.45</v>
      </c>
      <c r="K138" s="6">
        <v>42.705000000000005</v>
      </c>
      <c r="L138" s="6">
        <v>31.79</v>
      </c>
      <c r="M138" s="6">
        <v>28.610999999999997</v>
      </c>
    </row>
    <row r="139" spans="1:13" x14ac:dyDescent="0.35">
      <c r="A139">
        <v>138</v>
      </c>
      <c r="B139" t="s">
        <v>1</v>
      </c>
      <c r="C139">
        <v>7</v>
      </c>
      <c r="D139" t="s">
        <v>27</v>
      </c>
      <c r="E139" s="1">
        <v>43407</v>
      </c>
      <c r="F139" s="4">
        <v>8466.3000000000011</v>
      </c>
      <c r="G139" s="4">
        <v>9407</v>
      </c>
      <c r="H139" s="4">
        <v>574.20000000000005</v>
      </c>
      <c r="I139">
        <v>522</v>
      </c>
      <c r="J139" s="6">
        <v>255.28</v>
      </c>
      <c r="K139" s="6">
        <v>229.75200000000001</v>
      </c>
      <c r="L139" s="6">
        <v>159.41999999999999</v>
      </c>
      <c r="M139" s="6">
        <v>143.47799999999998</v>
      </c>
    </row>
    <row r="140" spans="1:13" x14ac:dyDescent="0.35">
      <c r="A140">
        <v>139</v>
      </c>
      <c r="B140" t="s">
        <v>19</v>
      </c>
      <c r="C140">
        <v>7</v>
      </c>
      <c r="D140" t="s">
        <v>27</v>
      </c>
      <c r="E140" s="1">
        <v>43477</v>
      </c>
      <c r="F140" s="4">
        <v>1422.9</v>
      </c>
      <c r="G140" s="4">
        <v>1581</v>
      </c>
      <c r="H140" s="4">
        <v>583</v>
      </c>
      <c r="I140">
        <v>530</v>
      </c>
      <c r="J140" s="6">
        <v>47.45</v>
      </c>
      <c r="K140" s="6">
        <v>42.705000000000005</v>
      </c>
      <c r="L140" s="6">
        <v>31.79</v>
      </c>
      <c r="M140" s="6">
        <v>28.610999999999997</v>
      </c>
    </row>
    <row r="141" spans="1:13" x14ac:dyDescent="0.35">
      <c r="A141">
        <v>140</v>
      </c>
      <c r="B141" t="s">
        <v>19</v>
      </c>
      <c r="C141">
        <v>7</v>
      </c>
      <c r="D141" t="s">
        <v>27</v>
      </c>
      <c r="E141" s="1">
        <v>43534</v>
      </c>
      <c r="F141" s="4">
        <v>2073.6</v>
      </c>
      <c r="G141" s="4">
        <v>2304</v>
      </c>
      <c r="H141" s="4">
        <v>587.40000000000009</v>
      </c>
      <c r="I141">
        <v>534</v>
      </c>
      <c r="J141" s="6">
        <v>47.45</v>
      </c>
      <c r="K141" s="6">
        <v>42.705000000000005</v>
      </c>
      <c r="L141" s="6">
        <v>31.79</v>
      </c>
      <c r="M141" s="6">
        <v>28.610999999999997</v>
      </c>
    </row>
    <row r="142" spans="1:13" x14ac:dyDescent="0.35">
      <c r="A142">
        <v>141</v>
      </c>
      <c r="B142" t="s">
        <v>19</v>
      </c>
      <c r="C142">
        <v>7</v>
      </c>
      <c r="D142" t="s">
        <v>27</v>
      </c>
      <c r="E142" s="1">
        <v>43352</v>
      </c>
      <c r="F142" s="4">
        <v>975.6</v>
      </c>
      <c r="G142" s="4">
        <v>1084</v>
      </c>
      <c r="H142" s="4">
        <v>585.20000000000005</v>
      </c>
      <c r="I142">
        <v>532</v>
      </c>
      <c r="J142" s="6">
        <v>255.28</v>
      </c>
      <c r="K142" s="6">
        <v>229.75200000000001</v>
      </c>
      <c r="L142" s="6">
        <v>159.41999999999999</v>
      </c>
      <c r="M142" s="6">
        <v>143.47799999999998</v>
      </c>
    </row>
    <row r="143" spans="1:13" x14ac:dyDescent="0.35">
      <c r="A143">
        <v>142</v>
      </c>
      <c r="B143" t="s">
        <v>25</v>
      </c>
      <c r="C143">
        <v>7</v>
      </c>
      <c r="D143" t="s">
        <v>27</v>
      </c>
      <c r="E143" s="1">
        <v>43282</v>
      </c>
      <c r="F143" s="4">
        <v>527.4</v>
      </c>
      <c r="G143" s="4">
        <v>586</v>
      </c>
      <c r="H143" s="4">
        <v>589.6</v>
      </c>
      <c r="I143">
        <v>536</v>
      </c>
      <c r="J143" s="6">
        <v>47.45</v>
      </c>
      <c r="K143" s="6">
        <v>42.705000000000005</v>
      </c>
      <c r="L143" s="6">
        <v>31.79</v>
      </c>
      <c r="M143" s="6">
        <v>28.610999999999997</v>
      </c>
    </row>
    <row r="144" spans="1:13" x14ac:dyDescent="0.35">
      <c r="A144">
        <v>143</v>
      </c>
      <c r="B144" t="s">
        <v>25</v>
      </c>
      <c r="C144">
        <v>7</v>
      </c>
      <c r="D144" t="s">
        <v>27</v>
      </c>
      <c r="E144" s="1">
        <v>43476</v>
      </c>
      <c r="F144" s="4">
        <v>5178.6000000000004</v>
      </c>
      <c r="G144" s="4">
        <v>5754</v>
      </c>
      <c r="H144" s="4">
        <v>592.90000000000009</v>
      </c>
      <c r="I144">
        <v>539</v>
      </c>
      <c r="J144" s="6">
        <v>47.45</v>
      </c>
      <c r="K144" s="6">
        <v>42.705000000000005</v>
      </c>
      <c r="L144" s="6">
        <v>31.79</v>
      </c>
      <c r="M144" s="6">
        <v>28.610999999999997</v>
      </c>
    </row>
    <row r="145" spans="1:13" x14ac:dyDescent="0.35">
      <c r="A145">
        <v>144</v>
      </c>
      <c r="B145" t="s">
        <v>25</v>
      </c>
      <c r="C145">
        <v>7</v>
      </c>
      <c r="D145" t="s">
        <v>27</v>
      </c>
      <c r="E145" s="1">
        <v>43376</v>
      </c>
      <c r="F145" s="4">
        <v>2252.7000000000003</v>
      </c>
      <c r="G145" s="4">
        <v>2503</v>
      </c>
      <c r="H145" s="4">
        <v>591.80000000000007</v>
      </c>
      <c r="I145">
        <v>538</v>
      </c>
      <c r="J145" s="6">
        <v>255.28</v>
      </c>
      <c r="K145" s="6">
        <v>229.75200000000001</v>
      </c>
      <c r="L145" s="6">
        <v>159.41999999999999</v>
      </c>
      <c r="M145" s="6">
        <v>143.47799999999998</v>
      </c>
    </row>
    <row r="146" spans="1:13" x14ac:dyDescent="0.35">
      <c r="A146">
        <v>145</v>
      </c>
      <c r="B146" t="s">
        <v>20</v>
      </c>
      <c r="C146">
        <v>7</v>
      </c>
      <c r="D146" t="s">
        <v>27</v>
      </c>
      <c r="E146" s="1">
        <v>43407</v>
      </c>
      <c r="F146" s="4">
        <v>6965.1</v>
      </c>
      <c r="G146" s="4">
        <v>7739</v>
      </c>
      <c r="H146" s="4">
        <v>597.30000000000007</v>
      </c>
      <c r="I146">
        <v>543</v>
      </c>
      <c r="J146" s="6">
        <v>47.45</v>
      </c>
      <c r="K146" s="6">
        <v>42.705000000000005</v>
      </c>
      <c r="L146" s="6">
        <v>31.79</v>
      </c>
      <c r="M146" s="6">
        <v>28.610999999999997</v>
      </c>
    </row>
    <row r="147" spans="1:13" x14ac:dyDescent="0.35">
      <c r="A147">
        <v>146</v>
      </c>
      <c r="B147" t="s">
        <v>20</v>
      </c>
      <c r="C147">
        <v>7</v>
      </c>
      <c r="D147" t="s">
        <v>27</v>
      </c>
      <c r="E147" s="1">
        <v>43287</v>
      </c>
      <c r="F147" s="4">
        <v>6718.5</v>
      </c>
      <c r="G147" s="4">
        <v>7465</v>
      </c>
      <c r="H147" s="4">
        <v>601.70000000000005</v>
      </c>
      <c r="I147">
        <v>547</v>
      </c>
      <c r="J147" s="6">
        <v>255.28</v>
      </c>
      <c r="K147" s="6">
        <v>229.75200000000001</v>
      </c>
      <c r="L147" s="6">
        <v>159.41999999999999</v>
      </c>
      <c r="M147" s="6">
        <v>143.47799999999998</v>
      </c>
    </row>
    <row r="148" spans="1:13" x14ac:dyDescent="0.35">
      <c r="A148">
        <v>147</v>
      </c>
      <c r="B148" t="s">
        <v>23</v>
      </c>
      <c r="C148">
        <v>7</v>
      </c>
      <c r="D148" t="s">
        <v>27</v>
      </c>
      <c r="E148" s="1">
        <v>43594</v>
      </c>
      <c r="F148" s="4">
        <v>5951.7</v>
      </c>
      <c r="G148" s="4">
        <v>6613</v>
      </c>
      <c r="H148" s="4">
        <v>605</v>
      </c>
      <c r="I148">
        <v>550</v>
      </c>
      <c r="J148" s="6">
        <v>47.45</v>
      </c>
      <c r="K148" s="6">
        <v>42.705000000000005</v>
      </c>
      <c r="L148" s="6">
        <v>31.79</v>
      </c>
      <c r="M148" s="6">
        <v>28.610999999999997</v>
      </c>
    </row>
    <row r="149" spans="1:13" x14ac:dyDescent="0.35">
      <c r="A149">
        <v>148</v>
      </c>
      <c r="B149" t="s">
        <v>22</v>
      </c>
      <c r="C149">
        <v>7</v>
      </c>
      <c r="D149" t="s">
        <v>27</v>
      </c>
      <c r="E149" s="1">
        <v>43314</v>
      </c>
      <c r="F149" s="4">
        <v>2912.4</v>
      </c>
      <c r="G149" s="7">
        <v>3236</v>
      </c>
      <c r="H149" s="4">
        <v>610.5</v>
      </c>
      <c r="I149">
        <v>555</v>
      </c>
      <c r="J149" s="6">
        <v>255.28</v>
      </c>
      <c r="K149" s="6">
        <v>229.75200000000001</v>
      </c>
      <c r="L149" s="6">
        <v>159.41999999999999</v>
      </c>
      <c r="M149" s="6">
        <v>143.47799999999998</v>
      </c>
    </row>
    <row r="150" spans="1:13" x14ac:dyDescent="0.35">
      <c r="A150">
        <v>149</v>
      </c>
      <c r="B150" t="s">
        <v>16</v>
      </c>
      <c r="C150">
        <v>7</v>
      </c>
      <c r="D150" t="s">
        <v>27</v>
      </c>
      <c r="E150" s="1">
        <v>43314</v>
      </c>
      <c r="F150" s="4">
        <v>1542.6000000000001</v>
      </c>
      <c r="G150" s="7">
        <v>1714</v>
      </c>
      <c r="H150" s="4">
        <v>621.5</v>
      </c>
      <c r="I150">
        <v>565</v>
      </c>
      <c r="J150" s="6">
        <v>255.28</v>
      </c>
      <c r="K150" s="6">
        <v>229.75200000000001</v>
      </c>
      <c r="L150" s="6">
        <v>159.41999999999999</v>
      </c>
      <c r="M150" s="6">
        <v>143.47799999999998</v>
      </c>
    </row>
    <row r="151" spans="1:13" x14ac:dyDescent="0.35">
      <c r="A151">
        <v>150</v>
      </c>
      <c r="B151" t="s">
        <v>24</v>
      </c>
      <c r="C151">
        <v>7</v>
      </c>
      <c r="D151" t="s">
        <v>27</v>
      </c>
      <c r="E151" s="1">
        <v>43351</v>
      </c>
      <c r="F151" s="4">
        <v>1235.7</v>
      </c>
      <c r="G151" s="7">
        <v>1373</v>
      </c>
      <c r="H151" s="4">
        <v>624.80000000000007</v>
      </c>
      <c r="I151">
        <v>568</v>
      </c>
      <c r="J151" s="6">
        <v>255.28</v>
      </c>
      <c r="K151" s="6">
        <v>229.75200000000001</v>
      </c>
      <c r="L151" s="6">
        <v>159.41999999999999</v>
      </c>
      <c r="M151" s="6">
        <v>143.47799999999998</v>
      </c>
    </row>
    <row r="152" spans="1:13" x14ac:dyDescent="0.35">
      <c r="A152">
        <v>151</v>
      </c>
      <c r="B152" t="s">
        <v>23</v>
      </c>
      <c r="C152">
        <v>7</v>
      </c>
      <c r="D152" t="s">
        <v>27</v>
      </c>
      <c r="E152" s="1">
        <v>43229</v>
      </c>
      <c r="F152" s="4">
        <v>5951.7</v>
      </c>
      <c r="G152" s="7">
        <v>6613</v>
      </c>
      <c r="H152" s="4">
        <v>605</v>
      </c>
      <c r="I152">
        <v>550</v>
      </c>
      <c r="J152" s="6">
        <v>47.45</v>
      </c>
      <c r="K152" s="6">
        <v>42.705000000000005</v>
      </c>
      <c r="L152" s="6">
        <v>31.79</v>
      </c>
      <c r="M152" s="6">
        <v>28.610999999999997</v>
      </c>
    </row>
    <row r="153" spans="1:13" x14ac:dyDescent="0.35">
      <c r="A153">
        <v>152</v>
      </c>
      <c r="B153" t="s">
        <v>19</v>
      </c>
      <c r="C153">
        <v>7</v>
      </c>
      <c r="D153" t="s">
        <v>27</v>
      </c>
      <c r="E153" s="1">
        <v>43112</v>
      </c>
      <c r="F153" s="4">
        <v>1422.9</v>
      </c>
      <c r="G153" s="5">
        <v>1581</v>
      </c>
      <c r="H153" s="4">
        <v>583</v>
      </c>
      <c r="I153">
        <v>530</v>
      </c>
      <c r="J153" s="6">
        <v>47.45</v>
      </c>
      <c r="K153" s="6">
        <v>42.705000000000005</v>
      </c>
      <c r="L153" s="6">
        <v>31.79</v>
      </c>
      <c r="M153" s="6">
        <v>28.610999999999997</v>
      </c>
    </row>
    <row r="154" spans="1:13" x14ac:dyDescent="0.35">
      <c r="A154">
        <v>153</v>
      </c>
      <c r="B154" t="s">
        <v>19</v>
      </c>
      <c r="C154">
        <v>7</v>
      </c>
      <c r="D154" t="s">
        <v>27</v>
      </c>
      <c r="E154" s="1">
        <v>43169</v>
      </c>
      <c r="F154" s="4">
        <v>2073.6</v>
      </c>
      <c r="G154" s="5">
        <v>2304</v>
      </c>
      <c r="H154" s="4">
        <v>587.40000000000009</v>
      </c>
      <c r="I154">
        <v>534</v>
      </c>
      <c r="J154" s="6">
        <v>47.45</v>
      </c>
      <c r="K154" s="6">
        <v>42.705000000000005</v>
      </c>
      <c r="L154" s="6">
        <v>31.79</v>
      </c>
      <c r="M154" s="6">
        <v>28.610999999999997</v>
      </c>
    </row>
    <row r="155" spans="1:13" x14ac:dyDescent="0.35">
      <c r="A155">
        <v>154</v>
      </c>
      <c r="B155" t="s">
        <v>18</v>
      </c>
      <c r="C155">
        <v>6</v>
      </c>
      <c r="D155" t="s">
        <v>27</v>
      </c>
      <c r="E155" s="1">
        <v>43562</v>
      </c>
      <c r="F155" s="4">
        <v>3821.4</v>
      </c>
      <c r="G155" s="4">
        <v>4246</v>
      </c>
      <c r="H155" s="4">
        <v>558.80000000000007</v>
      </c>
      <c r="I155">
        <v>508</v>
      </c>
      <c r="J155" s="6">
        <v>152.58000000000001</v>
      </c>
      <c r="K155" s="6">
        <v>137.322</v>
      </c>
      <c r="L155" s="6">
        <v>97.44</v>
      </c>
      <c r="M155" s="6">
        <v>87.695999999999998</v>
      </c>
    </row>
    <row r="156" spans="1:13" x14ac:dyDescent="0.35">
      <c r="A156">
        <v>155</v>
      </c>
      <c r="B156" t="s">
        <v>18</v>
      </c>
      <c r="C156">
        <v>6</v>
      </c>
      <c r="D156" t="s">
        <v>0</v>
      </c>
      <c r="E156" s="1">
        <v>43499</v>
      </c>
      <c r="F156" s="4">
        <v>6939.9000000000005</v>
      </c>
      <c r="G156" s="4">
        <v>7711</v>
      </c>
      <c r="H156" s="4">
        <v>565.40000000000009</v>
      </c>
      <c r="I156">
        <v>514</v>
      </c>
      <c r="J156" s="6">
        <v>152.58000000000001</v>
      </c>
      <c r="K156" s="6">
        <v>137.322</v>
      </c>
      <c r="L156" s="6">
        <v>97.44</v>
      </c>
      <c r="M156" s="6">
        <v>87.695999999999998</v>
      </c>
    </row>
    <row r="157" spans="1:13" x14ac:dyDescent="0.35">
      <c r="A157">
        <v>156</v>
      </c>
      <c r="B157" t="s">
        <v>1</v>
      </c>
      <c r="C157">
        <v>6</v>
      </c>
      <c r="D157" t="s">
        <v>0</v>
      </c>
      <c r="E157" s="1">
        <v>43590</v>
      </c>
      <c r="F157" s="4">
        <v>522.9</v>
      </c>
      <c r="G157" s="4">
        <v>581</v>
      </c>
      <c r="H157" s="4">
        <v>580.80000000000007</v>
      </c>
      <c r="I157">
        <v>528</v>
      </c>
      <c r="J157" s="6">
        <v>152.58000000000001</v>
      </c>
      <c r="K157" s="6">
        <v>137.322</v>
      </c>
      <c r="L157" s="6">
        <v>97.44</v>
      </c>
      <c r="M157" s="6">
        <v>87.695999999999998</v>
      </c>
    </row>
    <row r="158" spans="1:13" x14ac:dyDescent="0.35">
      <c r="A158">
        <v>157</v>
      </c>
      <c r="B158" t="s">
        <v>20</v>
      </c>
      <c r="C158">
        <v>6</v>
      </c>
      <c r="D158" t="s">
        <v>0</v>
      </c>
      <c r="E158" s="1">
        <v>43346</v>
      </c>
      <c r="F158" s="4">
        <v>8395.2000000000007</v>
      </c>
      <c r="G158" s="4">
        <v>9328</v>
      </c>
      <c r="H158" s="4">
        <v>598.40000000000009</v>
      </c>
      <c r="I158">
        <v>544</v>
      </c>
      <c r="J158" s="6">
        <v>152.58000000000001</v>
      </c>
      <c r="K158" s="6">
        <v>137.322</v>
      </c>
      <c r="L158" s="6">
        <v>97.44</v>
      </c>
      <c r="M158" s="6">
        <v>87.695999999999998</v>
      </c>
    </row>
    <row r="159" spans="1:13" x14ac:dyDescent="0.35">
      <c r="A159">
        <v>158</v>
      </c>
      <c r="B159" t="s">
        <v>22</v>
      </c>
      <c r="C159">
        <v>6</v>
      </c>
      <c r="D159" t="s">
        <v>0</v>
      </c>
      <c r="E159" s="1">
        <v>43620</v>
      </c>
      <c r="F159" s="4">
        <v>6541.2</v>
      </c>
      <c r="G159" s="7">
        <v>7268</v>
      </c>
      <c r="H159" s="4">
        <v>611.6</v>
      </c>
      <c r="I159">
        <v>556</v>
      </c>
      <c r="J159" s="6">
        <v>152.58000000000001</v>
      </c>
      <c r="K159" s="6">
        <v>137.322</v>
      </c>
      <c r="L159" s="6">
        <v>97.44</v>
      </c>
      <c r="M159" s="6">
        <v>87.695999999999998</v>
      </c>
    </row>
    <row r="160" spans="1:13" x14ac:dyDescent="0.35">
      <c r="A160">
        <v>159</v>
      </c>
      <c r="B160" t="s">
        <v>22</v>
      </c>
      <c r="C160">
        <v>6</v>
      </c>
      <c r="D160" t="s">
        <v>0</v>
      </c>
      <c r="E160" s="1">
        <v>43565</v>
      </c>
      <c r="F160" s="4">
        <v>7255.8</v>
      </c>
      <c r="G160" s="7">
        <v>8062</v>
      </c>
      <c r="H160" s="4">
        <v>608.30000000000007</v>
      </c>
      <c r="I160">
        <v>553</v>
      </c>
      <c r="J160" s="6">
        <v>152.58000000000001</v>
      </c>
      <c r="K160" s="6">
        <v>137.322</v>
      </c>
      <c r="L160" s="6">
        <v>97.44</v>
      </c>
      <c r="M160" s="6">
        <v>87.695999999999998</v>
      </c>
    </row>
    <row r="161" spans="1:13" x14ac:dyDescent="0.35">
      <c r="A161">
        <v>160</v>
      </c>
      <c r="B161" t="s">
        <v>21</v>
      </c>
      <c r="C161">
        <v>6</v>
      </c>
      <c r="D161" t="s">
        <v>0</v>
      </c>
      <c r="E161" s="1">
        <v>43561</v>
      </c>
      <c r="F161" s="4">
        <v>6738.3</v>
      </c>
      <c r="G161" s="7">
        <v>7487</v>
      </c>
      <c r="H161" s="4">
        <v>612.70000000000005</v>
      </c>
      <c r="I161">
        <v>557</v>
      </c>
      <c r="J161" s="6">
        <v>152.58000000000001</v>
      </c>
      <c r="K161" s="6">
        <v>137.322</v>
      </c>
      <c r="L161" s="6">
        <v>97.44</v>
      </c>
      <c r="M161" s="6">
        <v>87.695999999999998</v>
      </c>
    </row>
    <row r="162" spans="1:13" x14ac:dyDescent="0.35">
      <c r="A162">
        <v>161</v>
      </c>
      <c r="B162" t="s">
        <v>18</v>
      </c>
      <c r="C162">
        <v>6</v>
      </c>
      <c r="D162" t="s">
        <v>27</v>
      </c>
      <c r="E162" s="1">
        <v>43197</v>
      </c>
      <c r="F162" s="4">
        <v>3821.4</v>
      </c>
      <c r="G162" s="7">
        <v>4246</v>
      </c>
      <c r="H162" s="4">
        <v>558.80000000000007</v>
      </c>
      <c r="I162">
        <v>508</v>
      </c>
      <c r="J162" s="6">
        <v>152.58000000000001</v>
      </c>
      <c r="K162" s="6">
        <v>137.322</v>
      </c>
      <c r="L162" s="6">
        <v>97.44</v>
      </c>
      <c r="M162" s="6">
        <v>87.695999999999998</v>
      </c>
    </row>
    <row r="163" spans="1:13" x14ac:dyDescent="0.35">
      <c r="A163">
        <v>162</v>
      </c>
      <c r="B163" t="s">
        <v>1</v>
      </c>
      <c r="C163">
        <v>6</v>
      </c>
      <c r="D163" t="s">
        <v>0</v>
      </c>
      <c r="E163" s="1">
        <v>43225</v>
      </c>
      <c r="F163" s="4">
        <v>522.9</v>
      </c>
      <c r="G163" s="7">
        <v>581</v>
      </c>
      <c r="H163" s="4">
        <v>580.80000000000007</v>
      </c>
      <c r="I163">
        <v>528</v>
      </c>
      <c r="J163" s="6">
        <v>152.58000000000001</v>
      </c>
      <c r="K163" s="6">
        <v>137.322</v>
      </c>
      <c r="L163" s="6">
        <v>97.44</v>
      </c>
      <c r="M163" s="6">
        <v>87.695999999999998</v>
      </c>
    </row>
    <row r="164" spans="1:13" x14ac:dyDescent="0.35">
      <c r="A164">
        <v>163</v>
      </c>
      <c r="B164" t="s">
        <v>18</v>
      </c>
      <c r="C164">
        <v>6</v>
      </c>
      <c r="D164" t="s">
        <v>0</v>
      </c>
      <c r="E164" s="1">
        <v>43134</v>
      </c>
      <c r="F164" s="4">
        <v>6939.9000000000005</v>
      </c>
      <c r="G164" s="5">
        <v>7711</v>
      </c>
      <c r="H164" s="4">
        <v>565.40000000000009</v>
      </c>
      <c r="I164">
        <v>514</v>
      </c>
      <c r="J164" s="6">
        <v>152.58000000000001</v>
      </c>
      <c r="K164" s="6">
        <v>137.322</v>
      </c>
      <c r="L164" s="6">
        <v>97.44</v>
      </c>
      <c r="M164" s="6">
        <v>87.695999999999998</v>
      </c>
    </row>
    <row r="165" spans="1:13" x14ac:dyDescent="0.35">
      <c r="A165">
        <v>164</v>
      </c>
      <c r="B165" t="s">
        <v>1</v>
      </c>
      <c r="C165">
        <v>8</v>
      </c>
      <c r="D165" t="s">
        <v>0</v>
      </c>
      <c r="E165" s="1">
        <v>43225</v>
      </c>
      <c r="F165" s="4">
        <v>522.9</v>
      </c>
      <c r="G165" s="7">
        <v>581</v>
      </c>
      <c r="H165" s="4">
        <v>580.80000000000007</v>
      </c>
      <c r="I165">
        <v>528</v>
      </c>
      <c r="J165" s="6">
        <v>152.58000000000001</v>
      </c>
      <c r="K165" s="6">
        <v>137.322</v>
      </c>
      <c r="L165" s="6">
        <v>97.44</v>
      </c>
      <c r="M165" s="6">
        <v>87.695999999999998</v>
      </c>
    </row>
    <row r="166" spans="1:13" x14ac:dyDescent="0.35">
      <c r="A166">
        <v>165</v>
      </c>
      <c r="B166" t="s">
        <v>18</v>
      </c>
      <c r="C166">
        <v>8</v>
      </c>
      <c r="D166" t="s">
        <v>0</v>
      </c>
      <c r="E166" s="1">
        <v>43134</v>
      </c>
      <c r="F166" s="4">
        <v>6939.9000000000005</v>
      </c>
      <c r="G166" s="5">
        <v>7711</v>
      </c>
      <c r="H166" s="4">
        <v>565.40000000000009</v>
      </c>
      <c r="I166">
        <v>514</v>
      </c>
      <c r="J166" s="6">
        <v>152.58000000000001</v>
      </c>
      <c r="K166" s="6">
        <v>137.322</v>
      </c>
      <c r="L166" s="6">
        <v>97.44</v>
      </c>
      <c r="M166" s="6">
        <v>87.695999999999998</v>
      </c>
    </row>
    <row r="167" spans="1:13" x14ac:dyDescent="0.35">
      <c r="A167">
        <v>166</v>
      </c>
      <c r="B167" t="s">
        <v>17</v>
      </c>
      <c r="C167">
        <v>8</v>
      </c>
      <c r="D167" t="s">
        <v>27</v>
      </c>
      <c r="E167" s="1">
        <v>43413</v>
      </c>
      <c r="F167" s="4">
        <v>639.9</v>
      </c>
      <c r="G167" s="4">
        <v>711</v>
      </c>
      <c r="H167" s="4">
        <v>551.1</v>
      </c>
      <c r="I167">
        <v>501</v>
      </c>
      <c r="J167" s="6">
        <v>47.45</v>
      </c>
      <c r="K167" s="6">
        <v>42.705000000000005</v>
      </c>
      <c r="L167" s="6">
        <v>31.79</v>
      </c>
      <c r="M167" s="6">
        <v>28.610999999999997</v>
      </c>
    </row>
    <row r="168" spans="1:13" x14ac:dyDescent="0.35">
      <c r="A168">
        <v>167</v>
      </c>
      <c r="B168" t="s">
        <v>17</v>
      </c>
      <c r="C168">
        <v>8</v>
      </c>
      <c r="D168" t="s">
        <v>27</v>
      </c>
      <c r="E168" s="1">
        <v>43283</v>
      </c>
      <c r="F168" s="4">
        <v>7368.3</v>
      </c>
      <c r="G168" s="4">
        <v>8187</v>
      </c>
      <c r="H168" s="4">
        <v>554.40000000000009</v>
      </c>
      <c r="I168">
        <v>504</v>
      </c>
      <c r="J168" s="6">
        <v>47.45</v>
      </c>
      <c r="K168" s="6">
        <v>42.705000000000005</v>
      </c>
      <c r="L168" s="6">
        <v>31.79</v>
      </c>
      <c r="M168" s="6">
        <v>28.610999999999997</v>
      </c>
    </row>
    <row r="169" spans="1:13" x14ac:dyDescent="0.35">
      <c r="A169">
        <v>168</v>
      </c>
      <c r="B169" t="s">
        <v>18</v>
      </c>
      <c r="C169">
        <v>8</v>
      </c>
      <c r="D169" t="s">
        <v>27</v>
      </c>
      <c r="E169" s="1">
        <v>43283</v>
      </c>
      <c r="F169" s="4">
        <v>565.20000000000005</v>
      </c>
      <c r="G169" s="4">
        <v>628</v>
      </c>
      <c r="H169" s="4">
        <v>564.30000000000007</v>
      </c>
      <c r="I169">
        <v>513</v>
      </c>
      <c r="J169" s="6">
        <v>47.45</v>
      </c>
      <c r="K169" s="6">
        <v>42.705000000000005</v>
      </c>
      <c r="L169" s="6">
        <v>31.79</v>
      </c>
      <c r="M169" s="6">
        <v>28.610999999999997</v>
      </c>
    </row>
    <row r="170" spans="1:13" x14ac:dyDescent="0.35">
      <c r="A170">
        <v>169</v>
      </c>
      <c r="B170" t="s">
        <v>1</v>
      </c>
      <c r="C170">
        <v>8</v>
      </c>
      <c r="D170" t="s">
        <v>27</v>
      </c>
      <c r="E170" s="1">
        <v>43320</v>
      </c>
      <c r="F170" s="4">
        <v>2127.6</v>
      </c>
      <c r="G170" s="4">
        <v>2364</v>
      </c>
      <c r="H170" s="4">
        <v>568.70000000000005</v>
      </c>
      <c r="I170">
        <v>517</v>
      </c>
      <c r="J170" s="6">
        <v>255.28</v>
      </c>
      <c r="K170" s="6">
        <v>229.75200000000001</v>
      </c>
      <c r="L170" s="6">
        <v>159.41999999999999</v>
      </c>
      <c r="M170" s="6">
        <v>143.47799999999998</v>
      </c>
    </row>
    <row r="171" spans="1:13" x14ac:dyDescent="0.35">
      <c r="A171">
        <v>170</v>
      </c>
      <c r="B171" t="s">
        <v>1</v>
      </c>
      <c r="C171">
        <v>8</v>
      </c>
      <c r="D171" t="s">
        <v>27</v>
      </c>
      <c r="E171" s="1">
        <v>43322</v>
      </c>
      <c r="F171" s="4">
        <v>3308.4</v>
      </c>
      <c r="G171" s="4">
        <v>3676</v>
      </c>
      <c r="H171" s="4">
        <v>579.70000000000005</v>
      </c>
      <c r="I171">
        <v>527</v>
      </c>
      <c r="J171" s="6">
        <v>47.45</v>
      </c>
      <c r="K171" s="6">
        <v>42.705000000000005</v>
      </c>
      <c r="L171" s="6">
        <v>31.79</v>
      </c>
      <c r="M171" s="6">
        <v>28.610999999999997</v>
      </c>
    </row>
    <row r="172" spans="1:13" x14ac:dyDescent="0.35">
      <c r="A172">
        <v>171</v>
      </c>
      <c r="B172" t="s">
        <v>1</v>
      </c>
      <c r="C172">
        <v>8</v>
      </c>
      <c r="D172" t="s">
        <v>27</v>
      </c>
      <c r="E172" s="1">
        <v>43407</v>
      </c>
      <c r="F172" s="4">
        <v>8466.3000000000011</v>
      </c>
      <c r="G172" s="4">
        <v>9407</v>
      </c>
      <c r="H172" s="4">
        <v>574.20000000000005</v>
      </c>
      <c r="I172">
        <v>522</v>
      </c>
      <c r="J172" s="6">
        <v>255.28</v>
      </c>
      <c r="K172" s="6">
        <v>229.75200000000001</v>
      </c>
      <c r="L172" s="6">
        <v>159.41999999999999</v>
      </c>
      <c r="M172" s="6">
        <v>143.47799999999998</v>
      </c>
    </row>
    <row r="173" spans="1:13" x14ac:dyDescent="0.35">
      <c r="A173">
        <v>172</v>
      </c>
      <c r="B173" t="s">
        <v>19</v>
      </c>
      <c r="C173">
        <v>8</v>
      </c>
      <c r="D173" t="s">
        <v>27</v>
      </c>
      <c r="E173" s="1">
        <v>43477</v>
      </c>
      <c r="F173" s="4">
        <v>1422.9</v>
      </c>
      <c r="G173" s="4">
        <v>1581</v>
      </c>
      <c r="H173" s="4">
        <v>583</v>
      </c>
      <c r="I173">
        <v>530</v>
      </c>
      <c r="J173" s="6">
        <v>47.45</v>
      </c>
      <c r="K173" s="6">
        <v>42.705000000000005</v>
      </c>
      <c r="L173" s="6">
        <v>31.79</v>
      </c>
      <c r="M173" s="6">
        <v>28.610999999999997</v>
      </c>
    </row>
    <row r="174" spans="1:13" x14ac:dyDescent="0.35">
      <c r="A174">
        <v>173</v>
      </c>
      <c r="B174" t="s">
        <v>19</v>
      </c>
      <c r="C174">
        <v>8</v>
      </c>
      <c r="D174" t="s">
        <v>27</v>
      </c>
      <c r="E174" s="1">
        <v>43534</v>
      </c>
      <c r="F174" s="4">
        <v>2073.6</v>
      </c>
      <c r="G174" s="4">
        <v>2304</v>
      </c>
      <c r="H174" s="4">
        <v>587.40000000000009</v>
      </c>
      <c r="I174">
        <v>534</v>
      </c>
      <c r="J174" s="6">
        <v>47.45</v>
      </c>
      <c r="K174" s="6">
        <v>42.705000000000005</v>
      </c>
      <c r="L174" s="6">
        <v>31.79</v>
      </c>
      <c r="M174" s="6">
        <v>28.610999999999997</v>
      </c>
    </row>
    <row r="175" spans="1:13" x14ac:dyDescent="0.35">
      <c r="A175">
        <v>174</v>
      </c>
      <c r="B175" t="s">
        <v>19</v>
      </c>
      <c r="C175">
        <v>8</v>
      </c>
      <c r="D175" t="s">
        <v>27</v>
      </c>
      <c r="E175" s="1">
        <v>43352</v>
      </c>
      <c r="F175" s="4">
        <v>975.6</v>
      </c>
      <c r="G175" s="4">
        <v>1084</v>
      </c>
      <c r="H175" s="4">
        <v>585.20000000000005</v>
      </c>
      <c r="I175">
        <v>532</v>
      </c>
      <c r="J175" s="6">
        <v>255.28</v>
      </c>
      <c r="K175" s="6">
        <v>229.75200000000001</v>
      </c>
      <c r="L175" s="6">
        <v>159.41999999999999</v>
      </c>
      <c r="M175" s="6">
        <v>143.47799999999998</v>
      </c>
    </row>
    <row r="176" spans="1:13" x14ac:dyDescent="0.35">
      <c r="A176">
        <v>175</v>
      </c>
      <c r="B176" t="s">
        <v>25</v>
      </c>
      <c r="C176">
        <v>8</v>
      </c>
      <c r="D176" t="s">
        <v>27</v>
      </c>
      <c r="E176" s="1">
        <v>43282</v>
      </c>
      <c r="F176" s="4">
        <v>527.4</v>
      </c>
      <c r="G176" s="4">
        <v>586</v>
      </c>
      <c r="H176" s="4">
        <v>589.6</v>
      </c>
      <c r="I176">
        <v>536</v>
      </c>
      <c r="J176" s="6">
        <v>47.45</v>
      </c>
      <c r="K176" s="6">
        <v>42.705000000000005</v>
      </c>
      <c r="L176" s="6">
        <v>31.79</v>
      </c>
      <c r="M176" s="6">
        <v>28.610999999999997</v>
      </c>
    </row>
    <row r="177" spans="1:13" x14ac:dyDescent="0.35">
      <c r="A177">
        <v>176</v>
      </c>
      <c r="B177" t="s">
        <v>25</v>
      </c>
      <c r="C177">
        <v>8</v>
      </c>
      <c r="D177" t="s">
        <v>27</v>
      </c>
      <c r="E177" s="1">
        <v>43476</v>
      </c>
      <c r="F177" s="4">
        <v>5178.6000000000004</v>
      </c>
      <c r="G177" s="4">
        <v>5754</v>
      </c>
      <c r="H177" s="4">
        <v>592.90000000000009</v>
      </c>
      <c r="I177">
        <v>539</v>
      </c>
      <c r="J177" s="6">
        <v>47.45</v>
      </c>
      <c r="K177" s="6">
        <v>42.705000000000005</v>
      </c>
      <c r="L177" s="6">
        <v>31.79</v>
      </c>
      <c r="M177" s="6">
        <v>28.610999999999997</v>
      </c>
    </row>
    <row r="178" spans="1:13" x14ac:dyDescent="0.35">
      <c r="A178">
        <v>177</v>
      </c>
      <c r="B178" t="s">
        <v>25</v>
      </c>
      <c r="C178">
        <v>8</v>
      </c>
      <c r="D178" t="s">
        <v>27</v>
      </c>
      <c r="E178" s="1">
        <v>43376</v>
      </c>
      <c r="F178" s="4">
        <v>2252.7000000000003</v>
      </c>
      <c r="G178" s="4">
        <v>2503</v>
      </c>
      <c r="H178" s="4">
        <v>591.80000000000007</v>
      </c>
      <c r="I178">
        <v>538</v>
      </c>
      <c r="J178" s="6">
        <v>255.28</v>
      </c>
      <c r="K178" s="6">
        <v>229.75200000000001</v>
      </c>
      <c r="L178" s="6">
        <v>159.41999999999999</v>
      </c>
      <c r="M178" s="6">
        <v>143.47799999999998</v>
      </c>
    </row>
    <row r="179" spans="1:13" x14ac:dyDescent="0.35">
      <c r="A179">
        <v>178</v>
      </c>
      <c r="B179" t="s">
        <v>20</v>
      </c>
      <c r="C179">
        <v>8</v>
      </c>
      <c r="D179" t="s">
        <v>27</v>
      </c>
      <c r="E179" s="1">
        <v>43407</v>
      </c>
      <c r="F179" s="4">
        <v>6965.1</v>
      </c>
      <c r="G179" s="4">
        <v>7739</v>
      </c>
      <c r="H179" s="4">
        <v>597.30000000000007</v>
      </c>
      <c r="I179">
        <v>543</v>
      </c>
      <c r="J179" s="6">
        <v>47.45</v>
      </c>
      <c r="K179" s="6">
        <v>42.705000000000005</v>
      </c>
      <c r="L179" s="6">
        <v>31.79</v>
      </c>
      <c r="M179" s="6">
        <v>28.610999999999997</v>
      </c>
    </row>
    <row r="180" spans="1:13" x14ac:dyDescent="0.35">
      <c r="A180">
        <v>179</v>
      </c>
      <c r="B180" t="s">
        <v>20</v>
      </c>
      <c r="C180">
        <v>8</v>
      </c>
      <c r="D180" t="s">
        <v>27</v>
      </c>
      <c r="E180" s="1">
        <v>43287</v>
      </c>
      <c r="F180" s="4">
        <v>6718.5</v>
      </c>
      <c r="G180" s="4">
        <v>7465</v>
      </c>
      <c r="H180" s="4">
        <v>601.70000000000005</v>
      </c>
      <c r="I180">
        <v>547</v>
      </c>
      <c r="J180" s="6">
        <v>255.28</v>
      </c>
      <c r="K180" s="6">
        <v>229.75200000000001</v>
      </c>
      <c r="L180" s="6">
        <v>159.41999999999999</v>
      </c>
      <c r="M180" s="6">
        <v>143.47799999999998</v>
      </c>
    </row>
    <row r="181" spans="1:13" x14ac:dyDescent="0.35">
      <c r="A181">
        <v>180</v>
      </c>
      <c r="B181" t="s">
        <v>23</v>
      </c>
      <c r="C181">
        <v>8</v>
      </c>
      <c r="D181" t="s">
        <v>27</v>
      </c>
      <c r="E181" s="1">
        <v>43594</v>
      </c>
      <c r="F181" s="4">
        <v>5951.7</v>
      </c>
      <c r="G181" s="4">
        <v>6613</v>
      </c>
      <c r="H181" s="4">
        <v>605</v>
      </c>
      <c r="I181">
        <v>550</v>
      </c>
      <c r="J181" s="6">
        <v>47.45</v>
      </c>
      <c r="K181" s="6">
        <v>42.705000000000005</v>
      </c>
      <c r="L181" s="6">
        <v>31.79</v>
      </c>
      <c r="M181" s="6">
        <v>28.610999999999997</v>
      </c>
    </row>
    <row r="182" spans="1:13" x14ac:dyDescent="0.35">
      <c r="A182">
        <v>181</v>
      </c>
      <c r="B182" t="s">
        <v>22</v>
      </c>
      <c r="C182">
        <v>8</v>
      </c>
      <c r="D182" t="s">
        <v>27</v>
      </c>
      <c r="E182" s="1">
        <v>43314</v>
      </c>
      <c r="F182" s="4">
        <v>2912.4</v>
      </c>
      <c r="G182" s="7">
        <v>3236</v>
      </c>
      <c r="H182" s="4">
        <v>610.5</v>
      </c>
      <c r="I182">
        <v>555</v>
      </c>
      <c r="J182" s="6">
        <v>255.28</v>
      </c>
      <c r="K182" s="6">
        <v>229.75200000000001</v>
      </c>
      <c r="L182" s="6">
        <v>159.41999999999999</v>
      </c>
      <c r="M182" s="6">
        <v>143.47799999999998</v>
      </c>
    </row>
    <row r="183" spans="1:13" x14ac:dyDescent="0.35">
      <c r="A183">
        <v>182</v>
      </c>
      <c r="B183" t="s">
        <v>16</v>
      </c>
      <c r="C183">
        <v>8</v>
      </c>
      <c r="D183" t="s">
        <v>27</v>
      </c>
      <c r="E183" s="1">
        <v>43314</v>
      </c>
      <c r="F183" s="4">
        <v>1542.6000000000001</v>
      </c>
      <c r="G183" s="7">
        <v>1714</v>
      </c>
      <c r="H183" s="4">
        <v>621.5</v>
      </c>
      <c r="I183">
        <v>565</v>
      </c>
      <c r="J183" s="6">
        <v>255.28</v>
      </c>
      <c r="K183" s="6">
        <v>229.75200000000001</v>
      </c>
      <c r="L183" s="6">
        <v>159.41999999999999</v>
      </c>
      <c r="M183" s="6">
        <v>143.47799999999998</v>
      </c>
    </row>
    <row r="184" spans="1:13" x14ac:dyDescent="0.35">
      <c r="A184">
        <v>183</v>
      </c>
      <c r="B184" t="s">
        <v>24</v>
      </c>
      <c r="C184">
        <v>8</v>
      </c>
      <c r="D184" t="s">
        <v>27</v>
      </c>
      <c r="E184" s="1">
        <v>43351</v>
      </c>
      <c r="F184" s="4">
        <v>1235.7</v>
      </c>
      <c r="G184" s="7">
        <v>1373</v>
      </c>
      <c r="H184" s="4">
        <v>624.80000000000007</v>
      </c>
      <c r="I184">
        <v>568</v>
      </c>
      <c r="J184" s="6">
        <v>255.28</v>
      </c>
      <c r="K184" s="6">
        <v>229.75200000000001</v>
      </c>
      <c r="L184" s="6">
        <v>159.41999999999999</v>
      </c>
      <c r="M184" s="6">
        <v>143.47799999999998</v>
      </c>
    </row>
    <row r="185" spans="1:13" x14ac:dyDescent="0.35">
      <c r="A185">
        <v>184</v>
      </c>
      <c r="B185" t="s">
        <v>23</v>
      </c>
      <c r="C185">
        <v>8</v>
      </c>
      <c r="D185" t="s">
        <v>27</v>
      </c>
      <c r="E185" s="1">
        <v>43229</v>
      </c>
      <c r="F185" s="4">
        <v>5951.7</v>
      </c>
      <c r="G185" s="7">
        <v>6613</v>
      </c>
      <c r="H185" s="4">
        <v>605</v>
      </c>
      <c r="I185">
        <v>550</v>
      </c>
      <c r="J185" s="6">
        <v>47.45</v>
      </c>
      <c r="K185" s="6">
        <v>42.705000000000005</v>
      </c>
      <c r="L185" s="6">
        <v>31.79</v>
      </c>
      <c r="M185" s="6">
        <v>28.610999999999997</v>
      </c>
    </row>
    <row r="186" spans="1:13" x14ac:dyDescent="0.35">
      <c r="A186">
        <v>185</v>
      </c>
      <c r="B186" t="s">
        <v>19</v>
      </c>
      <c r="C186">
        <v>8</v>
      </c>
      <c r="D186" t="s">
        <v>27</v>
      </c>
      <c r="E186" s="1">
        <v>43112</v>
      </c>
      <c r="F186" s="4">
        <v>1422.9</v>
      </c>
      <c r="G186" s="5">
        <v>1581</v>
      </c>
      <c r="H186" s="4">
        <v>583</v>
      </c>
      <c r="I186">
        <v>530</v>
      </c>
      <c r="J186" s="6">
        <v>47.45</v>
      </c>
      <c r="K186" s="6">
        <v>42.705000000000005</v>
      </c>
      <c r="L186" s="6">
        <v>31.79</v>
      </c>
      <c r="M186" s="6">
        <v>28.610999999999997</v>
      </c>
    </row>
  </sheetData>
  <autoFilter ref="D1:D186" xr:uid="{F09EA4BA-DA30-458E-A74D-A917DD1EBC8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N7" sqref="N7"/>
    </sheetView>
  </sheetViews>
  <sheetFormatPr defaultRowHeight="14.5" x14ac:dyDescent="0.35"/>
  <cols>
    <col min="2" max="2" width="14.7265625" bestFit="1" customWidth="1"/>
    <col min="3" max="3" width="10.08984375" bestFit="1" customWidth="1"/>
  </cols>
  <sheetData>
    <row r="1" spans="1:6" x14ac:dyDescent="0.35">
      <c r="A1" t="s">
        <v>7</v>
      </c>
      <c r="B1" t="s">
        <v>29</v>
      </c>
      <c r="C1" t="s">
        <v>30</v>
      </c>
      <c r="D1" t="s">
        <v>8</v>
      </c>
      <c r="E1" t="s">
        <v>9</v>
      </c>
      <c r="F1" t="s">
        <v>10</v>
      </c>
    </row>
    <row r="2" spans="1:6" x14ac:dyDescent="0.35">
      <c r="A2">
        <v>1</v>
      </c>
      <c r="B2">
        <v>4</v>
      </c>
      <c r="C2">
        <v>43615</v>
      </c>
      <c r="D2">
        <f xml:space="preserve"> E2 * 0.5</f>
        <v>2500</v>
      </c>
      <c r="E2">
        <v>5000</v>
      </c>
      <c r="F2">
        <f xml:space="preserve"> E2 * 0.25</f>
        <v>1250</v>
      </c>
    </row>
    <row r="3" spans="1:6" x14ac:dyDescent="0.35">
      <c r="A3">
        <v>2</v>
      </c>
      <c r="B3">
        <v>4</v>
      </c>
      <c r="C3">
        <v>43646</v>
      </c>
      <c r="D3">
        <f t="shared" ref="D3:D21" si="0" xml:space="preserve"> E3 * 0.5</f>
        <v>2000</v>
      </c>
      <c r="E3">
        <f xml:space="preserve"> B3*1000</f>
        <v>4000</v>
      </c>
      <c r="F3">
        <f>E3* 0.25</f>
        <v>1000</v>
      </c>
    </row>
    <row r="4" spans="1:6" x14ac:dyDescent="0.35">
      <c r="A4">
        <v>3</v>
      </c>
      <c r="B4">
        <v>1</v>
      </c>
      <c r="C4">
        <v>43615</v>
      </c>
      <c r="D4">
        <f t="shared" si="0"/>
        <v>4000</v>
      </c>
      <c r="E4">
        <f xml:space="preserve"> B4*E3*2</f>
        <v>8000</v>
      </c>
      <c r="F4">
        <f t="shared" ref="F4:F21" si="1">E4* 0.25</f>
        <v>2000</v>
      </c>
    </row>
    <row r="5" spans="1:6" x14ac:dyDescent="0.35">
      <c r="A5">
        <v>4</v>
      </c>
      <c r="B5">
        <v>1</v>
      </c>
      <c r="C5">
        <v>43646</v>
      </c>
      <c r="D5">
        <f t="shared" si="0"/>
        <v>8000</v>
      </c>
      <c r="E5">
        <f t="shared" ref="E5" si="2" xml:space="preserve"> B5*E4*2</f>
        <v>16000</v>
      </c>
      <c r="F5">
        <f t="shared" si="1"/>
        <v>4000</v>
      </c>
    </row>
    <row r="6" spans="1:6" x14ac:dyDescent="0.35">
      <c r="A6">
        <v>5</v>
      </c>
      <c r="B6">
        <v>5</v>
      </c>
      <c r="C6">
        <v>43615</v>
      </c>
      <c r="D6">
        <f t="shared" si="0"/>
        <v>16000</v>
      </c>
      <c r="E6">
        <f xml:space="preserve"> E5*2</f>
        <v>32000</v>
      </c>
      <c r="F6">
        <f t="shared" si="1"/>
        <v>8000</v>
      </c>
    </row>
    <row r="7" spans="1:6" x14ac:dyDescent="0.35">
      <c r="A7">
        <v>6</v>
      </c>
      <c r="B7">
        <v>5</v>
      </c>
      <c r="C7">
        <v>43646</v>
      </c>
      <c r="D7">
        <f t="shared" si="0"/>
        <v>1250</v>
      </c>
      <c r="E7">
        <f>B7*1000/2</f>
        <v>2500</v>
      </c>
      <c r="F7">
        <f t="shared" si="1"/>
        <v>625</v>
      </c>
    </row>
    <row r="8" spans="1:6" x14ac:dyDescent="0.35">
      <c r="A8">
        <v>7</v>
      </c>
      <c r="B8">
        <v>2</v>
      </c>
      <c r="C8">
        <v>43615</v>
      </c>
      <c r="D8">
        <f t="shared" si="0"/>
        <v>500</v>
      </c>
      <c r="E8">
        <f t="shared" ref="E8:E9" si="3">B8*1000/2</f>
        <v>1000</v>
      </c>
      <c r="F8">
        <f t="shared" si="1"/>
        <v>250</v>
      </c>
    </row>
    <row r="9" spans="1:6" x14ac:dyDescent="0.35">
      <c r="A9">
        <v>8</v>
      </c>
      <c r="B9">
        <v>2</v>
      </c>
      <c r="C9">
        <v>43646</v>
      </c>
      <c r="D9">
        <f t="shared" si="0"/>
        <v>500</v>
      </c>
      <c r="E9">
        <f t="shared" si="3"/>
        <v>1000</v>
      </c>
      <c r="F9">
        <f t="shared" si="1"/>
        <v>250</v>
      </c>
    </row>
    <row r="10" spans="1:6" x14ac:dyDescent="0.35">
      <c r="A10">
        <v>9</v>
      </c>
      <c r="B10">
        <v>6</v>
      </c>
      <c r="C10">
        <v>43615</v>
      </c>
      <c r="D10">
        <f t="shared" si="0"/>
        <v>3000</v>
      </c>
      <c r="E10">
        <f>B10*1000</f>
        <v>6000</v>
      </c>
      <c r="F10">
        <f t="shared" si="1"/>
        <v>1500</v>
      </c>
    </row>
    <row r="11" spans="1:6" x14ac:dyDescent="0.35">
      <c r="A11">
        <v>10</v>
      </c>
      <c r="B11">
        <v>6</v>
      </c>
      <c r="C11">
        <v>43646</v>
      </c>
      <c r="D11">
        <f t="shared" si="0"/>
        <v>1500</v>
      </c>
      <c r="E11">
        <f>B11*100*5</f>
        <v>3000</v>
      </c>
      <c r="F11">
        <f t="shared" si="1"/>
        <v>750</v>
      </c>
    </row>
    <row r="12" spans="1:6" x14ac:dyDescent="0.35">
      <c r="A12">
        <v>11</v>
      </c>
      <c r="B12">
        <v>3</v>
      </c>
      <c r="C12">
        <v>43615</v>
      </c>
      <c r="D12">
        <f t="shared" si="0"/>
        <v>7500</v>
      </c>
      <c r="E12">
        <f>B12*1000*5</f>
        <v>15000</v>
      </c>
      <c r="F12">
        <f t="shared" si="1"/>
        <v>3750</v>
      </c>
    </row>
    <row r="13" spans="1:6" x14ac:dyDescent="0.35">
      <c r="A13">
        <v>12</v>
      </c>
      <c r="B13">
        <v>3</v>
      </c>
      <c r="C13">
        <v>43646</v>
      </c>
      <c r="D13">
        <f t="shared" si="0"/>
        <v>1500</v>
      </c>
      <c r="E13">
        <f>B13*1000</f>
        <v>3000</v>
      </c>
      <c r="F13">
        <f t="shared" si="1"/>
        <v>750</v>
      </c>
    </row>
    <row r="14" spans="1:6" x14ac:dyDescent="0.35">
      <c r="A14">
        <v>13</v>
      </c>
      <c r="B14">
        <v>7</v>
      </c>
      <c r="C14">
        <v>43615</v>
      </c>
      <c r="D14">
        <f t="shared" si="0"/>
        <v>1750</v>
      </c>
      <c r="E14">
        <f t="shared" ref="E14:E15" si="4">B14*1000/2</f>
        <v>3500</v>
      </c>
      <c r="F14">
        <f t="shared" si="1"/>
        <v>875</v>
      </c>
    </row>
    <row r="15" spans="1:6" x14ac:dyDescent="0.35">
      <c r="A15">
        <v>14</v>
      </c>
      <c r="B15">
        <v>7</v>
      </c>
      <c r="C15">
        <v>43646</v>
      </c>
      <c r="D15">
        <f t="shared" si="0"/>
        <v>1750</v>
      </c>
      <c r="E15">
        <f t="shared" si="4"/>
        <v>3500</v>
      </c>
      <c r="F15">
        <f t="shared" si="1"/>
        <v>875</v>
      </c>
    </row>
    <row r="16" spans="1:6" x14ac:dyDescent="0.35">
      <c r="A16">
        <v>15</v>
      </c>
      <c r="B16">
        <v>8</v>
      </c>
      <c r="C16">
        <v>43615</v>
      </c>
      <c r="D16">
        <f t="shared" si="0"/>
        <v>4000</v>
      </c>
      <c r="E16">
        <f>B16*1000</f>
        <v>8000</v>
      </c>
      <c r="F16">
        <f t="shared" si="1"/>
        <v>2000</v>
      </c>
    </row>
    <row r="17" spans="1:6" x14ac:dyDescent="0.35">
      <c r="A17">
        <v>16</v>
      </c>
      <c r="B17">
        <v>8</v>
      </c>
      <c r="C17">
        <v>43646</v>
      </c>
      <c r="D17">
        <f t="shared" si="0"/>
        <v>2000</v>
      </c>
      <c r="E17">
        <f>B17*100*5</f>
        <v>4000</v>
      </c>
      <c r="F17">
        <f t="shared" si="1"/>
        <v>1000</v>
      </c>
    </row>
    <row r="18" spans="1:6" x14ac:dyDescent="0.35">
      <c r="A18">
        <v>17</v>
      </c>
      <c r="B18">
        <v>10</v>
      </c>
      <c r="C18">
        <v>43615</v>
      </c>
      <c r="D18">
        <f t="shared" si="0"/>
        <v>25000</v>
      </c>
      <c r="E18">
        <f>B18*1000*5</f>
        <v>50000</v>
      </c>
      <c r="F18">
        <f t="shared" si="1"/>
        <v>12500</v>
      </c>
    </row>
    <row r="19" spans="1:6" x14ac:dyDescent="0.35">
      <c r="A19">
        <v>18</v>
      </c>
      <c r="B19">
        <v>10</v>
      </c>
      <c r="C19">
        <v>43646</v>
      </c>
      <c r="D19">
        <f t="shared" si="0"/>
        <v>5000</v>
      </c>
      <c r="E19">
        <f>B19*1000</f>
        <v>10000</v>
      </c>
      <c r="F19">
        <f t="shared" si="1"/>
        <v>2500</v>
      </c>
    </row>
    <row r="20" spans="1:6" x14ac:dyDescent="0.35">
      <c r="A20">
        <v>19</v>
      </c>
      <c r="B20">
        <v>9</v>
      </c>
      <c r="C20">
        <v>43615</v>
      </c>
      <c r="D20">
        <f t="shared" si="0"/>
        <v>22500</v>
      </c>
      <c r="E20">
        <f>B20*1000*5</f>
        <v>45000</v>
      </c>
      <c r="F20">
        <f t="shared" si="1"/>
        <v>11250</v>
      </c>
    </row>
    <row r="21" spans="1:6" x14ac:dyDescent="0.35">
      <c r="A21">
        <v>20</v>
      </c>
      <c r="B21">
        <v>9</v>
      </c>
      <c r="C21">
        <v>43646</v>
      </c>
      <c r="D21">
        <f t="shared" si="0"/>
        <v>4500</v>
      </c>
      <c r="E21">
        <f>B21*1000</f>
        <v>9000</v>
      </c>
      <c r="F21">
        <f t="shared" si="1"/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4E89-77F2-47AE-BB13-AD59B20767A5}">
  <dimension ref="A1:C11"/>
  <sheetViews>
    <sheetView tabSelected="1" workbookViewId="0">
      <selection activeCell="E6" sqref="E6"/>
    </sheetView>
  </sheetViews>
  <sheetFormatPr defaultRowHeight="14.5" x14ac:dyDescent="0.35"/>
  <cols>
    <col min="1" max="1" width="8.7265625" style="4"/>
    <col min="2" max="2" width="10.90625" bestFit="1" customWidth="1"/>
    <col min="3" max="3" width="30.36328125" customWidth="1"/>
  </cols>
  <sheetData>
    <row r="1" spans="1:3" x14ac:dyDescent="0.35">
      <c r="A1" s="4" t="s">
        <v>29</v>
      </c>
      <c r="B1" t="s">
        <v>3</v>
      </c>
      <c r="C1" t="s">
        <v>68</v>
      </c>
    </row>
    <row r="2" spans="1:3" x14ac:dyDescent="0.35">
      <c r="A2" s="4">
        <v>1</v>
      </c>
      <c r="B2" t="s">
        <v>11</v>
      </c>
      <c r="C2" t="s">
        <v>69</v>
      </c>
    </row>
    <row r="3" spans="1:3" x14ac:dyDescent="0.35">
      <c r="A3" s="4">
        <v>2</v>
      </c>
      <c r="B3" t="s">
        <v>12</v>
      </c>
      <c r="C3" t="s">
        <v>70</v>
      </c>
    </row>
    <row r="4" spans="1:3" x14ac:dyDescent="0.35">
      <c r="A4" s="4">
        <v>3</v>
      </c>
      <c r="B4" t="s">
        <v>26</v>
      </c>
      <c r="C4" t="s">
        <v>69</v>
      </c>
    </row>
    <row r="5" spans="1:3" x14ac:dyDescent="0.35">
      <c r="A5" s="4">
        <v>4</v>
      </c>
      <c r="B5" t="s">
        <v>15</v>
      </c>
      <c r="C5" t="s">
        <v>71</v>
      </c>
    </row>
    <row r="6" spans="1:3" x14ac:dyDescent="0.35">
      <c r="A6" s="4">
        <v>5</v>
      </c>
      <c r="B6" t="s">
        <v>14</v>
      </c>
      <c r="C6" t="s">
        <v>72</v>
      </c>
    </row>
    <row r="7" spans="1:3" x14ac:dyDescent="0.35">
      <c r="A7" s="4">
        <v>6</v>
      </c>
      <c r="B7" t="s">
        <v>13</v>
      </c>
      <c r="C7" t="s">
        <v>71</v>
      </c>
    </row>
    <row r="8" spans="1:3" x14ac:dyDescent="0.35">
      <c r="A8" s="4">
        <v>7</v>
      </c>
      <c r="B8" t="s">
        <v>63</v>
      </c>
      <c r="C8" t="s">
        <v>73</v>
      </c>
    </row>
    <row r="9" spans="1:3" x14ac:dyDescent="0.35">
      <c r="A9" s="4">
        <v>8</v>
      </c>
      <c r="B9" t="s">
        <v>64</v>
      </c>
      <c r="C9" t="s">
        <v>69</v>
      </c>
    </row>
    <row r="10" spans="1:3" x14ac:dyDescent="0.35">
      <c r="A10" s="4">
        <v>9</v>
      </c>
      <c r="B10" t="s">
        <v>65</v>
      </c>
      <c r="C10" t="s">
        <v>70</v>
      </c>
    </row>
    <row r="11" spans="1:3" x14ac:dyDescent="0.35">
      <c r="A11" s="4">
        <v>10</v>
      </c>
      <c r="B11" t="s">
        <v>66</v>
      </c>
      <c r="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5B49-5D7A-4ECE-8C32-18A32DBC41E5}">
  <dimension ref="A1:C14"/>
  <sheetViews>
    <sheetView workbookViewId="0">
      <selection activeCell="C1" sqref="C1:C1048576"/>
    </sheetView>
  </sheetViews>
  <sheetFormatPr defaultRowHeight="14.5" x14ac:dyDescent="0.35"/>
  <cols>
    <col min="1" max="1" width="12.90625" style="4" bestFit="1" customWidth="1"/>
    <col min="2" max="2" width="7.453125" style="4" bestFit="1" customWidth="1"/>
    <col min="3" max="3" width="7.90625" style="4" bestFit="1" customWidth="1"/>
  </cols>
  <sheetData>
    <row r="1" spans="1:3" x14ac:dyDescent="0.35">
      <c r="A1" s="4" t="s">
        <v>53</v>
      </c>
      <c r="B1" s="4" t="s">
        <v>29</v>
      </c>
      <c r="C1" s="4" t="s">
        <v>46</v>
      </c>
    </row>
    <row r="2" spans="1:3" x14ac:dyDescent="0.35">
      <c r="A2" s="4">
        <v>1</v>
      </c>
      <c r="B2" s="4">
        <v>1</v>
      </c>
      <c r="C2" s="4">
        <v>1</v>
      </c>
    </row>
    <row r="3" spans="1:3" x14ac:dyDescent="0.35">
      <c r="A3" s="4">
        <v>2</v>
      </c>
      <c r="B3" s="4">
        <v>2</v>
      </c>
      <c r="C3" s="4">
        <v>1</v>
      </c>
    </row>
    <row r="4" spans="1:3" x14ac:dyDescent="0.35">
      <c r="A4" s="4">
        <v>3</v>
      </c>
      <c r="B4" s="4">
        <v>3</v>
      </c>
      <c r="C4" s="4">
        <v>1</v>
      </c>
    </row>
    <row r="5" spans="1:3" x14ac:dyDescent="0.35">
      <c r="A5" s="4">
        <v>4</v>
      </c>
      <c r="B5" s="4">
        <v>4</v>
      </c>
      <c r="C5" s="4">
        <v>1</v>
      </c>
    </row>
    <row r="6" spans="1:3" x14ac:dyDescent="0.35">
      <c r="A6" s="4">
        <v>5</v>
      </c>
      <c r="B6" s="4">
        <v>5</v>
      </c>
      <c r="C6" s="4">
        <v>1</v>
      </c>
    </row>
    <row r="7" spans="1:3" x14ac:dyDescent="0.35">
      <c r="A7" s="4">
        <v>6</v>
      </c>
      <c r="B7" s="4">
        <v>6</v>
      </c>
      <c r="C7" s="4">
        <v>1</v>
      </c>
    </row>
    <row r="8" spans="1:3" x14ac:dyDescent="0.35">
      <c r="A8" s="4">
        <v>7</v>
      </c>
      <c r="B8" s="4">
        <v>3</v>
      </c>
      <c r="C8" s="4">
        <v>2</v>
      </c>
    </row>
    <row r="9" spans="1:3" x14ac:dyDescent="0.35">
      <c r="A9" s="4">
        <v>8</v>
      </c>
      <c r="B9" s="4">
        <v>4</v>
      </c>
      <c r="C9" s="4">
        <v>2</v>
      </c>
    </row>
    <row r="10" spans="1:3" x14ac:dyDescent="0.35">
      <c r="A10" s="4">
        <v>9</v>
      </c>
      <c r="B10" s="4">
        <v>5</v>
      </c>
      <c r="C10" s="4">
        <v>2</v>
      </c>
    </row>
    <row r="11" spans="1:3" x14ac:dyDescent="0.35">
      <c r="A11" s="4">
        <v>10</v>
      </c>
      <c r="B11" s="4">
        <v>7</v>
      </c>
      <c r="C11" s="4">
        <v>2</v>
      </c>
    </row>
    <row r="12" spans="1:3" x14ac:dyDescent="0.35">
      <c r="A12" s="4">
        <v>11</v>
      </c>
      <c r="B12" s="4">
        <v>8</v>
      </c>
      <c r="C12" s="4">
        <v>2</v>
      </c>
    </row>
    <row r="13" spans="1:3" x14ac:dyDescent="0.35">
      <c r="A13" s="4">
        <v>12</v>
      </c>
      <c r="B13" s="4">
        <v>9</v>
      </c>
      <c r="C13" s="4">
        <v>2</v>
      </c>
    </row>
    <row r="14" spans="1:3" x14ac:dyDescent="0.35">
      <c r="A14" s="4">
        <v>13</v>
      </c>
      <c r="B14" s="4">
        <v>10</v>
      </c>
      <c r="C14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B438-0962-4A47-8FA4-8CD4E6A3C9BA}">
  <dimension ref="A1:F21"/>
  <sheetViews>
    <sheetView workbookViewId="0">
      <selection activeCell="J13" sqref="J13"/>
    </sheetView>
  </sheetViews>
  <sheetFormatPr defaultRowHeight="14.5" x14ac:dyDescent="0.35"/>
  <cols>
    <col min="1" max="1" width="9.6328125" bestFit="1" customWidth="1"/>
    <col min="3" max="3" width="12.08984375" bestFit="1" customWidth="1"/>
    <col min="4" max="4" width="9.453125" bestFit="1" customWidth="1"/>
    <col min="8" max="8" width="13.1796875" bestFit="1" customWidth="1"/>
  </cols>
  <sheetData>
    <row r="1" spans="1:6" x14ac:dyDescent="0.35">
      <c r="A1" t="s">
        <v>44</v>
      </c>
      <c r="B1" t="s">
        <v>29</v>
      </c>
      <c r="C1" t="s">
        <v>33</v>
      </c>
      <c r="D1" t="s">
        <v>43</v>
      </c>
      <c r="E1" t="s">
        <v>31</v>
      </c>
      <c r="F1" t="s">
        <v>32</v>
      </c>
    </row>
    <row r="2" spans="1:6" x14ac:dyDescent="0.35">
      <c r="A2">
        <v>1</v>
      </c>
      <c r="B2">
        <v>1</v>
      </c>
      <c r="C2">
        <v>43617</v>
      </c>
      <c r="D2">
        <v>60</v>
      </c>
      <c r="E2">
        <v>0.95</v>
      </c>
      <c r="F2">
        <v>1</v>
      </c>
    </row>
    <row r="3" spans="1:6" x14ac:dyDescent="0.35">
      <c r="A3">
        <v>2</v>
      </c>
      <c r="B3">
        <v>1</v>
      </c>
      <c r="C3">
        <v>43647</v>
      </c>
      <c r="D3">
        <v>70</v>
      </c>
      <c r="E3">
        <v>0.95</v>
      </c>
      <c r="F3">
        <v>0</v>
      </c>
    </row>
    <row r="4" spans="1:6" x14ac:dyDescent="0.35">
      <c r="A4">
        <v>3</v>
      </c>
      <c r="B4">
        <v>2</v>
      </c>
      <c r="C4">
        <v>43617</v>
      </c>
      <c r="D4">
        <v>12</v>
      </c>
      <c r="E4">
        <v>0.95</v>
      </c>
      <c r="F4">
        <v>0</v>
      </c>
    </row>
    <row r="5" spans="1:6" x14ac:dyDescent="0.35">
      <c r="A5">
        <v>4</v>
      </c>
      <c r="B5">
        <v>2</v>
      </c>
      <c r="C5">
        <v>43647</v>
      </c>
      <c r="D5">
        <v>13</v>
      </c>
      <c r="E5">
        <v>0.65</v>
      </c>
      <c r="F5">
        <v>4</v>
      </c>
    </row>
    <row r="6" spans="1:6" x14ac:dyDescent="0.35">
      <c r="A6">
        <v>5</v>
      </c>
      <c r="B6">
        <v>3</v>
      </c>
      <c r="C6">
        <v>43617</v>
      </c>
      <c r="D6">
        <v>100</v>
      </c>
      <c r="E6">
        <v>0.75</v>
      </c>
      <c r="F6">
        <v>3</v>
      </c>
    </row>
    <row r="7" spans="1:6" x14ac:dyDescent="0.35">
      <c r="A7">
        <v>6</v>
      </c>
      <c r="B7">
        <v>3</v>
      </c>
      <c r="C7">
        <v>43647</v>
      </c>
      <c r="D7">
        <v>110</v>
      </c>
      <c r="E7">
        <v>0.5</v>
      </c>
      <c r="F7">
        <v>2</v>
      </c>
    </row>
    <row r="8" spans="1:6" x14ac:dyDescent="0.35">
      <c r="A8">
        <v>7</v>
      </c>
      <c r="B8">
        <v>4</v>
      </c>
      <c r="C8">
        <v>43617</v>
      </c>
      <c r="D8">
        <v>500</v>
      </c>
      <c r="E8">
        <v>0.85</v>
      </c>
      <c r="F8">
        <v>0</v>
      </c>
    </row>
    <row r="9" spans="1:6" x14ac:dyDescent="0.35">
      <c r="A9">
        <v>8</v>
      </c>
      <c r="B9">
        <v>4</v>
      </c>
      <c r="C9">
        <v>43647</v>
      </c>
      <c r="D9">
        <v>520</v>
      </c>
      <c r="E9">
        <v>0.85</v>
      </c>
      <c r="F9">
        <v>2</v>
      </c>
    </row>
    <row r="10" spans="1:6" x14ac:dyDescent="0.35">
      <c r="A10">
        <v>9</v>
      </c>
      <c r="B10">
        <v>5</v>
      </c>
      <c r="C10">
        <v>43617</v>
      </c>
      <c r="D10">
        <v>300</v>
      </c>
      <c r="E10">
        <v>0.95</v>
      </c>
      <c r="F10">
        <v>1</v>
      </c>
    </row>
    <row r="11" spans="1:6" x14ac:dyDescent="0.35">
      <c r="A11">
        <v>10</v>
      </c>
      <c r="B11">
        <v>5</v>
      </c>
      <c r="C11">
        <v>43647</v>
      </c>
      <c r="D11">
        <v>340</v>
      </c>
      <c r="E11">
        <v>0.65</v>
      </c>
      <c r="F11">
        <v>4</v>
      </c>
    </row>
    <row r="12" spans="1:6" x14ac:dyDescent="0.35">
      <c r="A12">
        <v>11</v>
      </c>
      <c r="B12">
        <v>6</v>
      </c>
      <c r="C12">
        <v>43617</v>
      </c>
      <c r="D12">
        <v>290</v>
      </c>
      <c r="E12">
        <v>0.78</v>
      </c>
      <c r="F12">
        <v>2</v>
      </c>
    </row>
    <row r="13" spans="1:6" x14ac:dyDescent="0.35">
      <c r="A13">
        <v>12</v>
      </c>
      <c r="B13">
        <v>6</v>
      </c>
      <c r="C13">
        <v>43647</v>
      </c>
      <c r="D13">
        <v>310</v>
      </c>
      <c r="E13">
        <v>0.6</v>
      </c>
      <c r="F13">
        <v>2</v>
      </c>
    </row>
    <row r="14" spans="1:6" x14ac:dyDescent="0.35">
      <c r="A14">
        <v>13</v>
      </c>
      <c r="B14">
        <v>7</v>
      </c>
      <c r="C14">
        <v>43617</v>
      </c>
      <c r="D14">
        <v>60</v>
      </c>
      <c r="E14">
        <v>0.75</v>
      </c>
      <c r="F14">
        <v>1</v>
      </c>
    </row>
    <row r="15" spans="1:6" x14ac:dyDescent="0.35">
      <c r="A15">
        <v>14</v>
      </c>
      <c r="B15">
        <v>7</v>
      </c>
      <c r="C15">
        <v>43647</v>
      </c>
      <c r="D15">
        <v>70</v>
      </c>
      <c r="E15">
        <v>0.55000000000000004</v>
      </c>
      <c r="F15">
        <v>0</v>
      </c>
    </row>
    <row r="16" spans="1:6" x14ac:dyDescent="0.35">
      <c r="A16">
        <v>15</v>
      </c>
      <c r="B16">
        <v>8</v>
      </c>
      <c r="C16">
        <v>43617</v>
      </c>
      <c r="D16">
        <v>12</v>
      </c>
      <c r="E16">
        <v>0.75</v>
      </c>
      <c r="F16">
        <v>4</v>
      </c>
    </row>
    <row r="17" spans="1:6" x14ac:dyDescent="0.35">
      <c r="A17">
        <v>16</v>
      </c>
      <c r="B17">
        <v>8</v>
      </c>
      <c r="C17">
        <v>43647</v>
      </c>
      <c r="D17">
        <v>13</v>
      </c>
      <c r="E17">
        <v>0.85</v>
      </c>
      <c r="F17">
        <v>1</v>
      </c>
    </row>
    <row r="18" spans="1:6" x14ac:dyDescent="0.35">
      <c r="A18">
        <v>17</v>
      </c>
      <c r="B18">
        <v>9</v>
      </c>
      <c r="C18">
        <v>43617</v>
      </c>
      <c r="D18">
        <v>100</v>
      </c>
      <c r="E18">
        <v>0.75</v>
      </c>
      <c r="F18">
        <v>2</v>
      </c>
    </row>
    <row r="19" spans="1:6" x14ac:dyDescent="0.35">
      <c r="A19">
        <v>18</v>
      </c>
      <c r="B19">
        <v>9</v>
      </c>
      <c r="C19">
        <v>43647</v>
      </c>
      <c r="D19">
        <v>110</v>
      </c>
      <c r="E19">
        <v>0.75</v>
      </c>
      <c r="F19">
        <v>0</v>
      </c>
    </row>
    <row r="20" spans="1:6" x14ac:dyDescent="0.35">
      <c r="A20">
        <v>19</v>
      </c>
      <c r="B20">
        <v>10</v>
      </c>
      <c r="C20">
        <v>43617</v>
      </c>
      <c r="D20">
        <v>500</v>
      </c>
      <c r="E20">
        <v>0.75</v>
      </c>
      <c r="F20">
        <v>0</v>
      </c>
    </row>
    <row r="21" spans="1:6" x14ac:dyDescent="0.35">
      <c r="A21">
        <v>20</v>
      </c>
      <c r="B21">
        <v>10</v>
      </c>
      <c r="C21">
        <v>43647</v>
      </c>
      <c r="D21">
        <v>520</v>
      </c>
      <c r="E21">
        <v>0.85</v>
      </c>
      <c r="F2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25D3-D071-4395-B4DB-4708993C3099}">
  <dimension ref="A1:F21"/>
  <sheetViews>
    <sheetView workbookViewId="0">
      <selection activeCell="F1" sqref="F1"/>
    </sheetView>
  </sheetViews>
  <sheetFormatPr defaultRowHeight="14.5" x14ac:dyDescent="0.35"/>
  <cols>
    <col min="1" max="1" width="12.453125" bestFit="1" customWidth="1"/>
    <col min="3" max="3" width="11.90625" style="1" bestFit="1" customWidth="1"/>
    <col min="4" max="4" width="7.90625" bestFit="1" customWidth="1"/>
    <col min="5" max="5" width="13.1796875" bestFit="1" customWidth="1"/>
    <col min="6" max="6" width="9.453125" bestFit="1" customWidth="1"/>
  </cols>
  <sheetData>
    <row r="1" spans="1:6" x14ac:dyDescent="0.35">
      <c r="A1" t="s">
        <v>54</v>
      </c>
      <c r="B1" t="s">
        <v>29</v>
      </c>
      <c r="C1" s="1" t="s">
        <v>33</v>
      </c>
      <c r="D1" t="s">
        <v>34</v>
      </c>
      <c r="E1" t="s">
        <v>35</v>
      </c>
      <c r="F1" t="s">
        <v>36</v>
      </c>
    </row>
    <row r="2" spans="1:6" x14ac:dyDescent="0.35">
      <c r="A2">
        <v>1</v>
      </c>
      <c r="B2">
        <v>1</v>
      </c>
      <c r="C2" s="1">
        <v>43617</v>
      </c>
      <c r="D2">
        <v>3</v>
      </c>
      <c r="E2">
        <v>3</v>
      </c>
      <c r="F2">
        <v>2</v>
      </c>
    </row>
    <row r="3" spans="1:6" x14ac:dyDescent="0.35">
      <c r="A3">
        <v>2</v>
      </c>
      <c r="B3">
        <v>1</v>
      </c>
      <c r="C3" s="1">
        <v>43647</v>
      </c>
      <c r="D3">
        <v>2</v>
      </c>
      <c r="E3">
        <v>3</v>
      </c>
      <c r="F3">
        <v>1</v>
      </c>
    </row>
    <row r="4" spans="1:6" x14ac:dyDescent="0.35">
      <c r="A4">
        <v>3</v>
      </c>
      <c r="B4">
        <v>2</v>
      </c>
      <c r="C4" s="1">
        <v>43617</v>
      </c>
      <c r="D4">
        <v>4</v>
      </c>
      <c r="E4">
        <v>5</v>
      </c>
      <c r="F4">
        <v>3</v>
      </c>
    </row>
    <row r="5" spans="1:6" x14ac:dyDescent="0.35">
      <c r="A5">
        <v>4</v>
      </c>
      <c r="B5">
        <v>2</v>
      </c>
      <c r="C5" s="1">
        <v>43647</v>
      </c>
      <c r="D5">
        <v>6</v>
      </c>
      <c r="E5">
        <v>10</v>
      </c>
      <c r="F5">
        <v>4</v>
      </c>
    </row>
    <row r="6" spans="1:6" x14ac:dyDescent="0.35">
      <c r="A6">
        <v>5</v>
      </c>
      <c r="B6">
        <v>3</v>
      </c>
      <c r="C6" s="1">
        <v>43617</v>
      </c>
      <c r="D6">
        <v>3</v>
      </c>
      <c r="E6">
        <v>6</v>
      </c>
      <c r="F6">
        <v>10</v>
      </c>
    </row>
    <row r="7" spans="1:6" x14ac:dyDescent="0.35">
      <c r="A7">
        <v>6</v>
      </c>
      <c r="B7">
        <v>3</v>
      </c>
      <c r="C7" s="1">
        <v>43647</v>
      </c>
      <c r="D7">
        <v>2</v>
      </c>
      <c r="E7">
        <v>3</v>
      </c>
      <c r="F7">
        <v>4</v>
      </c>
    </row>
    <row r="8" spans="1:6" x14ac:dyDescent="0.35">
      <c r="A8">
        <v>7</v>
      </c>
      <c r="B8">
        <v>4</v>
      </c>
      <c r="C8" s="1">
        <v>43617</v>
      </c>
      <c r="D8">
        <v>3</v>
      </c>
      <c r="E8">
        <v>3</v>
      </c>
      <c r="F8">
        <v>2</v>
      </c>
    </row>
    <row r="9" spans="1:6" x14ac:dyDescent="0.35">
      <c r="A9">
        <v>8</v>
      </c>
      <c r="B9">
        <v>4</v>
      </c>
      <c r="C9" s="1">
        <v>43647</v>
      </c>
      <c r="D9">
        <v>2</v>
      </c>
      <c r="E9">
        <v>3</v>
      </c>
      <c r="F9">
        <v>1</v>
      </c>
    </row>
    <row r="10" spans="1:6" x14ac:dyDescent="0.35">
      <c r="A10">
        <v>9</v>
      </c>
      <c r="B10">
        <v>5</v>
      </c>
      <c r="C10" s="1">
        <v>43617</v>
      </c>
      <c r="D10">
        <v>4</v>
      </c>
      <c r="E10">
        <v>5</v>
      </c>
      <c r="F10">
        <v>3</v>
      </c>
    </row>
    <row r="11" spans="1:6" x14ac:dyDescent="0.35">
      <c r="A11">
        <v>10</v>
      </c>
      <c r="B11">
        <v>5</v>
      </c>
      <c r="C11" s="1">
        <v>43647</v>
      </c>
      <c r="D11">
        <v>6</v>
      </c>
      <c r="E11">
        <v>10</v>
      </c>
      <c r="F11">
        <v>4</v>
      </c>
    </row>
    <row r="12" spans="1:6" x14ac:dyDescent="0.35">
      <c r="A12">
        <v>11</v>
      </c>
      <c r="B12">
        <v>6</v>
      </c>
      <c r="C12" s="1">
        <v>43617</v>
      </c>
      <c r="D12">
        <v>3</v>
      </c>
      <c r="E12">
        <v>6</v>
      </c>
      <c r="F12">
        <v>10</v>
      </c>
    </row>
    <row r="13" spans="1:6" x14ac:dyDescent="0.35">
      <c r="A13">
        <v>12</v>
      </c>
      <c r="B13">
        <v>6</v>
      </c>
      <c r="C13" s="1">
        <v>43647</v>
      </c>
      <c r="D13">
        <v>2</v>
      </c>
      <c r="E13">
        <v>3</v>
      </c>
      <c r="F13">
        <v>4</v>
      </c>
    </row>
    <row r="14" spans="1:6" x14ac:dyDescent="0.35">
      <c r="A14">
        <v>13</v>
      </c>
      <c r="B14">
        <v>7</v>
      </c>
      <c r="C14" s="1">
        <v>43617</v>
      </c>
      <c r="D14">
        <v>3</v>
      </c>
      <c r="E14">
        <v>3</v>
      </c>
      <c r="F14">
        <v>2</v>
      </c>
    </row>
    <row r="15" spans="1:6" x14ac:dyDescent="0.35">
      <c r="A15">
        <v>14</v>
      </c>
      <c r="B15">
        <v>7</v>
      </c>
      <c r="C15" s="1">
        <v>43647</v>
      </c>
      <c r="D15">
        <v>2</v>
      </c>
      <c r="E15">
        <v>3</v>
      </c>
      <c r="F15">
        <v>1</v>
      </c>
    </row>
    <row r="16" spans="1:6" x14ac:dyDescent="0.35">
      <c r="A16">
        <v>15</v>
      </c>
      <c r="B16">
        <v>8</v>
      </c>
      <c r="C16" s="1">
        <v>43617</v>
      </c>
      <c r="D16">
        <v>4</v>
      </c>
      <c r="E16">
        <v>5</v>
      </c>
      <c r="F16">
        <v>3</v>
      </c>
    </row>
    <row r="17" spans="1:6" x14ac:dyDescent="0.35">
      <c r="A17">
        <v>16</v>
      </c>
      <c r="B17">
        <v>8</v>
      </c>
      <c r="C17" s="1">
        <v>43647</v>
      </c>
      <c r="D17">
        <v>6</v>
      </c>
      <c r="E17">
        <v>10</v>
      </c>
      <c r="F17">
        <v>4</v>
      </c>
    </row>
    <row r="18" spans="1:6" x14ac:dyDescent="0.35">
      <c r="A18">
        <v>17</v>
      </c>
      <c r="B18">
        <v>9</v>
      </c>
      <c r="C18" s="1">
        <v>43617</v>
      </c>
      <c r="D18">
        <v>3</v>
      </c>
      <c r="E18">
        <v>6</v>
      </c>
      <c r="F18">
        <v>10</v>
      </c>
    </row>
    <row r="19" spans="1:6" x14ac:dyDescent="0.35">
      <c r="A19">
        <v>18</v>
      </c>
      <c r="B19">
        <v>9</v>
      </c>
      <c r="C19" s="1">
        <v>43647</v>
      </c>
      <c r="D19">
        <v>2</v>
      </c>
      <c r="E19">
        <v>3</v>
      </c>
      <c r="F19">
        <v>4</v>
      </c>
    </row>
    <row r="20" spans="1:6" x14ac:dyDescent="0.35">
      <c r="A20">
        <v>19</v>
      </c>
      <c r="B20">
        <v>10</v>
      </c>
      <c r="C20" s="1">
        <v>43617</v>
      </c>
      <c r="D20">
        <v>3</v>
      </c>
      <c r="E20">
        <v>3</v>
      </c>
      <c r="F20">
        <v>2</v>
      </c>
    </row>
    <row r="21" spans="1:6" x14ac:dyDescent="0.35">
      <c r="A21">
        <v>20</v>
      </c>
      <c r="B21">
        <v>10</v>
      </c>
      <c r="C21" s="1">
        <v>43647</v>
      </c>
      <c r="D21">
        <v>2</v>
      </c>
      <c r="E21">
        <v>3</v>
      </c>
      <c r="F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8FA2-7776-4646-9A52-FEC71E188556}">
  <dimension ref="A1:F41"/>
  <sheetViews>
    <sheetView workbookViewId="0">
      <selection activeCell="C1" sqref="C1"/>
    </sheetView>
  </sheetViews>
  <sheetFormatPr defaultRowHeight="14.5" x14ac:dyDescent="0.35"/>
  <cols>
    <col min="1" max="1" width="12.90625" bestFit="1" customWidth="1"/>
    <col min="3" max="3" width="15.26953125" bestFit="1" customWidth="1"/>
    <col min="4" max="4" width="12.6328125" bestFit="1" customWidth="1"/>
    <col min="5" max="5" width="10.6328125" bestFit="1" customWidth="1"/>
    <col min="6" max="6" width="7.08984375" bestFit="1" customWidth="1"/>
  </cols>
  <sheetData>
    <row r="1" spans="1:6" x14ac:dyDescent="0.35">
      <c r="A1" t="s">
        <v>37</v>
      </c>
      <c r="B1" t="s">
        <v>29</v>
      </c>
      <c r="C1" t="s">
        <v>38</v>
      </c>
      <c r="D1" t="s">
        <v>45</v>
      </c>
      <c r="E1" t="s">
        <v>40</v>
      </c>
      <c r="F1" t="s">
        <v>41</v>
      </c>
    </row>
    <row r="2" spans="1:6" x14ac:dyDescent="0.35">
      <c r="A2">
        <v>1</v>
      </c>
      <c r="B2">
        <v>1</v>
      </c>
      <c r="C2" s="1">
        <v>43373</v>
      </c>
      <c r="D2" s="2">
        <v>10000</v>
      </c>
      <c r="E2" s="2">
        <v>15000</v>
      </c>
      <c r="F2" s="2">
        <v>12000</v>
      </c>
    </row>
    <row r="3" spans="1:6" x14ac:dyDescent="0.35">
      <c r="A3">
        <v>2</v>
      </c>
      <c r="B3">
        <v>1</v>
      </c>
      <c r="C3" s="1">
        <v>43465</v>
      </c>
      <c r="D3" s="2">
        <v>10001</v>
      </c>
      <c r="E3" s="2">
        <v>15001</v>
      </c>
      <c r="F3" s="2">
        <v>12001</v>
      </c>
    </row>
    <row r="4" spans="1:6" x14ac:dyDescent="0.35">
      <c r="A4">
        <v>3</v>
      </c>
      <c r="B4">
        <v>1</v>
      </c>
      <c r="C4" s="1">
        <v>43555</v>
      </c>
      <c r="D4" s="2">
        <v>10002</v>
      </c>
      <c r="E4" s="2">
        <v>15002</v>
      </c>
      <c r="F4" s="2">
        <v>12002</v>
      </c>
    </row>
    <row r="5" spans="1:6" x14ac:dyDescent="0.35">
      <c r="A5">
        <v>4</v>
      </c>
      <c r="B5">
        <v>1</v>
      </c>
      <c r="C5" s="1">
        <v>43646</v>
      </c>
      <c r="D5" s="2">
        <v>10003</v>
      </c>
      <c r="E5" s="2">
        <v>15003</v>
      </c>
      <c r="F5" s="2">
        <v>12003</v>
      </c>
    </row>
    <row r="6" spans="1:6" x14ac:dyDescent="0.35">
      <c r="A6">
        <v>5</v>
      </c>
      <c r="B6">
        <v>2</v>
      </c>
      <c r="C6" s="1">
        <v>43373</v>
      </c>
      <c r="D6" s="2">
        <v>20000</v>
      </c>
      <c r="E6" s="2">
        <v>25000</v>
      </c>
      <c r="F6" s="2">
        <v>22000</v>
      </c>
    </row>
    <row r="7" spans="1:6" x14ac:dyDescent="0.35">
      <c r="A7">
        <v>6</v>
      </c>
      <c r="B7">
        <v>2</v>
      </c>
      <c r="C7" s="1">
        <v>43465</v>
      </c>
      <c r="D7" s="2">
        <v>20001</v>
      </c>
      <c r="E7" s="2">
        <v>25001</v>
      </c>
      <c r="F7" s="2">
        <v>22001</v>
      </c>
    </row>
    <row r="8" spans="1:6" x14ac:dyDescent="0.35">
      <c r="A8">
        <v>7</v>
      </c>
      <c r="B8">
        <v>2</v>
      </c>
      <c r="C8" s="1">
        <v>43555</v>
      </c>
      <c r="D8" s="2">
        <v>20002</v>
      </c>
      <c r="E8" s="2">
        <v>25002</v>
      </c>
      <c r="F8" s="2">
        <v>22002</v>
      </c>
    </row>
    <row r="9" spans="1:6" x14ac:dyDescent="0.35">
      <c r="A9">
        <v>8</v>
      </c>
      <c r="B9">
        <v>2</v>
      </c>
      <c r="C9" s="1">
        <v>43646</v>
      </c>
      <c r="D9" s="2">
        <v>20003</v>
      </c>
      <c r="E9" s="2">
        <v>25003</v>
      </c>
      <c r="F9" s="2">
        <v>22003</v>
      </c>
    </row>
    <row r="10" spans="1:6" x14ac:dyDescent="0.35">
      <c r="A10">
        <v>9</v>
      </c>
      <c r="B10">
        <v>3</v>
      </c>
      <c r="C10" s="1">
        <v>43373</v>
      </c>
      <c r="D10" s="2">
        <v>15000</v>
      </c>
      <c r="E10" s="2">
        <v>17000</v>
      </c>
      <c r="F10" s="2">
        <v>10000</v>
      </c>
    </row>
    <row r="11" spans="1:6" x14ac:dyDescent="0.35">
      <c r="A11">
        <v>10</v>
      </c>
      <c r="B11">
        <v>3</v>
      </c>
      <c r="C11" s="1">
        <v>43465</v>
      </c>
      <c r="D11" s="2">
        <v>15001</v>
      </c>
      <c r="E11" s="2">
        <v>17001</v>
      </c>
      <c r="F11" s="2">
        <v>10001</v>
      </c>
    </row>
    <row r="12" spans="1:6" x14ac:dyDescent="0.35">
      <c r="A12">
        <v>11</v>
      </c>
      <c r="B12">
        <v>3</v>
      </c>
      <c r="C12" s="1">
        <v>43555</v>
      </c>
      <c r="D12" s="2">
        <v>15002</v>
      </c>
      <c r="E12" s="2">
        <v>17002</v>
      </c>
      <c r="F12" s="2">
        <v>10002</v>
      </c>
    </row>
    <row r="13" spans="1:6" x14ac:dyDescent="0.35">
      <c r="A13">
        <v>12</v>
      </c>
      <c r="B13">
        <v>3</v>
      </c>
      <c r="C13" s="1">
        <v>43646</v>
      </c>
      <c r="D13" s="2">
        <v>15003</v>
      </c>
      <c r="E13" s="2">
        <v>17003</v>
      </c>
      <c r="F13" s="2">
        <v>10003</v>
      </c>
    </row>
    <row r="14" spans="1:6" x14ac:dyDescent="0.35">
      <c r="A14">
        <v>13</v>
      </c>
      <c r="B14">
        <v>4</v>
      </c>
      <c r="C14" s="1">
        <v>43373</v>
      </c>
      <c r="D14" s="2">
        <v>9000</v>
      </c>
      <c r="E14" s="2">
        <v>5000</v>
      </c>
      <c r="F14" s="2">
        <v>2000</v>
      </c>
    </row>
    <row r="15" spans="1:6" x14ac:dyDescent="0.35">
      <c r="A15">
        <v>14</v>
      </c>
      <c r="B15">
        <v>4</v>
      </c>
      <c r="C15" s="1">
        <v>43465</v>
      </c>
      <c r="D15" s="2">
        <v>9001</v>
      </c>
      <c r="E15" s="2">
        <v>5001</v>
      </c>
      <c r="F15" s="2">
        <v>2001</v>
      </c>
    </row>
    <row r="16" spans="1:6" x14ac:dyDescent="0.35">
      <c r="A16">
        <v>15</v>
      </c>
      <c r="B16">
        <v>4</v>
      </c>
      <c r="C16" s="1">
        <v>43555</v>
      </c>
      <c r="D16" s="2">
        <v>9002</v>
      </c>
      <c r="E16" s="2">
        <v>5002</v>
      </c>
      <c r="F16" s="2">
        <v>2002</v>
      </c>
    </row>
    <row r="17" spans="1:6" x14ac:dyDescent="0.35">
      <c r="A17">
        <v>16</v>
      </c>
      <c r="B17">
        <v>4</v>
      </c>
      <c r="C17" s="1">
        <v>43646</v>
      </c>
      <c r="D17" s="2">
        <v>9003</v>
      </c>
      <c r="E17" s="2">
        <v>5003</v>
      </c>
      <c r="F17" s="2">
        <v>2003</v>
      </c>
    </row>
    <row r="18" spans="1:6" x14ac:dyDescent="0.35">
      <c r="A18">
        <v>17</v>
      </c>
      <c r="B18">
        <v>5</v>
      </c>
      <c r="C18" s="1">
        <v>43373</v>
      </c>
      <c r="D18" s="2">
        <v>12000</v>
      </c>
      <c r="E18" s="2">
        <v>18000</v>
      </c>
      <c r="F18" s="2">
        <v>9000</v>
      </c>
    </row>
    <row r="19" spans="1:6" x14ac:dyDescent="0.35">
      <c r="A19">
        <v>18</v>
      </c>
      <c r="B19">
        <v>5</v>
      </c>
      <c r="C19" s="1">
        <v>43465</v>
      </c>
      <c r="D19" s="2">
        <v>12001</v>
      </c>
      <c r="E19" s="2">
        <v>18001</v>
      </c>
      <c r="F19" s="2">
        <v>9001</v>
      </c>
    </row>
    <row r="20" spans="1:6" x14ac:dyDescent="0.35">
      <c r="A20">
        <v>19</v>
      </c>
      <c r="B20">
        <v>5</v>
      </c>
      <c r="C20" s="1">
        <v>43555</v>
      </c>
      <c r="D20" s="2">
        <v>12002</v>
      </c>
      <c r="E20" s="2">
        <v>18002</v>
      </c>
      <c r="F20" s="2">
        <v>9002</v>
      </c>
    </row>
    <row r="21" spans="1:6" x14ac:dyDescent="0.35">
      <c r="A21">
        <v>20</v>
      </c>
      <c r="B21">
        <v>5</v>
      </c>
      <c r="C21" s="1">
        <v>43646</v>
      </c>
      <c r="D21" s="2">
        <v>12003</v>
      </c>
      <c r="E21" s="2">
        <v>18003</v>
      </c>
      <c r="F21" s="2">
        <v>9003</v>
      </c>
    </row>
    <row r="22" spans="1:6" x14ac:dyDescent="0.35">
      <c r="A22">
        <v>21</v>
      </c>
      <c r="B22">
        <v>6</v>
      </c>
      <c r="C22" s="1">
        <v>43373</v>
      </c>
      <c r="D22" s="2">
        <v>1000</v>
      </c>
      <c r="E22" s="2">
        <v>5000</v>
      </c>
      <c r="F22" s="2">
        <v>2000</v>
      </c>
    </row>
    <row r="23" spans="1:6" x14ac:dyDescent="0.35">
      <c r="A23">
        <v>22</v>
      </c>
      <c r="B23">
        <v>6</v>
      </c>
      <c r="C23" s="1">
        <v>43465</v>
      </c>
      <c r="D23" s="2">
        <v>1001</v>
      </c>
      <c r="E23" s="2">
        <v>5001</v>
      </c>
      <c r="F23" s="2">
        <v>2001</v>
      </c>
    </row>
    <row r="24" spans="1:6" x14ac:dyDescent="0.35">
      <c r="A24">
        <v>23</v>
      </c>
      <c r="B24">
        <v>6</v>
      </c>
      <c r="C24" s="1">
        <v>43555</v>
      </c>
      <c r="D24" s="2">
        <v>1002</v>
      </c>
      <c r="E24" s="2">
        <v>5002</v>
      </c>
      <c r="F24" s="2">
        <v>2002</v>
      </c>
    </row>
    <row r="25" spans="1:6" x14ac:dyDescent="0.35">
      <c r="A25">
        <v>24</v>
      </c>
      <c r="B25">
        <v>6</v>
      </c>
      <c r="C25" s="1">
        <v>43646</v>
      </c>
      <c r="D25" s="2">
        <v>1003</v>
      </c>
      <c r="E25" s="2">
        <v>5003</v>
      </c>
      <c r="F25" s="2">
        <v>2003</v>
      </c>
    </row>
    <row r="26" spans="1:6" x14ac:dyDescent="0.35">
      <c r="A26">
        <v>25</v>
      </c>
      <c r="B26">
        <v>7</v>
      </c>
      <c r="C26" s="1">
        <v>43373</v>
      </c>
      <c r="D26" s="2">
        <v>10000</v>
      </c>
      <c r="E26" s="2">
        <v>15000</v>
      </c>
      <c r="F26" s="2">
        <v>12000</v>
      </c>
    </row>
    <row r="27" spans="1:6" x14ac:dyDescent="0.35">
      <c r="A27">
        <v>26</v>
      </c>
      <c r="B27">
        <v>7</v>
      </c>
      <c r="C27" s="1">
        <v>43465</v>
      </c>
      <c r="D27" s="2">
        <v>10001</v>
      </c>
      <c r="E27" s="2">
        <v>15001</v>
      </c>
      <c r="F27" s="2">
        <v>12001</v>
      </c>
    </row>
    <row r="28" spans="1:6" x14ac:dyDescent="0.35">
      <c r="A28">
        <v>27</v>
      </c>
      <c r="B28">
        <v>7</v>
      </c>
      <c r="C28" s="1">
        <v>43555</v>
      </c>
      <c r="D28" s="2">
        <v>10002</v>
      </c>
      <c r="E28" s="2">
        <v>15002</v>
      </c>
      <c r="F28" s="2">
        <v>12002</v>
      </c>
    </row>
    <row r="29" spans="1:6" x14ac:dyDescent="0.35">
      <c r="A29">
        <v>28</v>
      </c>
      <c r="B29">
        <v>7</v>
      </c>
      <c r="C29" s="1">
        <v>43646</v>
      </c>
      <c r="D29" s="2">
        <v>10003</v>
      </c>
      <c r="E29" s="2">
        <v>15003</v>
      </c>
      <c r="F29" s="2">
        <v>12003</v>
      </c>
    </row>
    <row r="30" spans="1:6" x14ac:dyDescent="0.35">
      <c r="A30">
        <v>29</v>
      </c>
      <c r="B30">
        <v>8</v>
      </c>
      <c r="C30" s="1">
        <v>43373</v>
      </c>
      <c r="D30" s="2">
        <v>20000</v>
      </c>
      <c r="E30" s="2">
        <v>25000</v>
      </c>
      <c r="F30" s="2">
        <v>22000</v>
      </c>
    </row>
    <row r="31" spans="1:6" x14ac:dyDescent="0.35">
      <c r="A31">
        <v>30</v>
      </c>
      <c r="B31">
        <v>8</v>
      </c>
      <c r="C31" s="1">
        <v>43465</v>
      </c>
      <c r="D31" s="2">
        <v>20001</v>
      </c>
      <c r="E31" s="2">
        <v>25001</v>
      </c>
      <c r="F31" s="2">
        <v>22001</v>
      </c>
    </row>
    <row r="32" spans="1:6" x14ac:dyDescent="0.35">
      <c r="A32">
        <v>31</v>
      </c>
      <c r="B32">
        <v>8</v>
      </c>
      <c r="C32" s="1">
        <v>43555</v>
      </c>
      <c r="D32" s="2">
        <v>20002</v>
      </c>
      <c r="E32" s="2">
        <v>25002</v>
      </c>
      <c r="F32" s="2">
        <v>22002</v>
      </c>
    </row>
    <row r="33" spans="1:6" x14ac:dyDescent="0.35">
      <c r="A33">
        <v>32</v>
      </c>
      <c r="B33">
        <v>8</v>
      </c>
      <c r="C33" s="1">
        <v>43646</v>
      </c>
      <c r="D33" s="2">
        <v>20003</v>
      </c>
      <c r="E33" s="2">
        <v>25003</v>
      </c>
      <c r="F33" s="2">
        <v>22003</v>
      </c>
    </row>
    <row r="34" spans="1:6" x14ac:dyDescent="0.35">
      <c r="A34">
        <v>33</v>
      </c>
      <c r="B34">
        <v>9</v>
      </c>
      <c r="C34" s="1">
        <v>43373</v>
      </c>
      <c r="D34" s="2">
        <v>15000</v>
      </c>
      <c r="E34" s="2">
        <v>17000</v>
      </c>
      <c r="F34" s="2">
        <v>10000</v>
      </c>
    </row>
    <row r="35" spans="1:6" x14ac:dyDescent="0.35">
      <c r="A35">
        <v>34</v>
      </c>
      <c r="B35">
        <v>9</v>
      </c>
      <c r="C35" s="1">
        <v>43465</v>
      </c>
      <c r="D35" s="2">
        <v>15001</v>
      </c>
      <c r="E35" s="2">
        <v>17001</v>
      </c>
      <c r="F35" s="2">
        <v>10001</v>
      </c>
    </row>
    <row r="36" spans="1:6" x14ac:dyDescent="0.35">
      <c r="A36">
        <v>35</v>
      </c>
      <c r="B36">
        <v>9</v>
      </c>
      <c r="C36" s="1">
        <v>43555</v>
      </c>
      <c r="D36" s="2">
        <v>15002</v>
      </c>
      <c r="E36" s="2">
        <v>17002</v>
      </c>
      <c r="F36" s="2">
        <v>10002</v>
      </c>
    </row>
    <row r="37" spans="1:6" x14ac:dyDescent="0.35">
      <c r="A37">
        <v>36</v>
      </c>
      <c r="B37">
        <v>9</v>
      </c>
      <c r="C37" s="1">
        <v>43646</v>
      </c>
      <c r="D37" s="2">
        <v>15003</v>
      </c>
      <c r="E37" s="2">
        <v>17003</v>
      </c>
      <c r="F37" s="2">
        <v>10003</v>
      </c>
    </row>
    <row r="38" spans="1:6" x14ac:dyDescent="0.35">
      <c r="A38">
        <v>37</v>
      </c>
      <c r="B38">
        <v>10</v>
      </c>
      <c r="C38" s="1">
        <v>43373</v>
      </c>
      <c r="D38" s="2">
        <v>9000</v>
      </c>
      <c r="E38" s="2">
        <v>5000</v>
      </c>
      <c r="F38" s="2">
        <v>2000</v>
      </c>
    </row>
    <row r="39" spans="1:6" x14ac:dyDescent="0.35">
      <c r="A39">
        <v>38</v>
      </c>
      <c r="B39">
        <v>10</v>
      </c>
      <c r="C39" s="1">
        <v>43465</v>
      </c>
      <c r="D39" s="2">
        <v>9001</v>
      </c>
      <c r="E39" s="2">
        <v>5001</v>
      </c>
      <c r="F39" s="2">
        <v>2001</v>
      </c>
    </row>
    <row r="40" spans="1:6" x14ac:dyDescent="0.35">
      <c r="A40">
        <v>39</v>
      </c>
      <c r="B40">
        <v>10</v>
      </c>
      <c r="C40" s="1">
        <v>43555</v>
      </c>
      <c r="D40" s="2">
        <v>9002</v>
      </c>
      <c r="E40" s="2">
        <v>5002</v>
      </c>
      <c r="F40" s="2">
        <v>2002</v>
      </c>
    </row>
    <row r="41" spans="1:6" x14ac:dyDescent="0.35">
      <c r="A41">
        <v>40</v>
      </c>
      <c r="B41">
        <v>10</v>
      </c>
      <c r="C41" s="1">
        <v>43646</v>
      </c>
      <c r="D41" s="2">
        <v>9003</v>
      </c>
      <c r="E41" s="2">
        <v>5003</v>
      </c>
      <c r="F41" s="2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77C9-D819-49B7-92E2-DA35A0CAF11E}">
  <dimension ref="A1:F41"/>
  <sheetViews>
    <sheetView workbookViewId="0">
      <selection activeCell="G3" sqref="G3"/>
    </sheetView>
  </sheetViews>
  <sheetFormatPr defaultRowHeight="14.5" x14ac:dyDescent="0.35"/>
  <cols>
    <col min="3" max="3" width="32" style="1" customWidth="1"/>
    <col min="6" max="6" width="8.7265625" style="4"/>
  </cols>
  <sheetData>
    <row r="1" spans="1:6" x14ac:dyDescent="0.35">
      <c r="A1" t="s">
        <v>37</v>
      </c>
      <c r="B1" t="s">
        <v>29</v>
      </c>
      <c r="C1" s="1" t="s">
        <v>38</v>
      </c>
      <c r="D1" t="s">
        <v>39</v>
      </c>
      <c r="E1" t="s">
        <v>42</v>
      </c>
      <c r="F1" s="4" t="s">
        <v>67</v>
      </c>
    </row>
    <row r="2" spans="1:6" x14ac:dyDescent="0.35">
      <c r="A2">
        <v>1</v>
      </c>
      <c r="B2">
        <v>1</v>
      </c>
      <c r="C2" s="1">
        <v>43373</v>
      </c>
      <c r="D2" s="2">
        <v>2000</v>
      </c>
      <c r="E2" s="2">
        <v>1900</v>
      </c>
      <c r="F2" s="3">
        <f xml:space="preserve"> Production_Cost!A2*10</f>
        <v>10</v>
      </c>
    </row>
    <row r="3" spans="1:6" x14ac:dyDescent="0.35">
      <c r="A3">
        <v>2</v>
      </c>
      <c r="B3">
        <v>1</v>
      </c>
      <c r="C3" s="1">
        <v>43465</v>
      </c>
      <c r="D3" s="2">
        <v>1900</v>
      </c>
      <c r="E3" s="2">
        <v>1800</v>
      </c>
      <c r="F3" s="3">
        <f xml:space="preserve"> Production_Cost!A3*Production_Cost!B3 *10</f>
        <v>20</v>
      </c>
    </row>
    <row r="4" spans="1:6" x14ac:dyDescent="0.35">
      <c r="A4">
        <v>3</v>
      </c>
      <c r="B4">
        <v>1</v>
      </c>
      <c r="C4" s="1">
        <v>43555</v>
      </c>
      <c r="D4" s="2">
        <v>2200</v>
      </c>
      <c r="E4" s="2">
        <v>2300</v>
      </c>
      <c r="F4" s="3">
        <f xml:space="preserve"> Production_Cost!A4*Production_Cost!B4 *10</f>
        <v>30</v>
      </c>
    </row>
    <row r="5" spans="1:6" x14ac:dyDescent="0.35">
      <c r="A5">
        <v>4</v>
      </c>
      <c r="B5">
        <v>1</v>
      </c>
      <c r="C5" s="1">
        <v>43646</v>
      </c>
      <c r="D5" s="2">
        <v>1900</v>
      </c>
      <c r="E5" s="2">
        <v>1750</v>
      </c>
      <c r="F5" s="3">
        <f xml:space="preserve"> Production_Cost!A5*Production_Cost!B5 *10</f>
        <v>40</v>
      </c>
    </row>
    <row r="6" spans="1:6" x14ac:dyDescent="0.35">
      <c r="A6">
        <v>5</v>
      </c>
      <c r="B6">
        <v>2</v>
      </c>
      <c r="C6" s="1">
        <v>43373</v>
      </c>
      <c r="D6" s="2">
        <v>2500</v>
      </c>
      <c r="E6" s="2">
        <v>2300</v>
      </c>
      <c r="F6" s="3">
        <f xml:space="preserve"> Production_Cost!A6*Production_Cost!B6 *10</f>
        <v>100</v>
      </c>
    </row>
    <row r="7" spans="1:6" x14ac:dyDescent="0.35">
      <c r="A7">
        <v>6</v>
      </c>
      <c r="B7">
        <v>2</v>
      </c>
      <c r="C7" s="1">
        <v>43465</v>
      </c>
      <c r="D7" s="2">
        <v>2600</v>
      </c>
      <c r="E7" s="2">
        <v>2400</v>
      </c>
      <c r="F7" s="3">
        <f xml:space="preserve"> Production_Cost!A7*Production_Cost!B7 *10</f>
        <v>120</v>
      </c>
    </row>
    <row r="8" spans="1:6" x14ac:dyDescent="0.35">
      <c r="A8">
        <v>7</v>
      </c>
      <c r="B8">
        <v>2</v>
      </c>
      <c r="C8" s="1">
        <v>43555</v>
      </c>
      <c r="D8" s="2">
        <v>4300</v>
      </c>
      <c r="E8" s="2">
        <v>4500</v>
      </c>
      <c r="F8" s="3">
        <f xml:space="preserve"> Production_Cost!A8*Production_Cost!B8 *10</f>
        <v>140</v>
      </c>
    </row>
    <row r="9" spans="1:6" x14ac:dyDescent="0.35">
      <c r="A9">
        <v>8</v>
      </c>
      <c r="B9">
        <v>2</v>
      </c>
      <c r="C9" s="1">
        <v>43646</v>
      </c>
      <c r="D9" s="2">
        <v>2700</v>
      </c>
      <c r="E9" s="2">
        <v>2100</v>
      </c>
      <c r="F9" s="3">
        <f xml:space="preserve"> Production_Cost!A9*Production_Cost!B9 *10</f>
        <v>160</v>
      </c>
    </row>
    <row r="10" spans="1:6" x14ac:dyDescent="0.35">
      <c r="A10">
        <v>9</v>
      </c>
      <c r="B10">
        <v>3</v>
      </c>
      <c r="C10" s="1">
        <v>43373</v>
      </c>
      <c r="D10" s="2">
        <v>1500</v>
      </c>
      <c r="E10" s="2">
        <v>1600</v>
      </c>
      <c r="F10" s="3">
        <f xml:space="preserve"> Production_Cost!A10*Production_Cost!B10 *10</f>
        <v>270</v>
      </c>
    </row>
    <row r="11" spans="1:6" x14ac:dyDescent="0.35">
      <c r="A11">
        <v>10</v>
      </c>
      <c r="B11">
        <v>3</v>
      </c>
      <c r="C11" s="1">
        <v>43465</v>
      </c>
      <c r="D11" s="2">
        <v>1400</v>
      </c>
      <c r="E11" s="2">
        <v>1300</v>
      </c>
      <c r="F11" s="3">
        <f xml:space="preserve"> Production_Cost!A11*Production_Cost!B11 *10</f>
        <v>300</v>
      </c>
    </row>
    <row r="12" spans="1:6" x14ac:dyDescent="0.35">
      <c r="A12">
        <v>11</v>
      </c>
      <c r="B12">
        <v>3</v>
      </c>
      <c r="C12" s="1">
        <v>43555</v>
      </c>
      <c r="D12" s="2">
        <v>4700</v>
      </c>
      <c r="E12" s="2">
        <v>5500</v>
      </c>
      <c r="F12" s="3">
        <f xml:space="preserve"> Production_Cost!A12*Production_Cost!B12 *10</f>
        <v>330</v>
      </c>
    </row>
    <row r="13" spans="1:6" x14ac:dyDescent="0.35">
      <c r="A13">
        <v>12</v>
      </c>
      <c r="B13">
        <v>3</v>
      </c>
      <c r="C13" s="1">
        <v>43646</v>
      </c>
      <c r="D13" s="2">
        <v>5600</v>
      </c>
      <c r="E13" s="2">
        <v>5500</v>
      </c>
      <c r="F13" s="3">
        <f xml:space="preserve"> Production_Cost!A13*Production_Cost!B13 *10</f>
        <v>360</v>
      </c>
    </row>
    <row r="14" spans="1:6" x14ac:dyDescent="0.35">
      <c r="A14">
        <v>13</v>
      </c>
      <c r="B14">
        <v>4</v>
      </c>
      <c r="C14" s="1">
        <v>43373</v>
      </c>
      <c r="D14" s="2">
        <v>1940</v>
      </c>
      <c r="E14" s="2">
        <v>1900</v>
      </c>
      <c r="F14" s="3">
        <f xml:space="preserve"> Production_Cost!A14*Production_Cost!B14 *10</f>
        <v>520</v>
      </c>
    </row>
    <row r="15" spans="1:6" x14ac:dyDescent="0.35">
      <c r="A15">
        <v>14</v>
      </c>
      <c r="B15">
        <v>4</v>
      </c>
      <c r="C15" s="1">
        <v>43465</v>
      </c>
      <c r="D15" s="2">
        <v>1890</v>
      </c>
      <c r="E15" s="2">
        <v>1800</v>
      </c>
      <c r="F15" s="3">
        <f xml:space="preserve"> Production_Cost!A15*Production_Cost!B15 *10</f>
        <v>560</v>
      </c>
    </row>
    <row r="16" spans="1:6" x14ac:dyDescent="0.35">
      <c r="A16">
        <v>15</v>
      </c>
      <c r="B16">
        <v>4</v>
      </c>
      <c r="C16" s="1">
        <v>43555</v>
      </c>
      <c r="D16" s="2">
        <v>3790</v>
      </c>
      <c r="E16" s="2">
        <v>3795</v>
      </c>
      <c r="F16" s="3">
        <f xml:space="preserve"> Production_Cost!A16*Production_Cost!B16 *10</f>
        <v>600</v>
      </c>
    </row>
    <row r="17" spans="1:6" x14ac:dyDescent="0.35">
      <c r="A17">
        <v>16</v>
      </c>
      <c r="B17">
        <v>4</v>
      </c>
      <c r="C17" s="1">
        <v>43646</v>
      </c>
      <c r="D17" s="2">
        <v>1900</v>
      </c>
      <c r="E17" s="2">
        <v>3795</v>
      </c>
      <c r="F17" s="3">
        <f xml:space="preserve"> Production_Cost!A17*10</f>
        <v>160</v>
      </c>
    </row>
    <row r="18" spans="1:6" x14ac:dyDescent="0.35">
      <c r="A18">
        <v>17</v>
      </c>
      <c r="B18">
        <v>5</v>
      </c>
      <c r="C18" s="1">
        <v>43373</v>
      </c>
      <c r="D18" s="2">
        <v>5000</v>
      </c>
      <c r="E18" s="2">
        <v>4900</v>
      </c>
      <c r="F18" s="3">
        <f xml:space="preserve"> Production_Cost!A18*10</f>
        <v>170</v>
      </c>
    </row>
    <row r="19" spans="1:6" x14ac:dyDescent="0.35">
      <c r="A19">
        <v>18</v>
      </c>
      <c r="B19">
        <v>5</v>
      </c>
      <c r="C19" s="1">
        <v>43465</v>
      </c>
      <c r="D19" s="2">
        <v>5200</v>
      </c>
      <c r="E19" s="2">
        <v>5200</v>
      </c>
      <c r="F19" s="3">
        <f xml:space="preserve"> Production_Cost!A19*10</f>
        <v>180</v>
      </c>
    </row>
    <row r="20" spans="1:6" x14ac:dyDescent="0.35">
      <c r="A20">
        <v>19</v>
      </c>
      <c r="B20">
        <v>5</v>
      </c>
      <c r="C20" s="1">
        <v>43555</v>
      </c>
      <c r="D20" s="2">
        <v>6500</v>
      </c>
      <c r="E20" s="2">
        <v>7100</v>
      </c>
      <c r="F20" s="3">
        <f xml:space="preserve"> Production_Cost!A20*10</f>
        <v>190</v>
      </c>
    </row>
    <row r="21" spans="1:6" x14ac:dyDescent="0.35">
      <c r="A21">
        <v>20</v>
      </c>
      <c r="B21">
        <v>5</v>
      </c>
      <c r="C21" s="1">
        <v>43646</v>
      </c>
      <c r="D21" s="2">
        <v>7100</v>
      </c>
      <c r="E21" s="2">
        <v>7000</v>
      </c>
      <c r="F21" s="3">
        <f xml:space="preserve"> Production_Cost!A21*10</f>
        <v>200</v>
      </c>
    </row>
    <row r="22" spans="1:6" x14ac:dyDescent="0.35">
      <c r="A22">
        <v>21</v>
      </c>
      <c r="B22">
        <v>6</v>
      </c>
      <c r="C22" s="1">
        <v>43373</v>
      </c>
      <c r="D22" s="2">
        <v>1200</v>
      </c>
      <c r="E22" s="2">
        <v>1300</v>
      </c>
      <c r="F22" s="3">
        <f xml:space="preserve"> Production_Cost!A22*10</f>
        <v>210</v>
      </c>
    </row>
    <row r="23" spans="1:6" x14ac:dyDescent="0.35">
      <c r="A23">
        <v>22</v>
      </c>
      <c r="B23">
        <v>6</v>
      </c>
      <c r="C23" s="1">
        <v>43465</v>
      </c>
      <c r="D23" s="2">
        <v>1250</v>
      </c>
      <c r="E23" s="2">
        <v>1350</v>
      </c>
      <c r="F23" s="3">
        <f xml:space="preserve"> Production_Cost!A23*10</f>
        <v>220</v>
      </c>
    </row>
    <row r="24" spans="1:6" x14ac:dyDescent="0.35">
      <c r="A24">
        <v>23</v>
      </c>
      <c r="B24">
        <v>6</v>
      </c>
      <c r="C24" s="1">
        <v>43555</v>
      </c>
      <c r="D24" s="2">
        <v>6100</v>
      </c>
      <c r="E24" s="2">
        <v>6200</v>
      </c>
      <c r="F24" s="3">
        <f xml:space="preserve"> Production_Cost!A24*10</f>
        <v>230</v>
      </c>
    </row>
    <row r="25" spans="1:6" x14ac:dyDescent="0.35">
      <c r="A25">
        <v>24</v>
      </c>
      <c r="B25">
        <v>6</v>
      </c>
      <c r="C25" s="1">
        <v>43646</v>
      </c>
      <c r="D25" s="2">
        <v>7400</v>
      </c>
      <c r="E25" s="2">
        <v>7300</v>
      </c>
      <c r="F25" s="3">
        <f xml:space="preserve"> Production_Cost!A25*10</f>
        <v>240</v>
      </c>
    </row>
    <row r="26" spans="1:6" x14ac:dyDescent="0.35">
      <c r="A26">
        <v>25</v>
      </c>
      <c r="B26">
        <v>7</v>
      </c>
      <c r="C26" s="1">
        <v>43373</v>
      </c>
      <c r="D26" s="2">
        <v>2000</v>
      </c>
      <c r="E26" s="2">
        <v>1900</v>
      </c>
      <c r="F26" s="3">
        <f xml:space="preserve"> A26*10</f>
        <v>250</v>
      </c>
    </row>
    <row r="27" spans="1:6" x14ac:dyDescent="0.35">
      <c r="A27">
        <v>26</v>
      </c>
      <c r="B27">
        <v>7</v>
      </c>
      <c r="C27" s="1">
        <v>43465</v>
      </c>
      <c r="D27" s="2">
        <v>1900</v>
      </c>
      <c r="E27" s="2">
        <v>1800</v>
      </c>
      <c r="F27" s="3">
        <f t="shared" ref="F27:F31" si="0" xml:space="preserve"> A27*10</f>
        <v>260</v>
      </c>
    </row>
    <row r="28" spans="1:6" x14ac:dyDescent="0.35">
      <c r="A28">
        <v>27</v>
      </c>
      <c r="B28">
        <v>7</v>
      </c>
      <c r="C28" s="1">
        <v>43555</v>
      </c>
      <c r="D28" s="2">
        <v>2200</v>
      </c>
      <c r="E28" s="2">
        <v>2300</v>
      </c>
      <c r="F28" s="3">
        <f t="shared" si="0"/>
        <v>270</v>
      </c>
    </row>
    <row r="29" spans="1:6" x14ac:dyDescent="0.35">
      <c r="A29">
        <v>28</v>
      </c>
      <c r="B29">
        <v>7</v>
      </c>
      <c r="C29" s="1">
        <v>43646</v>
      </c>
      <c r="D29" s="2">
        <v>1900</v>
      </c>
      <c r="E29" s="2">
        <v>1750</v>
      </c>
      <c r="F29" s="3">
        <f t="shared" si="0"/>
        <v>280</v>
      </c>
    </row>
    <row r="30" spans="1:6" x14ac:dyDescent="0.35">
      <c r="A30">
        <v>29</v>
      </c>
      <c r="B30">
        <v>8</v>
      </c>
      <c r="C30" s="1">
        <v>43373</v>
      </c>
      <c r="D30" s="2">
        <v>2500</v>
      </c>
      <c r="E30" s="2">
        <v>2300</v>
      </c>
      <c r="F30" s="3">
        <f t="shared" si="0"/>
        <v>290</v>
      </c>
    </row>
    <row r="31" spans="1:6" x14ac:dyDescent="0.35">
      <c r="A31">
        <v>30</v>
      </c>
      <c r="B31">
        <v>8</v>
      </c>
      <c r="C31" s="1">
        <v>43465</v>
      </c>
      <c r="D31" s="2">
        <v>2600</v>
      </c>
      <c r="E31" s="2">
        <v>2400</v>
      </c>
      <c r="F31" s="3">
        <f t="shared" si="0"/>
        <v>300</v>
      </c>
    </row>
    <row r="32" spans="1:6" x14ac:dyDescent="0.35">
      <c r="A32">
        <v>31</v>
      </c>
      <c r="B32">
        <v>8</v>
      </c>
      <c r="C32" s="1">
        <v>43555</v>
      </c>
      <c r="D32" s="2">
        <v>4300</v>
      </c>
      <c r="E32" s="2">
        <v>4500</v>
      </c>
      <c r="F32" s="3">
        <f xml:space="preserve"> A32*10/2</f>
        <v>155</v>
      </c>
    </row>
    <row r="33" spans="1:6" x14ac:dyDescent="0.35">
      <c r="A33">
        <v>32</v>
      </c>
      <c r="B33">
        <v>8</v>
      </c>
      <c r="C33" s="1">
        <v>43646</v>
      </c>
      <c r="D33" s="2">
        <v>2700</v>
      </c>
      <c r="E33" s="2">
        <v>2100</v>
      </c>
      <c r="F33" s="3">
        <f t="shared" ref="F33:F41" si="1" xml:space="preserve"> A33*10/2</f>
        <v>160</v>
      </c>
    </row>
    <row r="34" spans="1:6" x14ac:dyDescent="0.35">
      <c r="A34">
        <v>33</v>
      </c>
      <c r="B34">
        <v>9</v>
      </c>
      <c r="C34" s="1">
        <v>43373</v>
      </c>
      <c r="D34" s="2">
        <v>1500</v>
      </c>
      <c r="E34" s="2">
        <v>1600</v>
      </c>
      <c r="F34" s="3">
        <f t="shared" si="1"/>
        <v>165</v>
      </c>
    </row>
    <row r="35" spans="1:6" x14ac:dyDescent="0.35">
      <c r="A35">
        <v>34</v>
      </c>
      <c r="B35">
        <v>9</v>
      </c>
      <c r="C35" s="1">
        <v>43465</v>
      </c>
      <c r="D35" s="2">
        <v>1400</v>
      </c>
      <c r="E35" s="2">
        <v>1300</v>
      </c>
      <c r="F35" s="3">
        <f t="shared" si="1"/>
        <v>170</v>
      </c>
    </row>
    <row r="36" spans="1:6" x14ac:dyDescent="0.35">
      <c r="A36">
        <v>35</v>
      </c>
      <c r="B36">
        <v>9</v>
      </c>
      <c r="C36" s="1">
        <v>43555</v>
      </c>
      <c r="D36" s="2">
        <v>4700</v>
      </c>
      <c r="E36" s="2">
        <v>5500</v>
      </c>
      <c r="F36" s="3">
        <f t="shared" si="1"/>
        <v>175</v>
      </c>
    </row>
    <row r="37" spans="1:6" x14ac:dyDescent="0.35">
      <c r="A37">
        <v>36</v>
      </c>
      <c r="B37">
        <v>9</v>
      </c>
      <c r="C37" s="1">
        <v>43646</v>
      </c>
      <c r="D37" s="2">
        <v>5600</v>
      </c>
      <c r="E37" s="2">
        <v>5500</v>
      </c>
      <c r="F37" s="3">
        <f t="shared" si="1"/>
        <v>180</v>
      </c>
    </row>
    <row r="38" spans="1:6" x14ac:dyDescent="0.35">
      <c r="A38">
        <v>37</v>
      </c>
      <c r="B38">
        <v>10</v>
      </c>
      <c r="C38" s="1">
        <v>43373</v>
      </c>
      <c r="D38" s="2">
        <v>1940</v>
      </c>
      <c r="E38" s="2">
        <v>1900</v>
      </c>
      <c r="F38" s="3">
        <f t="shared" si="1"/>
        <v>185</v>
      </c>
    </row>
    <row r="39" spans="1:6" x14ac:dyDescent="0.35">
      <c r="A39">
        <v>38</v>
      </c>
      <c r="B39">
        <v>10</v>
      </c>
      <c r="C39" s="1">
        <v>43465</v>
      </c>
      <c r="D39" s="2">
        <v>1890</v>
      </c>
      <c r="E39" s="2">
        <v>1800</v>
      </c>
      <c r="F39" s="3">
        <f t="shared" si="1"/>
        <v>190</v>
      </c>
    </row>
    <row r="40" spans="1:6" x14ac:dyDescent="0.35">
      <c r="A40">
        <v>39</v>
      </c>
      <c r="B40">
        <v>10</v>
      </c>
      <c r="C40" s="1">
        <v>43555</v>
      </c>
      <c r="D40" s="2">
        <v>3790</v>
      </c>
      <c r="E40" s="2">
        <v>3795</v>
      </c>
      <c r="F40" s="3">
        <f t="shared" si="1"/>
        <v>195</v>
      </c>
    </row>
    <row r="41" spans="1:6" x14ac:dyDescent="0.35">
      <c r="A41">
        <v>40</v>
      </c>
      <c r="B41">
        <v>10</v>
      </c>
      <c r="C41" s="1">
        <v>43646</v>
      </c>
      <c r="D41" s="2">
        <v>1900</v>
      </c>
      <c r="E41" s="2">
        <v>3795</v>
      </c>
      <c r="F41" s="3">
        <f t="shared" si="1"/>
        <v>200</v>
      </c>
    </row>
  </sheetData>
  <autoFilter ref="C1:C25" xr:uid="{77A3DAA9-A3CA-4781-BAE5-38B42F57F46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43D0-0FA4-4892-B689-658D9254A763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>
        <v>1</v>
      </c>
      <c r="B2" t="s">
        <v>51</v>
      </c>
    </row>
    <row r="3" spans="1:2" x14ac:dyDescent="0.35">
      <c r="A3">
        <v>2</v>
      </c>
      <c r="B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335-46F9-48DC-AC1E-4504A8D847CA}">
  <dimension ref="A1:D13"/>
  <sheetViews>
    <sheetView workbookViewId="0">
      <selection activeCell="C7" sqref="C7"/>
    </sheetView>
  </sheetViews>
  <sheetFormatPr defaultRowHeight="14.5" x14ac:dyDescent="0.35"/>
  <cols>
    <col min="1" max="1" width="19.90625" bestFit="1" customWidth="1"/>
    <col min="2" max="2" width="7.90625" bestFit="1" customWidth="1"/>
    <col min="3" max="3" width="10.08984375" style="1" bestFit="1" customWidth="1"/>
    <col min="4" max="4" width="17.81640625" bestFit="1" customWidth="1"/>
  </cols>
  <sheetData>
    <row r="1" spans="1:4" x14ac:dyDescent="0.35">
      <c r="A1" t="s">
        <v>49</v>
      </c>
      <c r="B1" t="s">
        <v>46</v>
      </c>
      <c r="C1" s="1" t="s">
        <v>48</v>
      </c>
      <c r="D1" t="s">
        <v>50</v>
      </c>
    </row>
    <row r="2" spans="1:4" x14ac:dyDescent="0.35">
      <c r="A2">
        <v>1</v>
      </c>
      <c r="B2">
        <v>1</v>
      </c>
      <c r="C2" s="1">
        <v>43617</v>
      </c>
      <c r="D2">
        <v>8</v>
      </c>
    </row>
    <row r="3" spans="1:4" x14ac:dyDescent="0.35">
      <c r="A3">
        <v>2</v>
      </c>
      <c r="B3">
        <v>1</v>
      </c>
      <c r="C3" s="1">
        <v>43618</v>
      </c>
      <c r="D3">
        <v>9</v>
      </c>
    </row>
    <row r="4" spans="1:4" x14ac:dyDescent="0.35">
      <c r="A4">
        <v>3</v>
      </c>
      <c r="B4">
        <v>1</v>
      </c>
      <c r="C4" s="1">
        <v>43619</v>
      </c>
      <c r="D4">
        <v>12</v>
      </c>
    </row>
    <row r="5" spans="1:4" x14ac:dyDescent="0.35">
      <c r="A5">
        <v>4</v>
      </c>
      <c r="B5">
        <v>1</v>
      </c>
      <c r="C5" s="1">
        <v>43647</v>
      </c>
      <c r="D5">
        <v>6</v>
      </c>
    </row>
    <row r="6" spans="1:4" x14ac:dyDescent="0.35">
      <c r="A6">
        <v>5</v>
      </c>
      <c r="B6">
        <v>1</v>
      </c>
      <c r="C6" s="1">
        <v>43648</v>
      </c>
      <c r="D6">
        <v>12</v>
      </c>
    </row>
    <row r="7" spans="1:4" x14ac:dyDescent="0.35">
      <c r="A7">
        <v>6</v>
      </c>
      <c r="B7">
        <v>2</v>
      </c>
      <c r="C7" s="1">
        <v>43617</v>
      </c>
      <c r="D7">
        <v>10</v>
      </c>
    </row>
    <row r="8" spans="1:4" x14ac:dyDescent="0.35">
      <c r="A8">
        <v>7</v>
      </c>
      <c r="B8">
        <v>2</v>
      </c>
      <c r="C8" s="1">
        <v>43618</v>
      </c>
      <c r="D8">
        <v>9</v>
      </c>
    </row>
    <row r="9" spans="1:4" x14ac:dyDescent="0.35">
      <c r="A9">
        <v>8</v>
      </c>
      <c r="B9">
        <v>2</v>
      </c>
      <c r="C9" s="1">
        <v>43619</v>
      </c>
      <c r="D9">
        <v>13</v>
      </c>
    </row>
    <row r="10" spans="1:4" x14ac:dyDescent="0.35">
      <c r="A10">
        <v>9</v>
      </c>
      <c r="B10">
        <v>2</v>
      </c>
      <c r="C10" s="1">
        <v>43647</v>
      </c>
      <c r="D10">
        <v>9</v>
      </c>
    </row>
    <row r="11" spans="1:4" x14ac:dyDescent="0.35">
      <c r="A11">
        <v>10</v>
      </c>
      <c r="B11">
        <v>2</v>
      </c>
      <c r="C11" s="1">
        <v>43648</v>
      </c>
      <c r="D11">
        <v>10</v>
      </c>
    </row>
    <row r="12" spans="1:4" x14ac:dyDescent="0.35">
      <c r="A12">
        <v>11</v>
      </c>
      <c r="B12">
        <v>2</v>
      </c>
      <c r="C12" s="1">
        <v>43649</v>
      </c>
      <c r="D12">
        <v>11</v>
      </c>
    </row>
    <row r="13" spans="1:4" x14ac:dyDescent="0.35">
      <c r="A13">
        <v>12</v>
      </c>
      <c r="B13">
        <v>2</v>
      </c>
      <c r="C13" s="1">
        <v>43650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</vt:lpstr>
      <vt:lpstr>Prescription</vt:lpstr>
      <vt:lpstr>Drug</vt:lpstr>
      <vt:lpstr>Drug_Plant</vt:lpstr>
      <vt:lpstr>Metrics</vt:lpstr>
      <vt:lpstr>Lead_Time</vt:lpstr>
      <vt:lpstr>Production_Cost</vt:lpstr>
      <vt:lpstr>Production</vt:lpstr>
      <vt:lpstr>Plant</vt:lpstr>
      <vt:lpstr>Plant_Uptime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P</dc:creator>
  <cp:lastModifiedBy>Kiruthika RadhaKrishnan</cp:lastModifiedBy>
  <dcterms:created xsi:type="dcterms:W3CDTF">2019-07-19T09:58:27Z</dcterms:created>
  <dcterms:modified xsi:type="dcterms:W3CDTF">2019-08-20T11:03:53Z</dcterms:modified>
</cp:coreProperties>
</file>