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-206-24\Downloads\"/>
    </mc:Choice>
  </mc:AlternateContent>
  <bookViews>
    <workbookView xWindow="0" yWindow="0" windowWidth="20490" windowHeight="7800" activeTab="1"/>
  </bookViews>
  <sheets>
    <sheet name="Sheet1" sheetId="1" r:id="rId1"/>
    <sheet name="Sheet3" sheetId="2" r:id="rId2"/>
  </sheets>
  <calcPr calcId="162913"/>
  <extLst>
    <ext uri="GoogleSheetsCustomDataVersion1">
      <go:sheetsCustomData xmlns:go="http://customooxmlschemas.google.com/" r:id="rId6" roundtripDataSignature="AMtx7mh3ob0JesKXsjh2RKrIKa0UndCLrg=="/>
    </ext>
  </extLst>
</workbook>
</file>

<file path=xl/calcChain.xml><?xml version="1.0" encoding="utf-8"?>
<calcChain xmlns="http://schemas.openxmlformats.org/spreadsheetml/2006/main">
  <c r="I25" i="2" l="1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D25" i="2" s="1"/>
  <c r="D26" i="2" s="1"/>
  <c r="H8" i="2"/>
  <c r="I7" i="2"/>
  <c r="H7" i="2"/>
  <c r="C29" i="1"/>
  <c r="M18" i="1"/>
  <c r="L18" i="1"/>
  <c r="K18" i="1"/>
  <c r="I18" i="1"/>
  <c r="P17" i="1"/>
  <c r="L17" i="1"/>
  <c r="J17" i="1"/>
  <c r="I17" i="1"/>
  <c r="M17" i="1" s="1"/>
  <c r="I16" i="1"/>
  <c r="P15" i="1"/>
  <c r="L15" i="1"/>
  <c r="K15" i="1"/>
  <c r="J15" i="1"/>
  <c r="I15" i="1"/>
  <c r="M15" i="1" s="1"/>
  <c r="I14" i="1"/>
  <c r="I13" i="1"/>
  <c r="M12" i="1"/>
  <c r="L12" i="1"/>
  <c r="K12" i="1"/>
  <c r="I12" i="1"/>
  <c r="J12" i="1" s="1"/>
  <c r="P11" i="1"/>
  <c r="L11" i="1"/>
  <c r="K11" i="1"/>
  <c r="J11" i="1"/>
  <c r="I11" i="1"/>
  <c r="M10" i="1"/>
  <c r="I10" i="1"/>
  <c r="L10" i="1" s="1"/>
  <c r="P9" i="1"/>
  <c r="M9" i="1"/>
  <c r="L9" i="1"/>
  <c r="J9" i="1"/>
  <c r="I9" i="1"/>
  <c r="P8" i="1"/>
  <c r="M8" i="1"/>
  <c r="I8" i="1"/>
  <c r="I7" i="1"/>
  <c r="O15" i="1" l="1"/>
  <c r="Q15" i="1" s="1"/>
  <c r="K14" i="1"/>
  <c r="K7" i="1"/>
  <c r="P10" i="1"/>
  <c r="N12" i="1"/>
  <c r="O12" i="1" s="1"/>
  <c r="Q12" i="1" s="1"/>
  <c r="L14" i="1"/>
  <c r="J16" i="1"/>
  <c r="J7" i="1"/>
  <c r="L7" i="1"/>
  <c r="M14" i="1"/>
  <c r="K16" i="1"/>
  <c r="M7" i="1"/>
  <c r="K9" i="1"/>
  <c r="N9" i="1" s="1"/>
  <c r="O9" i="1" s="1"/>
  <c r="Q9" i="1" s="1"/>
  <c r="P12" i="1"/>
  <c r="L16" i="1"/>
  <c r="J18" i="1"/>
  <c r="J14" i="1"/>
  <c r="N14" i="1" s="1"/>
  <c r="M16" i="1"/>
  <c r="M11" i="1"/>
  <c r="K13" i="1"/>
  <c r="P16" i="1"/>
  <c r="P7" i="1"/>
  <c r="P14" i="1"/>
  <c r="J13" i="1"/>
  <c r="N11" i="1"/>
  <c r="O11" i="1" s="1"/>
  <c r="Q11" i="1" s="1"/>
  <c r="L13" i="1"/>
  <c r="J8" i="1"/>
  <c r="M13" i="1"/>
  <c r="P18" i="1"/>
  <c r="K8" i="1"/>
  <c r="N13" i="1"/>
  <c r="L8" i="1"/>
  <c r="J10" i="1"/>
  <c r="K17" i="1"/>
  <c r="K10" i="1"/>
  <c r="P13" i="1"/>
  <c r="N15" i="1"/>
  <c r="O13" i="1" l="1"/>
  <c r="Q13" i="1" s="1"/>
  <c r="N18" i="1"/>
  <c r="O18" i="1" s="1"/>
  <c r="Q18" i="1" s="1"/>
  <c r="N7" i="1"/>
  <c r="O7" i="1" s="1"/>
  <c r="Q7" i="1" s="1"/>
  <c r="O14" i="1"/>
  <c r="Q14" i="1" s="1"/>
  <c r="N17" i="1"/>
  <c r="O17" i="1" s="1"/>
  <c r="Q17" i="1" s="1"/>
  <c r="N16" i="1"/>
  <c r="O16" i="1" s="1"/>
  <c r="Q16" i="1" s="1"/>
  <c r="N10" i="1"/>
  <c r="O10" i="1"/>
  <c r="Q10" i="1" s="1"/>
  <c r="N8" i="1"/>
  <c r="O8" i="1" s="1"/>
  <c r="Q8" i="1" s="1"/>
</calcChain>
</file>

<file path=xl/sharedStrings.xml><?xml version="1.0" encoding="utf-8"?>
<sst xmlns="http://schemas.openxmlformats.org/spreadsheetml/2006/main" count="102" uniqueCount="101">
  <si>
    <t>Дэлгэрэх ХХК ажилчдын цалингийн тооцооны хүснэгт</t>
  </si>
  <si>
    <t>2022.09.27</t>
  </si>
  <si>
    <t>№</t>
  </si>
  <si>
    <t>Ажилчдын нэр</t>
  </si>
  <si>
    <t>Үндсэн цалин</t>
  </si>
  <si>
    <t>Ажиллах ёстой хоног</t>
  </si>
  <si>
    <t>Ажилласан хоног</t>
  </si>
  <si>
    <t>Бусад нэмсэгдэл</t>
  </si>
  <si>
    <t>Бүх цалин</t>
  </si>
  <si>
    <t>Суутгалууд</t>
  </si>
  <si>
    <t>Суутгалын нийт дүн</t>
  </si>
  <si>
    <t>Урдилгаа 50%</t>
  </si>
  <si>
    <t>Сүүл цалин</t>
  </si>
  <si>
    <t>Шагнал</t>
  </si>
  <si>
    <t>Унаа</t>
  </si>
  <si>
    <t>Хоол</t>
  </si>
  <si>
    <t>Нийгмийн даатгалын шимтгэл</t>
  </si>
  <si>
    <t>ХХОАТ</t>
  </si>
  <si>
    <t>Тэтгэвэр 8%</t>
  </si>
  <si>
    <t>Тэтгэмж 0.8%</t>
  </si>
  <si>
    <t>Ажилгүйдэл 0.2%</t>
  </si>
  <si>
    <t>Эрүүл мэнд 2%</t>
  </si>
  <si>
    <t>А.Амарболд</t>
  </si>
  <si>
    <t>А.Ариунболд</t>
  </si>
  <si>
    <t>Э.Ариунгэрэл</t>
  </si>
  <si>
    <t>И.Баатар</t>
  </si>
  <si>
    <t>С.Батбаяр</t>
  </si>
  <si>
    <t>М.Дөлгөөн</t>
  </si>
  <si>
    <t>З.Мөнхгэрэл</t>
  </si>
  <si>
    <t>Ц.Мөнх-Эрдэнэ</t>
  </si>
  <si>
    <t>О.Оюунгэрэл</t>
  </si>
  <si>
    <t>А.Уранцэцэг</t>
  </si>
  <si>
    <t>Э.Цэцэгжаргал</t>
  </si>
  <si>
    <t>Б.Эгшиглэн</t>
  </si>
  <si>
    <t>Цагаан</t>
  </si>
  <si>
    <t xml:space="preserve">Улаан </t>
  </si>
  <si>
    <t>хөх</t>
  </si>
  <si>
    <t>алтлаг</t>
  </si>
  <si>
    <t>шар</t>
  </si>
  <si>
    <t>бор</t>
  </si>
  <si>
    <t>ногоон</t>
  </si>
  <si>
    <t>хар</t>
  </si>
  <si>
    <t>мөнгөлөг</t>
  </si>
  <si>
    <t>МАНДАХ ИХ СУРГУУЛЬ</t>
  </si>
  <si>
    <t>ОЮУТНЫ ДҮНГИЙН ХУУДАС</t>
  </si>
  <si>
    <t xml:space="preserve">Мэргэжил: Мэдээллийн систем
</t>
  </si>
  <si>
    <t>Оюутны овог: Баттогтох</t>
  </si>
  <si>
    <t>Оюутны код: Б2017001</t>
  </si>
  <si>
    <t>Оюутны регистр: УИ0000000</t>
  </si>
  <si>
    <t>Оюутны нэр: Батбаяр</t>
  </si>
  <si>
    <t>Хич/жил</t>
  </si>
  <si>
    <t>Улирал</t>
  </si>
  <si>
    <t>ХИЧЭЭЛИЙН</t>
  </si>
  <si>
    <t>оноо</t>
  </si>
  <si>
    <t>Үсгэн үнэлгээ</t>
  </si>
  <si>
    <t>Чанарын оноо</t>
  </si>
  <si>
    <t>Код</t>
  </si>
  <si>
    <t>Нэр</t>
  </si>
  <si>
    <t>Кр</t>
  </si>
  <si>
    <t>2017-2018</t>
  </si>
  <si>
    <t>Намар</t>
  </si>
  <si>
    <t>COMP-114</t>
  </si>
  <si>
    <t>Мэдээллийн технологи, мэдээллийн систем</t>
  </si>
  <si>
    <t>ECON-106</t>
  </si>
  <si>
    <t>Эдийн засгийн онол</t>
  </si>
  <si>
    <t>ENGL-101</t>
  </si>
  <si>
    <t>Англи хэл 1</t>
  </si>
  <si>
    <t>HIST-103</t>
  </si>
  <si>
    <t>Монголын түүх, соёл, ёс заншил</t>
  </si>
  <si>
    <t>JRIS-109</t>
  </si>
  <si>
    <t>Алгоритмын үндэс</t>
  </si>
  <si>
    <t>JRIS-110</t>
  </si>
  <si>
    <t>Вэбийн үндэс</t>
  </si>
  <si>
    <t>LING-102</t>
  </si>
  <si>
    <t>Монгол хэл бичиг найруулга зүй</t>
  </si>
  <si>
    <t>PHIL-101</t>
  </si>
  <si>
    <t>Сэтгэлгээний түүх соёл</t>
  </si>
  <si>
    <t>Хавар</t>
  </si>
  <si>
    <t>CLE-374</t>
  </si>
  <si>
    <t>Ангийн ажил</t>
  </si>
  <si>
    <t>ENGL-102</t>
  </si>
  <si>
    <t>Англи хэл 2</t>
  </si>
  <si>
    <t>JRIS-108</t>
  </si>
  <si>
    <t>Өгөгдлийн сангийн зохиомж</t>
  </si>
  <si>
    <t>JRIS-111</t>
  </si>
  <si>
    <t>Мэргэжлийн удиртгал</t>
  </si>
  <si>
    <t>JRIS-116</t>
  </si>
  <si>
    <t>Программ хангамж</t>
  </si>
  <si>
    <t>LOGI-105</t>
  </si>
  <si>
    <t>Логик</t>
  </si>
  <si>
    <t>PLAW-112</t>
  </si>
  <si>
    <t>Веб програмчлал</t>
  </si>
  <si>
    <t>PSYC-104</t>
  </si>
  <si>
    <t>Магадлалын онол</t>
  </si>
  <si>
    <t xml:space="preserve">RHET-109 </t>
  </si>
  <si>
    <t>Нягтлан бодох бүртгэл</t>
  </si>
  <si>
    <t>Чанарын нийлбэр оноо:</t>
  </si>
  <si>
    <t xml:space="preserve">Нийт кредит </t>
  </si>
  <si>
    <t>Үнэлгээний голч дүн:</t>
  </si>
  <si>
    <t>Сургалтын албаны дарга:....................................................Б.Одончимэг</t>
  </si>
  <si>
    <t>Дүн зөвшөөрсөн оюутан:.....................................................Б.Батбаяр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</si>
</sst>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;[Red]#,##0.0"/>
  </numFmts>
  <fonts count="4">
    <font>
      <sz val="11"/>
      <color theme="1"/>
      <name val="Calibri"/>
      <scheme val="minor"/>
    </font>
    <font>
      <sz val="10"/>
      <color theme="1"/>
      <name val="Times New Roman"/>
    </font>
    <font>
      <sz val="11"/>
      <name val="Calibri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АНУ-д үйлдвэрлэгдэж байгаа автамагшины борлуулалт өнгөөр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0480971128608934E-2"/>
          <c:y val="0.16916229221347329"/>
          <c:w val="0.79173381452318459"/>
          <c:h val="0.777300597841936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1B69-42CF-AB26-E0236D846CE4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1B69-42CF-AB26-E0236D846CE4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1B69-42CF-AB26-E0236D846CE4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1B69-42CF-AB26-E0236D846CE4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1B69-42CF-AB26-E0236D846CE4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1B69-42CF-AB26-E0236D846CE4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1B69-42CF-AB26-E0236D846CE4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1B69-42CF-AB26-E0236D846CE4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1B69-42CF-AB26-E0236D846CE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Sheet1!$B$20:$B$28</c:f>
              <c:strCache>
                <c:ptCount val="9"/>
                <c:pt idx="0">
                  <c:v>Цагаан</c:v>
                </c:pt>
                <c:pt idx="1">
                  <c:v>Улаан </c:v>
                </c:pt>
                <c:pt idx="2">
                  <c:v>хөх</c:v>
                </c:pt>
                <c:pt idx="3">
                  <c:v>алтлаг</c:v>
                </c:pt>
                <c:pt idx="4">
                  <c:v>шар</c:v>
                </c:pt>
                <c:pt idx="5">
                  <c:v>бор</c:v>
                </c:pt>
                <c:pt idx="6">
                  <c:v>ногоон</c:v>
                </c:pt>
                <c:pt idx="7">
                  <c:v>хар</c:v>
                </c:pt>
                <c:pt idx="8">
                  <c:v>мөнгөлөг</c:v>
                </c:pt>
              </c:strCache>
            </c:strRef>
          </c:cat>
          <c:val>
            <c:numRef>
              <c:f>Sheet1!$C$20:$C$28</c:f>
              <c:numCache>
                <c:formatCode>General</c:formatCode>
                <c:ptCount val="9"/>
                <c:pt idx="0">
                  <c:v>26</c:v>
                </c:pt>
                <c:pt idx="1">
                  <c:v>19</c:v>
                </c:pt>
                <c:pt idx="2">
                  <c:v>13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B69-42CF-AB26-E0236D84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Sheet3!$E$7:$E$23</c:f>
              <c:strCache>
                <c:ptCount val="17"/>
                <c:pt idx="0">
                  <c:v>Мэдээллийн технологи, мэдээллийн систем</c:v>
                </c:pt>
                <c:pt idx="1">
                  <c:v>Эдийн засгийн онол</c:v>
                </c:pt>
                <c:pt idx="2">
                  <c:v>Англи хэл 1</c:v>
                </c:pt>
                <c:pt idx="3">
                  <c:v>Монголын түүх, соёл, ёс заншил</c:v>
                </c:pt>
                <c:pt idx="4">
                  <c:v>Алгоритмын үндэс</c:v>
                </c:pt>
                <c:pt idx="5">
                  <c:v>Вэбийн үндэс</c:v>
                </c:pt>
                <c:pt idx="6">
                  <c:v>Монгол хэл бичиг найруулга зүй</c:v>
                </c:pt>
                <c:pt idx="7">
                  <c:v>Сэтгэлгээний түүх соёл</c:v>
                </c:pt>
                <c:pt idx="8">
                  <c:v>Ангийн ажил</c:v>
                </c:pt>
                <c:pt idx="9">
                  <c:v>Англи хэл 2</c:v>
                </c:pt>
                <c:pt idx="10">
                  <c:v>Өгөгдлийн сангийн зохиомж</c:v>
                </c:pt>
                <c:pt idx="11">
                  <c:v>Мэргэжлийн удиртгал</c:v>
                </c:pt>
                <c:pt idx="12">
                  <c:v>Программ хангамж</c:v>
                </c:pt>
                <c:pt idx="13">
                  <c:v>Логик</c:v>
                </c:pt>
                <c:pt idx="14">
                  <c:v>Веб програмчлал</c:v>
                </c:pt>
                <c:pt idx="15">
                  <c:v>Магадлалын онол</c:v>
                </c:pt>
                <c:pt idx="16">
                  <c:v>Нягтлан бодох бүртгэл</c:v>
                </c:pt>
              </c:strCache>
            </c:strRef>
          </c:cat>
          <c:val>
            <c:numRef>
              <c:f>Sheet3!$G$7:$G$23</c:f>
              <c:numCache>
                <c:formatCode>General</c:formatCode>
                <c:ptCount val="17"/>
                <c:pt idx="0">
                  <c:v>90</c:v>
                </c:pt>
                <c:pt idx="1">
                  <c:v>70</c:v>
                </c:pt>
                <c:pt idx="2">
                  <c:v>79</c:v>
                </c:pt>
                <c:pt idx="3">
                  <c:v>78</c:v>
                </c:pt>
                <c:pt idx="4">
                  <c:v>84</c:v>
                </c:pt>
                <c:pt idx="5">
                  <c:v>70</c:v>
                </c:pt>
                <c:pt idx="6">
                  <c:v>78</c:v>
                </c:pt>
                <c:pt idx="7">
                  <c:v>78</c:v>
                </c:pt>
                <c:pt idx="8">
                  <c:v>91</c:v>
                </c:pt>
                <c:pt idx="9">
                  <c:v>88</c:v>
                </c:pt>
                <c:pt idx="10">
                  <c:v>76</c:v>
                </c:pt>
                <c:pt idx="11">
                  <c:v>60</c:v>
                </c:pt>
                <c:pt idx="12">
                  <c:v>63</c:v>
                </c:pt>
                <c:pt idx="13">
                  <c:v>90</c:v>
                </c:pt>
                <c:pt idx="14">
                  <c:v>70</c:v>
                </c:pt>
                <c:pt idx="15">
                  <c:v>90</c:v>
                </c:pt>
                <c:pt idx="1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7-4CBB-8218-B2A4BCB8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5865"/>
        <c:axId val="289202313"/>
      </c:lineChart>
      <c:catAx>
        <c:axId val="249295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202313"/>
        <c:crosses val="autoZero"/>
        <c:auto val="1"/>
        <c:lblAlgn val="ctr"/>
        <c:lblOffset val="100"/>
        <c:noMultiLvlLbl val="1"/>
      </c:catAx>
      <c:valAx>
        <c:axId val="289202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9295865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18</xdr:row>
      <xdr:rowOff>114300</xdr:rowOff>
    </xdr:from>
    <xdr:ext cx="6724650" cy="2743200"/>
    <xdr:graphicFrame macro="">
      <xdr:nvGraphicFramePr>
        <xdr:cNvPr id="28221446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28</xdr:row>
      <xdr:rowOff>19050</xdr:rowOff>
    </xdr:from>
    <xdr:ext cx="5953125" cy="2743200"/>
    <xdr:graphicFrame macro="">
      <xdr:nvGraphicFramePr>
        <xdr:cNvPr id="193730285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257175</xdr:colOff>
      <xdr:row>0</xdr:row>
      <xdr:rowOff>9525</xdr:rowOff>
    </xdr:from>
    <xdr:ext cx="733425" cy="7905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.42578125" customWidth="1"/>
    <col min="2" max="2" width="16.28515625" customWidth="1"/>
    <col min="3" max="3" width="8.7109375" customWidth="1"/>
    <col min="4" max="5" width="7" customWidth="1"/>
    <col min="6" max="6" width="7.42578125" customWidth="1"/>
    <col min="7" max="7" width="8.7109375" customWidth="1"/>
    <col min="8" max="8" width="7.5703125" customWidth="1"/>
    <col min="9" max="9" width="7.7109375" customWidth="1"/>
    <col min="10" max="10" width="7.5703125" customWidth="1"/>
    <col min="11" max="11" width="6.7109375" customWidth="1"/>
    <col min="12" max="12" width="8.85546875" customWidth="1"/>
    <col min="13" max="13" width="12.7109375" customWidth="1"/>
    <col min="14" max="14" width="7.140625" customWidth="1"/>
    <col min="15" max="15" width="9.85546875" customWidth="1"/>
    <col min="16" max="16" width="12.28515625" customWidth="1"/>
    <col min="17" max="17" width="9.85546875" customWidth="1"/>
    <col min="18" max="26" width="8.710937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9" t="s">
        <v>2</v>
      </c>
      <c r="B4" s="9" t="s">
        <v>3</v>
      </c>
      <c r="C4" s="9" t="s">
        <v>4</v>
      </c>
      <c r="D4" s="16" t="s">
        <v>5</v>
      </c>
      <c r="E4" s="16" t="s">
        <v>6</v>
      </c>
      <c r="F4" s="17" t="s">
        <v>7</v>
      </c>
      <c r="G4" s="18"/>
      <c r="H4" s="19"/>
      <c r="I4" s="9" t="s">
        <v>8</v>
      </c>
      <c r="J4" s="17" t="s">
        <v>9</v>
      </c>
      <c r="K4" s="18"/>
      <c r="L4" s="18"/>
      <c r="M4" s="18"/>
      <c r="N4" s="19"/>
      <c r="O4" s="9" t="s">
        <v>10</v>
      </c>
      <c r="P4" s="9" t="s">
        <v>11</v>
      </c>
      <c r="Q4" s="9" t="s">
        <v>12</v>
      </c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0"/>
      <c r="B5" s="10"/>
      <c r="C5" s="10"/>
      <c r="D5" s="10"/>
      <c r="E5" s="10"/>
      <c r="F5" s="9" t="s">
        <v>13</v>
      </c>
      <c r="G5" s="9" t="s">
        <v>14</v>
      </c>
      <c r="H5" s="9" t="s">
        <v>15</v>
      </c>
      <c r="I5" s="10"/>
      <c r="J5" s="17" t="s">
        <v>16</v>
      </c>
      <c r="K5" s="18"/>
      <c r="L5" s="18"/>
      <c r="M5" s="19"/>
      <c r="N5" s="9" t="s">
        <v>17</v>
      </c>
      <c r="O5" s="10"/>
      <c r="P5" s="10"/>
      <c r="Q5" s="10"/>
      <c r="R5" s="1"/>
      <c r="S5" s="1"/>
      <c r="T5" s="1"/>
      <c r="U5" s="1"/>
      <c r="V5" s="1"/>
      <c r="W5" s="1"/>
      <c r="X5" s="1"/>
      <c r="Y5" s="1"/>
      <c r="Z5" s="1"/>
    </row>
    <row r="6" spans="1:26" ht="36.75" customHeight="1">
      <c r="A6" s="11"/>
      <c r="B6" s="11"/>
      <c r="C6" s="11"/>
      <c r="D6" s="11"/>
      <c r="E6" s="11"/>
      <c r="F6" s="11"/>
      <c r="G6" s="11"/>
      <c r="H6" s="11"/>
      <c r="I6" s="11"/>
      <c r="J6" s="2" t="s">
        <v>18</v>
      </c>
      <c r="K6" s="2" t="s">
        <v>19</v>
      </c>
      <c r="L6" s="2" t="s">
        <v>20</v>
      </c>
      <c r="M6" s="2" t="s">
        <v>21</v>
      </c>
      <c r="N6" s="11"/>
      <c r="O6" s="11"/>
      <c r="P6" s="11"/>
      <c r="Q6" s="1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2">
        <v>1</v>
      </c>
      <c r="B7" s="2" t="s">
        <v>22</v>
      </c>
      <c r="C7" s="3">
        <v>1000000</v>
      </c>
      <c r="D7" s="2">
        <v>22</v>
      </c>
      <c r="E7" s="2">
        <v>20</v>
      </c>
      <c r="F7" s="2"/>
      <c r="G7" s="2">
        <v>200000</v>
      </c>
      <c r="H7" s="2">
        <v>33000</v>
      </c>
      <c r="I7" s="2">
        <f t="shared" ref="I7:I18" si="0">(C7*D7/E7)+F7+G7+H7</f>
        <v>1333000</v>
      </c>
      <c r="J7" s="2">
        <f t="shared" ref="J7:J18" si="1">I7*8%</f>
        <v>106640</v>
      </c>
      <c r="K7" s="2">
        <f t="shared" ref="K7:K18" si="2">I7*0.8%</f>
        <v>10664</v>
      </c>
      <c r="L7" s="2">
        <f t="shared" ref="L7:L18" si="3">I7*0.2%</f>
        <v>2666</v>
      </c>
      <c r="M7" s="2">
        <f t="shared" ref="M7:M18" si="4">I7*2%</f>
        <v>26660</v>
      </c>
      <c r="N7" s="2">
        <f t="shared" ref="N7:N18" si="5">(I7-J7-K7-L7-M7)*10%+10000</f>
        <v>128637</v>
      </c>
      <c r="O7" s="2">
        <f t="shared" ref="O7:O18" si="6">SUM(J7:N7)</f>
        <v>275267</v>
      </c>
      <c r="P7" s="2">
        <f t="shared" ref="P7:P18" si="7">I7*50%</f>
        <v>666500</v>
      </c>
      <c r="Q7" s="2">
        <f t="shared" ref="Q7:Q18" si="8">I7-O7-P7</f>
        <v>391233</v>
      </c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2">
        <v>2</v>
      </c>
      <c r="B8" s="2" t="s">
        <v>23</v>
      </c>
      <c r="C8" s="2">
        <v>800000</v>
      </c>
      <c r="D8" s="2">
        <v>22</v>
      </c>
      <c r="E8" s="2">
        <v>22</v>
      </c>
      <c r="F8" s="2">
        <v>45000</v>
      </c>
      <c r="G8" s="2">
        <v>200000</v>
      </c>
      <c r="H8" s="2">
        <v>33000</v>
      </c>
      <c r="I8" s="2">
        <f t="shared" si="0"/>
        <v>1078000</v>
      </c>
      <c r="J8" s="2">
        <f t="shared" si="1"/>
        <v>86240</v>
      </c>
      <c r="K8" s="2">
        <f t="shared" si="2"/>
        <v>8624</v>
      </c>
      <c r="L8" s="2">
        <f t="shared" si="3"/>
        <v>2156</v>
      </c>
      <c r="M8" s="2">
        <f t="shared" si="4"/>
        <v>21560</v>
      </c>
      <c r="N8" s="2">
        <f t="shared" si="5"/>
        <v>105942</v>
      </c>
      <c r="O8" s="2">
        <f t="shared" si="6"/>
        <v>224522</v>
      </c>
      <c r="P8" s="2">
        <f t="shared" si="7"/>
        <v>539000</v>
      </c>
      <c r="Q8" s="2">
        <f t="shared" si="8"/>
        <v>314478</v>
      </c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2">
        <v>3</v>
      </c>
      <c r="B9" s="2" t="s">
        <v>24</v>
      </c>
      <c r="C9" s="2">
        <v>950000</v>
      </c>
      <c r="D9" s="2">
        <v>22</v>
      </c>
      <c r="E9" s="2">
        <v>22</v>
      </c>
      <c r="F9" s="2">
        <v>45000</v>
      </c>
      <c r="G9" s="2">
        <v>200000</v>
      </c>
      <c r="H9" s="2">
        <v>33000</v>
      </c>
      <c r="I9" s="2">
        <f t="shared" si="0"/>
        <v>1228000</v>
      </c>
      <c r="J9" s="2">
        <f t="shared" si="1"/>
        <v>98240</v>
      </c>
      <c r="K9" s="2">
        <f t="shared" si="2"/>
        <v>9824</v>
      </c>
      <c r="L9" s="2">
        <f t="shared" si="3"/>
        <v>2456</v>
      </c>
      <c r="M9" s="2">
        <f t="shared" si="4"/>
        <v>24560</v>
      </c>
      <c r="N9" s="2">
        <f t="shared" si="5"/>
        <v>119292</v>
      </c>
      <c r="O9" s="2">
        <f t="shared" si="6"/>
        <v>254372</v>
      </c>
      <c r="P9" s="2">
        <f t="shared" si="7"/>
        <v>614000</v>
      </c>
      <c r="Q9" s="2">
        <f t="shared" si="8"/>
        <v>359628</v>
      </c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2">
        <v>4</v>
      </c>
      <c r="B10" s="2" t="s">
        <v>25</v>
      </c>
      <c r="C10" s="2">
        <v>900000</v>
      </c>
      <c r="D10" s="2">
        <v>22</v>
      </c>
      <c r="E10" s="2">
        <v>22</v>
      </c>
      <c r="F10" s="2">
        <v>45000</v>
      </c>
      <c r="G10" s="2">
        <v>200000</v>
      </c>
      <c r="H10" s="2">
        <v>33000</v>
      </c>
      <c r="I10" s="2">
        <f t="shared" si="0"/>
        <v>1178000</v>
      </c>
      <c r="J10" s="2">
        <f t="shared" si="1"/>
        <v>94240</v>
      </c>
      <c r="K10" s="2">
        <f t="shared" si="2"/>
        <v>9424</v>
      </c>
      <c r="L10" s="2">
        <f t="shared" si="3"/>
        <v>2356</v>
      </c>
      <c r="M10" s="2">
        <f t="shared" si="4"/>
        <v>23560</v>
      </c>
      <c r="N10" s="2">
        <f t="shared" si="5"/>
        <v>114842</v>
      </c>
      <c r="O10" s="2">
        <f t="shared" si="6"/>
        <v>244422</v>
      </c>
      <c r="P10" s="2">
        <f t="shared" si="7"/>
        <v>589000</v>
      </c>
      <c r="Q10" s="2">
        <f t="shared" si="8"/>
        <v>344578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2">
        <v>5</v>
      </c>
      <c r="B11" s="2" t="s">
        <v>26</v>
      </c>
      <c r="C11" s="2">
        <v>1500000</v>
      </c>
      <c r="D11" s="2">
        <v>22</v>
      </c>
      <c r="E11" s="2">
        <v>16</v>
      </c>
      <c r="F11" s="2"/>
      <c r="G11" s="2">
        <v>50000</v>
      </c>
      <c r="H11" s="2">
        <v>33000</v>
      </c>
      <c r="I11" s="2">
        <f t="shared" si="0"/>
        <v>2145500</v>
      </c>
      <c r="J11" s="2">
        <f t="shared" si="1"/>
        <v>171640</v>
      </c>
      <c r="K11" s="2">
        <f t="shared" si="2"/>
        <v>17164</v>
      </c>
      <c r="L11" s="2">
        <f t="shared" si="3"/>
        <v>4291</v>
      </c>
      <c r="M11" s="2">
        <f t="shared" si="4"/>
        <v>42910</v>
      </c>
      <c r="N11" s="2">
        <f t="shared" si="5"/>
        <v>200949.5</v>
      </c>
      <c r="O11" s="2">
        <f t="shared" si="6"/>
        <v>436954.5</v>
      </c>
      <c r="P11" s="2">
        <f t="shared" si="7"/>
        <v>1072750</v>
      </c>
      <c r="Q11" s="2">
        <f t="shared" si="8"/>
        <v>635795.5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2">
        <v>6</v>
      </c>
      <c r="B12" s="2" t="s">
        <v>27</v>
      </c>
      <c r="C12" s="2">
        <v>1250000</v>
      </c>
      <c r="D12" s="2">
        <v>22</v>
      </c>
      <c r="E12" s="2">
        <v>22</v>
      </c>
      <c r="F12" s="2">
        <v>45000</v>
      </c>
      <c r="G12" s="2">
        <v>200000</v>
      </c>
      <c r="H12" s="2">
        <v>33000</v>
      </c>
      <c r="I12" s="2">
        <f t="shared" si="0"/>
        <v>1528000</v>
      </c>
      <c r="J12" s="2">
        <f t="shared" si="1"/>
        <v>122240</v>
      </c>
      <c r="K12" s="2">
        <f t="shared" si="2"/>
        <v>12224</v>
      </c>
      <c r="L12" s="2">
        <f t="shared" si="3"/>
        <v>3056</v>
      </c>
      <c r="M12" s="2">
        <f t="shared" si="4"/>
        <v>30560</v>
      </c>
      <c r="N12" s="2">
        <f t="shared" si="5"/>
        <v>145992</v>
      </c>
      <c r="O12" s="2">
        <f t="shared" si="6"/>
        <v>314072</v>
      </c>
      <c r="P12" s="2">
        <f t="shared" si="7"/>
        <v>764000</v>
      </c>
      <c r="Q12" s="2">
        <f t="shared" si="8"/>
        <v>449928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2">
        <v>7</v>
      </c>
      <c r="B13" s="2" t="s">
        <v>28</v>
      </c>
      <c r="C13" s="2">
        <v>1000000</v>
      </c>
      <c r="D13" s="2">
        <v>22</v>
      </c>
      <c r="E13" s="2">
        <v>22</v>
      </c>
      <c r="F13" s="2">
        <v>45000</v>
      </c>
      <c r="G13" s="2">
        <v>200000</v>
      </c>
      <c r="H13" s="2">
        <v>33000</v>
      </c>
      <c r="I13" s="2">
        <f t="shared" si="0"/>
        <v>1278000</v>
      </c>
      <c r="J13" s="2">
        <f t="shared" si="1"/>
        <v>102240</v>
      </c>
      <c r="K13" s="2">
        <f t="shared" si="2"/>
        <v>10224</v>
      </c>
      <c r="L13" s="2">
        <f t="shared" si="3"/>
        <v>2556</v>
      </c>
      <c r="M13" s="2">
        <f t="shared" si="4"/>
        <v>25560</v>
      </c>
      <c r="N13" s="2">
        <f t="shared" si="5"/>
        <v>123742</v>
      </c>
      <c r="O13" s="2">
        <f t="shared" si="6"/>
        <v>264322</v>
      </c>
      <c r="P13" s="2">
        <f t="shared" si="7"/>
        <v>639000</v>
      </c>
      <c r="Q13" s="2">
        <f t="shared" si="8"/>
        <v>374678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">
        <v>8</v>
      </c>
      <c r="B14" s="2" t="s">
        <v>29</v>
      </c>
      <c r="C14" s="2">
        <v>1800000</v>
      </c>
      <c r="D14" s="2">
        <v>22</v>
      </c>
      <c r="E14" s="2">
        <v>22</v>
      </c>
      <c r="F14" s="2">
        <v>45000</v>
      </c>
      <c r="G14" s="2">
        <v>200000</v>
      </c>
      <c r="H14" s="2">
        <v>33000</v>
      </c>
      <c r="I14" s="2">
        <f t="shared" si="0"/>
        <v>2078000</v>
      </c>
      <c r="J14" s="2">
        <f t="shared" si="1"/>
        <v>166240</v>
      </c>
      <c r="K14" s="2">
        <f t="shared" si="2"/>
        <v>16624</v>
      </c>
      <c r="L14" s="2">
        <f t="shared" si="3"/>
        <v>4156</v>
      </c>
      <c r="M14" s="2">
        <f t="shared" si="4"/>
        <v>41560</v>
      </c>
      <c r="N14" s="2">
        <f t="shared" si="5"/>
        <v>194942</v>
      </c>
      <c r="O14" s="2">
        <f t="shared" si="6"/>
        <v>423522</v>
      </c>
      <c r="P14" s="2">
        <f t="shared" si="7"/>
        <v>1039000</v>
      </c>
      <c r="Q14" s="2">
        <f t="shared" si="8"/>
        <v>615478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">
        <v>9</v>
      </c>
      <c r="B15" s="2" t="s">
        <v>30</v>
      </c>
      <c r="C15" s="2">
        <v>1800000</v>
      </c>
      <c r="D15" s="2">
        <v>22</v>
      </c>
      <c r="E15" s="2">
        <v>21</v>
      </c>
      <c r="F15" s="2"/>
      <c r="G15" s="2">
        <v>200000</v>
      </c>
      <c r="H15" s="2">
        <v>33000</v>
      </c>
      <c r="I15" s="2">
        <f t="shared" si="0"/>
        <v>2118714.2857142854</v>
      </c>
      <c r="J15" s="2">
        <f t="shared" si="1"/>
        <v>169497.14285714284</v>
      </c>
      <c r="K15" s="2">
        <f t="shared" si="2"/>
        <v>16949.714285714283</v>
      </c>
      <c r="L15" s="2">
        <f t="shared" si="3"/>
        <v>4237.4285714285706</v>
      </c>
      <c r="M15" s="2">
        <f t="shared" si="4"/>
        <v>42374.28571428571</v>
      </c>
      <c r="N15" s="2">
        <f t="shared" si="5"/>
        <v>198565.57142857142</v>
      </c>
      <c r="O15" s="2">
        <f t="shared" si="6"/>
        <v>431624.14285714284</v>
      </c>
      <c r="P15" s="2">
        <f t="shared" si="7"/>
        <v>1059357.1428571427</v>
      </c>
      <c r="Q15" s="2">
        <f t="shared" si="8"/>
        <v>627733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">
        <v>10</v>
      </c>
      <c r="B16" s="2" t="s">
        <v>31</v>
      </c>
      <c r="C16" s="2">
        <v>1800000</v>
      </c>
      <c r="D16" s="2">
        <v>22</v>
      </c>
      <c r="E16" s="2">
        <v>21</v>
      </c>
      <c r="F16" s="2"/>
      <c r="G16" s="2">
        <v>200000</v>
      </c>
      <c r="H16" s="2">
        <v>33000</v>
      </c>
      <c r="I16" s="2">
        <f t="shared" si="0"/>
        <v>2118714.2857142854</v>
      </c>
      <c r="J16" s="2">
        <f t="shared" si="1"/>
        <v>169497.14285714284</v>
      </c>
      <c r="K16" s="2">
        <f t="shared" si="2"/>
        <v>16949.714285714283</v>
      </c>
      <c r="L16" s="2">
        <f t="shared" si="3"/>
        <v>4237.4285714285706</v>
      </c>
      <c r="M16" s="2">
        <f t="shared" si="4"/>
        <v>42374.28571428571</v>
      </c>
      <c r="N16" s="2">
        <f t="shared" si="5"/>
        <v>198565.57142857142</v>
      </c>
      <c r="O16" s="2">
        <f t="shared" si="6"/>
        <v>431624.14285714284</v>
      </c>
      <c r="P16" s="2">
        <f t="shared" si="7"/>
        <v>1059357.1428571427</v>
      </c>
      <c r="Q16" s="2">
        <f t="shared" si="8"/>
        <v>627733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">
        <v>11</v>
      </c>
      <c r="B17" s="2" t="s">
        <v>32</v>
      </c>
      <c r="C17" s="2">
        <v>1800000</v>
      </c>
      <c r="D17" s="2">
        <v>22</v>
      </c>
      <c r="E17" s="2">
        <v>21</v>
      </c>
      <c r="F17" s="2"/>
      <c r="G17" s="2">
        <v>200000</v>
      </c>
      <c r="H17" s="2">
        <v>33000</v>
      </c>
      <c r="I17" s="2">
        <f t="shared" si="0"/>
        <v>2118714.2857142854</v>
      </c>
      <c r="J17" s="2">
        <f t="shared" si="1"/>
        <v>169497.14285714284</v>
      </c>
      <c r="K17" s="2">
        <f t="shared" si="2"/>
        <v>16949.714285714283</v>
      </c>
      <c r="L17" s="2">
        <f t="shared" si="3"/>
        <v>4237.4285714285706</v>
      </c>
      <c r="M17" s="2">
        <f t="shared" si="4"/>
        <v>42374.28571428571</v>
      </c>
      <c r="N17" s="2">
        <f t="shared" si="5"/>
        <v>198565.57142857142</v>
      </c>
      <c r="O17" s="2">
        <f t="shared" si="6"/>
        <v>431624.14285714284</v>
      </c>
      <c r="P17" s="2">
        <f t="shared" si="7"/>
        <v>1059357.1428571427</v>
      </c>
      <c r="Q17" s="2">
        <f t="shared" si="8"/>
        <v>627733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">
        <v>12</v>
      </c>
      <c r="B18" s="2" t="s">
        <v>33</v>
      </c>
      <c r="C18" s="2">
        <v>1800000</v>
      </c>
      <c r="D18" s="2">
        <v>22</v>
      </c>
      <c r="E18" s="2">
        <v>21</v>
      </c>
      <c r="F18" s="2"/>
      <c r="G18" s="2">
        <v>200000</v>
      </c>
      <c r="H18" s="2">
        <v>33000</v>
      </c>
      <c r="I18" s="2">
        <f t="shared" si="0"/>
        <v>2118714.2857142854</v>
      </c>
      <c r="J18" s="2">
        <f t="shared" si="1"/>
        <v>169497.14285714284</v>
      </c>
      <c r="K18" s="2">
        <f t="shared" si="2"/>
        <v>16949.714285714283</v>
      </c>
      <c r="L18" s="2">
        <f t="shared" si="3"/>
        <v>4237.4285714285706</v>
      </c>
      <c r="M18" s="2">
        <f t="shared" si="4"/>
        <v>42374.28571428571</v>
      </c>
      <c r="N18" s="2">
        <f t="shared" si="5"/>
        <v>198565.57142857142</v>
      </c>
      <c r="O18" s="2">
        <f t="shared" si="6"/>
        <v>431624.14285714284</v>
      </c>
      <c r="P18" s="2">
        <f t="shared" si="7"/>
        <v>1059357.1428571427</v>
      </c>
      <c r="Q18" s="2">
        <f t="shared" si="8"/>
        <v>627733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 t="s">
        <v>34</v>
      </c>
      <c r="C20" s="1">
        <v>26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 t="s">
        <v>35</v>
      </c>
      <c r="C21" s="1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 t="s">
        <v>36</v>
      </c>
      <c r="C22" s="1">
        <v>13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 t="s">
        <v>37</v>
      </c>
      <c r="C23" s="1">
        <v>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 t="s">
        <v>38</v>
      </c>
      <c r="C24" s="1">
        <v>10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 t="s">
        <v>39</v>
      </c>
      <c r="C25" s="1">
        <v>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 t="s">
        <v>40</v>
      </c>
      <c r="C26" s="1">
        <v>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 t="s">
        <v>41</v>
      </c>
      <c r="C27" s="1">
        <v>10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 t="s">
        <v>42</v>
      </c>
      <c r="C28" s="1">
        <v>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>
        <f>SUM(C20:C28)</f>
        <v>100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G5:G6"/>
    <mergeCell ref="H5:H6"/>
    <mergeCell ref="Q4:Q6"/>
    <mergeCell ref="A2:Q2"/>
    <mergeCell ref="A3:Q3"/>
    <mergeCell ref="A4:A6"/>
    <mergeCell ref="B4:B6"/>
    <mergeCell ref="C4:C6"/>
    <mergeCell ref="D4:D6"/>
    <mergeCell ref="E4:E6"/>
    <mergeCell ref="J4:N4"/>
    <mergeCell ref="O4:O6"/>
    <mergeCell ref="J5:M5"/>
    <mergeCell ref="N5:N6"/>
    <mergeCell ref="P4:P6"/>
    <mergeCell ref="F4:H4"/>
    <mergeCell ref="I4:I6"/>
    <mergeCell ref="F5:F6"/>
  </mergeCells>
  <pageMargins left="0.19685039370078741" right="0.19685039370078741" top="0.19685039370078741" bottom="0.19685039370078741" header="0" footer="0"/>
  <pageSetup paperSize="9" scale="7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I7" sqref="I7"/>
    </sheetView>
  </sheetViews>
  <sheetFormatPr defaultColWidth="14.42578125" defaultRowHeight="15" customHeight="1"/>
  <cols>
    <col min="1" max="1" width="9.7109375" customWidth="1"/>
    <col min="2" max="2" width="8" customWidth="1"/>
    <col min="3" max="3" width="3" customWidth="1"/>
    <col min="4" max="4" width="11.7109375" customWidth="1"/>
    <col min="5" max="5" width="37.85546875" customWidth="1"/>
    <col min="6" max="6" width="4.85546875" customWidth="1"/>
    <col min="7" max="7" width="5" customWidth="1"/>
    <col min="8" max="9" width="9.140625" customWidth="1"/>
    <col min="10" max="26" width="8.7109375" customWidth="1"/>
  </cols>
  <sheetData>
    <row r="1" spans="1:26" ht="24" customHeight="1">
      <c r="A1" s="4"/>
      <c r="B1" s="4"/>
      <c r="C1" s="4"/>
      <c r="D1" s="4"/>
      <c r="E1" s="5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1.25" customHeight="1">
      <c r="A2" s="4"/>
      <c r="B2" s="4"/>
      <c r="C2" s="4"/>
      <c r="D2" s="4"/>
      <c r="E2" s="6" t="s">
        <v>44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25" t="s">
        <v>45</v>
      </c>
      <c r="B3" s="13"/>
      <c r="C3" s="13"/>
      <c r="D3" s="13"/>
      <c r="E3" s="4"/>
      <c r="F3" s="26" t="s">
        <v>46</v>
      </c>
      <c r="G3" s="13"/>
      <c r="H3" s="13"/>
      <c r="I3" s="1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.75" customHeight="1">
      <c r="A4" s="26" t="s">
        <v>47</v>
      </c>
      <c r="B4" s="13"/>
      <c r="C4" s="13"/>
      <c r="D4" s="13"/>
      <c r="E4" s="4" t="s">
        <v>48</v>
      </c>
      <c r="F4" s="26" t="s">
        <v>49</v>
      </c>
      <c r="G4" s="13"/>
      <c r="H4" s="13"/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24" t="s">
        <v>50</v>
      </c>
      <c r="B5" s="24" t="s">
        <v>51</v>
      </c>
      <c r="C5" s="24" t="s">
        <v>2</v>
      </c>
      <c r="D5" s="23" t="s">
        <v>52</v>
      </c>
      <c r="E5" s="18"/>
      <c r="F5" s="19"/>
      <c r="G5" s="24" t="s">
        <v>53</v>
      </c>
      <c r="H5" s="24" t="s">
        <v>54</v>
      </c>
      <c r="I5" s="24" t="s">
        <v>55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1"/>
      <c r="B6" s="11"/>
      <c r="C6" s="11"/>
      <c r="D6" s="7" t="s">
        <v>56</v>
      </c>
      <c r="E6" s="7" t="s">
        <v>57</v>
      </c>
      <c r="F6" s="7" t="s">
        <v>58</v>
      </c>
      <c r="G6" s="11"/>
      <c r="H6" s="11"/>
      <c r="I6" s="1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>
      <c r="A7" s="24" t="s">
        <v>59</v>
      </c>
      <c r="B7" s="24" t="s">
        <v>60</v>
      </c>
      <c r="C7" s="7">
        <v>1</v>
      </c>
      <c r="D7" s="7" t="s">
        <v>61</v>
      </c>
      <c r="E7" s="7" t="s">
        <v>62</v>
      </c>
      <c r="F7" s="7">
        <v>3</v>
      </c>
      <c r="G7" s="7">
        <v>90</v>
      </c>
      <c r="H7" s="7" t="str">
        <f t="shared" ref="H7:H23" si="0">IF(G7&lt;60,"F",IF(G7&lt;70,"D",IF(G7&lt;80,"C",IF(G7&lt;90,"B",IF(G7&lt;100,"A")))))</f>
        <v>A</v>
      </c>
      <c r="I7" s="7">
        <f t="shared" ref="I7:I23" si="1">IF(G7&lt;60,0,IF(G7&lt;70,1,IF(G7&lt;80,2,IF(G7&lt;90,3,IF(G7&lt;100,4)))))*F7</f>
        <v>12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>
      <c r="A8" s="10"/>
      <c r="B8" s="10"/>
      <c r="C8" s="7">
        <v>2</v>
      </c>
      <c r="D8" s="7" t="s">
        <v>63</v>
      </c>
      <c r="E8" s="7" t="s">
        <v>64</v>
      </c>
      <c r="F8" s="7">
        <v>2</v>
      </c>
      <c r="G8" s="7">
        <v>70</v>
      </c>
      <c r="H8" s="7" t="str">
        <f t="shared" si="0"/>
        <v>C</v>
      </c>
      <c r="I8" s="7">
        <f t="shared" si="1"/>
        <v>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 customHeight="1">
      <c r="A9" s="10"/>
      <c r="B9" s="10"/>
      <c r="C9" s="7">
        <v>3</v>
      </c>
      <c r="D9" s="7" t="s">
        <v>65</v>
      </c>
      <c r="E9" s="7" t="s">
        <v>66</v>
      </c>
      <c r="F9" s="7">
        <v>2</v>
      </c>
      <c r="G9" s="7">
        <v>79</v>
      </c>
      <c r="H9" s="7" t="str">
        <f t="shared" si="0"/>
        <v>C</v>
      </c>
      <c r="I9" s="7">
        <f t="shared" si="1"/>
        <v>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customHeight="1">
      <c r="A10" s="10"/>
      <c r="B10" s="10"/>
      <c r="C10" s="7">
        <v>4</v>
      </c>
      <c r="D10" s="7" t="s">
        <v>67</v>
      </c>
      <c r="E10" s="7" t="s">
        <v>68</v>
      </c>
      <c r="F10" s="7">
        <v>1.5</v>
      </c>
      <c r="G10" s="7">
        <v>78</v>
      </c>
      <c r="H10" s="7" t="str">
        <f t="shared" si="0"/>
        <v>C</v>
      </c>
      <c r="I10" s="7">
        <f t="shared" si="1"/>
        <v>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>
      <c r="A11" s="10"/>
      <c r="B11" s="10"/>
      <c r="C11" s="7">
        <v>5</v>
      </c>
      <c r="D11" s="7" t="s">
        <v>69</v>
      </c>
      <c r="E11" s="7" t="s">
        <v>70</v>
      </c>
      <c r="F11" s="7">
        <v>2</v>
      </c>
      <c r="G11" s="7">
        <v>84</v>
      </c>
      <c r="H11" s="7" t="str">
        <f t="shared" si="0"/>
        <v>B</v>
      </c>
      <c r="I11" s="7">
        <f t="shared" si="1"/>
        <v>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>
      <c r="A12" s="10"/>
      <c r="B12" s="10"/>
      <c r="C12" s="7">
        <v>6</v>
      </c>
      <c r="D12" s="7" t="s">
        <v>71</v>
      </c>
      <c r="E12" s="7" t="s">
        <v>72</v>
      </c>
      <c r="F12" s="7">
        <v>2</v>
      </c>
      <c r="G12" s="7">
        <v>70</v>
      </c>
      <c r="H12" s="7" t="str">
        <f t="shared" si="0"/>
        <v>C</v>
      </c>
      <c r="I12" s="7">
        <f t="shared" si="1"/>
        <v>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>
      <c r="A13" s="10"/>
      <c r="B13" s="10"/>
      <c r="C13" s="7">
        <v>7</v>
      </c>
      <c r="D13" s="7" t="s">
        <v>73</v>
      </c>
      <c r="E13" s="7" t="s">
        <v>74</v>
      </c>
      <c r="F13" s="7">
        <v>3</v>
      </c>
      <c r="G13" s="7">
        <v>78</v>
      </c>
      <c r="H13" s="7" t="str">
        <f t="shared" si="0"/>
        <v>C</v>
      </c>
      <c r="I13" s="7">
        <f t="shared" si="1"/>
        <v>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 customHeight="1">
      <c r="A14" s="10"/>
      <c r="B14" s="11"/>
      <c r="C14" s="7">
        <v>8</v>
      </c>
      <c r="D14" s="7" t="s">
        <v>75</v>
      </c>
      <c r="E14" s="7" t="s">
        <v>76</v>
      </c>
      <c r="F14" s="7">
        <v>3</v>
      </c>
      <c r="G14" s="7">
        <v>78</v>
      </c>
      <c r="H14" s="7" t="str">
        <f t="shared" si="0"/>
        <v>C</v>
      </c>
      <c r="I14" s="7">
        <f t="shared" si="1"/>
        <v>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 customHeight="1">
      <c r="A15" s="10"/>
      <c r="B15" s="24" t="s">
        <v>77</v>
      </c>
      <c r="C15" s="7">
        <v>1</v>
      </c>
      <c r="D15" s="7" t="s">
        <v>78</v>
      </c>
      <c r="E15" s="7" t="s">
        <v>79</v>
      </c>
      <c r="F15" s="7">
        <v>0.5</v>
      </c>
      <c r="G15" s="7">
        <v>91</v>
      </c>
      <c r="H15" s="7" t="str">
        <f t="shared" si="0"/>
        <v>A</v>
      </c>
      <c r="I15" s="7">
        <f t="shared" si="1"/>
        <v>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 customHeight="1">
      <c r="A16" s="10"/>
      <c r="B16" s="10"/>
      <c r="C16" s="7">
        <v>2</v>
      </c>
      <c r="D16" s="7" t="s">
        <v>80</v>
      </c>
      <c r="E16" s="7" t="s">
        <v>81</v>
      </c>
      <c r="F16" s="7">
        <v>2</v>
      </c>
      <c r="G16" s="7">
        <v>88</v>
      </c>
      <c r="H16" s="7" t="str">
        <f t="shared" si="0"/>
        <v>B</v>
      </c>
      <c r="I16" s="7">
        <f t="shared" si="1"/>
        <v>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>
      <c r="A17" s="10"/>
      <c r="B17" s="10"/>
      <c r="C17" s="7">
        <v>3</v>
      </c>
      <c r="D17" s="7" t="s">
        <v>82</v>
      </c>
      <c r="E17" s="7" t="s">
        <v>83</v>
      </c>
      <c r="F17" s="7">
        <v>2</v>
      </c>
      <c r="G17" s="7">
        <v>76</v>
      </c>
      <c r="H17" s="7" t="str">
        <f t="shared" si="0"/>
        <v>C</v>
      </c>
      <c r="I17" s="7">
        <f t="shared" si="1"/>
        <v>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>
      <c r="A18" s="10"/>
      <c r="B18" s="10"/>
      <c r="C18" s="7">
        <v>4</v>
      </c>
      <c r="D18" s="7" t="s">
        <v>84</v>
      </c>
      <c r="E18" s="7" t="s">
        <v>85</v>
      </c>
      <c r="F18" s="7">
        <v>2</v>
      </c>
      <c r="G18" s="7">
        <v>60</v>
      </c>
      <c r="H18" s="7" t="str">
        <f t="shared" si="0"/>
        <v>D</v>
      </c>
      <c r="I18" s="7">
        <f t="shared" si="1"/>
        <v>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>
      <c r="A19" s="10"/>
      <c r="B19" s="10"/>
      <c r="C19" s="7">
        <v>5</v>
      </c>
      <c r="D19" s="7" t="s">
        <v>86</v>
      </c>
      <c r="E19" s="7" t="s">
        <v>87</v>
      </c>
      <c r="F19" s="7">
        <v>1</v>
      </c>
      <c r="G19" s="7">
        <v>63</v>
      </c>
      <c r="H19" s="7" t="str">
        <f t="shared" si="0"/>
        <v>D</v>
      </c>
      <c r="I19" s="7">
        <f t="shared" si="1"/>
        <v>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 customHeight="1">
      <c r="A20" s="10"/>
      <c r="B20" s="10"/>
      <c r="C20" s="7">
        <v>6</v>
      </c>
      <c r="D20" s="7" t="s">
        <v>88</v>
      </c>
      <c r="E20" s="7" t="s">
        <v>89</v>
      </c>
      <c r="F20" s="7">
        <v>3</v>
      </c>
      <c r="G20" s="7">
        <v>90</v>
      </c>
      <c r="H20" s="7" t="str">
        <f t="shared" si="0"/>
        <v>A</v>
      </c>
      <c r="I20" s="7">
        <f t="shared" si="1"/>
        <v>12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>
      <c r="A21" s="10"/>
      <c r="B21" s="10"/>
      <c r="C21" s="7">
        <v>7</v>
      </c>
      <c r="D21" s="7" t="s">
        <v>90</v>
      </c>
      <c r="E21" s="7" t="s">
        <v>91</v>
      </c>
      <c r="F21" s="7">
        <v>3</v>
      </c>
      <c r="G21" s="7">
        <v>70</v>
      </c>
      <c r="H21" s="7" t="str">
        <f t="shared" si="0"/>
        <v>C</v>
      </c>
      <c r="I21" s="7">
        <f t="shared" si="1"/>
        <v>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>
      <c r="A22" s="10"/>
      <c r="B22" s="10"/>
      <c r="C22" s="7">
        <v>8</v>
      </c>
      <c r="D22" s="7" t="s">
        <v>92</v>
      </c>
      <c r="E22" s="7" t="s">
        <v>93</v>
      </c>
      <c r="F22" s="7">
        <v>2</v>
      </c>
      <c r="G22" s="7">
        <v>90</v>
      </c>
      <c r="H22" s="7" t="str">
        <f t="shared" si="0"/>
        <v>A</v>
      </c>
      <c r="I22" s="7">
        <f t="shared" si="1"/>
        <v>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>
      <c r="A23" s="11"/>
      <c r="B23" s="11"/>
      <c r="C23" s="7">
        <v>9</v>
      </c>
      <c r="D23" s="7" t="s">
        <v>94</v>
      </c>
      <c r="E23" s="7" t="s">
        <v>95</v>
      </c>
      <c r="F23" s="7">
        <v>1</v>
      </c>
      <c r="G23" s="7">
        <v>95</v>
      </c>
      <c r="H23" s="7" t="str">
        <f t="shared" si="0"/>
        <v>A</v>
      </c>
      <c r="I23" s="7">
        <f t="shared" si="1"/>
        <v>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9.25" customHeight="1">
      <c r="A25" s="22" t="s">
        <v>96</v>
      </c>
      <c r="B25" s="13"/>
      <c r="C25" s="13"/>
      <c r="D25" s="4">
        <f>SUM(I7:I23)</f>
        <v>90</v>
      </c>
      <c r="E25" s="4"/>
      <c r="F25" s="22" t="s">
        <v>97</v>
      </c>
      <c r="G25" s="13"/>
      <c r="H25" s="13"/>
      <c r="I25" s="4">
        <f>SUM(F7:F23)</f>
        <v>35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20" t="s">
        <v>98</v>
      </c>
      <c r="B26" s="13"/>
      <c r="C26" s="13"/>
      <c r="D26" s="8">
        <f>D25/I25</f>
        <v>2.5714285714285716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 customHeight="1">
      <c r="A27" s="4"/>
      <c r="B27" s="21" t="s">
        <v>99</v>
      </c>
      <c r="C27" s="13"/>
      <c r="D27" s="13"/>
      <c r="E27" s="13"/>
      <c r="F27" s="13"/>
      <c r="G27" s="13"/>
      <c r="H27" s="1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22" t="s">
        <v>100</v>
      </c>
      <c r="D28" s="13"/>
      <c r="E28" s="13"/>
      <c r="F28" s="13"/>
      <c r="G28" s="1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9">
    <mergeCell ref="I5:I6"/>
    <mergeCell ref="A3:D3"/>
    <mergeCell ref="F3:I3"/>
    <mergeCell ref="A4:D4"/>
    <mergeCell ref="F4:I4"/>
    <mergeCell ref="A5:A6"/>
    <mergeCell ref="B5:B6"/>
    <mergeCell ref="C5:C6"/>
    <mergeCell ref="A26:C26"/>
    <mergeCell ref="B27:H27"/>
    <mergeCell ref="C28:G28"/>
    <mergeCell ref="D5:F5"/>
    <mergeCell ref="G5:G6"/>
    <mergeCell ref="A7:A23"/>
    <mergeCell ref="B7:B14"/>
    <mergeCell ref="B15:B23"/>
    <mergeCell ref="A25:C25"/>
    <mergeCell ref="F25:H25"/>
    <mergeCell ref="H5:H6"/>
  </mergeCells>
  <pageMargins left="0.25" right="0.25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MU-206-24</cp:lastModifiedBy>
  <dcterms:created xsi:type="dcterms:W3CDTF">2022-09-27T13:13:21Z</dcterms:created>
  <dcterms:modified xsi:type="dcterms:W3CDTF">2022-10-28T05:59:08Z</dcterms:modified>
</cp:coreProperties>
</file>