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A2EAD4-FDFC-4118-85F6-2765CC21826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2" l="1"/>
  <c r="R10" i="2"/>
  <c r="R11" i="2"/>
  <c r="R12" i="2"/>
  <c r="R13" i="2"/>
  <c r="R8" i="2"/>
  <c r="L15" i="2"/>
  <c r="L16" i="2"/>
  <c r="L17" i="2"/>
  <c r="F2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1" i="2"/>
  <c r="E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L14" i="2"/>
  <c r="K11" i="2"/>
  <c r="K10" i="2"/>
  <c r="K9" i="2"/>
  <c r="K8" i="2"/>
  <c r="M5" i="2"/>
  <c r="H5" i="2"/>
  <c r="I5" i="2" s="1"/>
  <c r="J5" i="2" s="1"/>
  <c r="M4" i="2"/>
  <c r="M3" i="2"/>
  <c r="D18" i="2"/>
  <c r="D17" i="2"/>
  <c r="D16" i="2"/>
  <c r="D13" i="2"/>
  <c r="D12" i="2"/>
  <c r="D11" i="2"/>
  <c r="D10" i="2"/>
  <c r="D9" i="2"/>
  <c r="D8" i="2"/>
  <c r="D7" i="2"/>
  <c r="D6" i="2"/>
  <c r="D4" i="2"/>
  <c r="D3" i="2"/>
  <c r="D2" i="2"/>
  <c r="D5" i="2"/>
  <c r="D14" i="2"/>
  <c r="D15" i="2"/>
  <c r="D1" i="2"/>
  <c r="D20" i="2"/>
  <c r="D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</calcChain>
</file>

<file path=xl/sharedStrings.xml><?xml version="1.0" encoding="utf-8"?>
<sst xmlns="http://schemas.openxmlformats.org/spreadsheetml/2006/main" count="140" uniqueCount="94">
  <si>
    <t>Albertson, Kathy</t>
  </si>
  <si>
    <t>Salesperson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</si>
  <si>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</si>
  <si>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</si>
  <si>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</si>
  <si>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</si>
  <si>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</si>
  <si>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</si>
  <si>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</si>
  <si>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</si>
  <si>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</si>
  <si>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</si>
  <si>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</si>
  <si>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</si>
  <si>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</si>
  <si>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</si>
  <si>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</si>
  <si>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</si>
  <si>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</si>
  <si>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</si>
  <si>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</si>
  <si>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</si>
  <si>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</si>
  <si>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</si>
  <si>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</si>
  <si>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</si>
  <si>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</si>
  <si>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</si>
  <si>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</si>
  <si>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</si>
  <si>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</si>
  <si>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May</t>
  </si>
  <si>
    <t>June</t>
  </si>
  <si>
    <t>July</t>
  </si>
  <si>
    <t>Aug.</t>
  </si>
  <si>
    <t>Sept.</t>
  </si>
  <si>
    <t>Oct.</t>
  </si>
  <si>
    <t xml:space="preserve">5308-ЧУЛУУНЦЭЦЭГ </t>
  </si>
  <si>
    <t xml:space="preserve">1001-АНХБАЯР </t>
  </si>
  <si>
    <t xml:space="preserve">5308-ЦОГТГЭРЭЛ </t>
  </si>
  <si>
    <t xml:space="preserve">5308-УРАНБОЛД </t>
  </si>
  <si>
    <t xml:space="preserve">5308-НАСАНЖАРГАЛ </t>
  </si>
  <si>
    <t xml:space="preserve">5308-АЛТАНГЭРЭЛ </t>
  </si>
  <si>
    <t xml:space="preserve">9910-ПҮРЭВ </t>
  </si>
  <si>
    <t xml:space="preserve">1476-БАТБАЯР </t>
  </si>
  <si>
    <t xml:space="preserve">1381-ТУЛГА </t>
  </si>
  <si>
    <t xml:space="preserve">1476-БУЛГАНАА </t>
  </si>
  <si>
    <t xml:space="preserve">1476-ГОНЧИГДОРЖ </t>
  </si>
  <si>
    <t xml:space="preserve">1476-ЭРДЭНЭТУЯА </t>
  </si>
  <si>
    <t xml:space="preserve">1381-ДОЁД-ДОРЖ </t>
  </si>
  <si>
    <t xml:space="preserve">1476-ТҮВШИНСАНАА </t>
  </si>
  <si>
    <t xml:space="preserve">1476-ХИШИГЖАРГАЛ </t>
  </si>
  <si>
    <t xml:space="preserve">1476-ОТГОНБАЯР </t>
  </si>
  <si>
    <t xml:space="preserve">5226-ЗАНДАН </t>
  </si>
  <si>
    <t xml:space="preserve">5308-ГАНБАТ </t>
  </si>
  <si>
    <t xml:space="preserve">5308-ДОРЖ </t>
  </si>
  <si>
    <t xml:space="preserve">5308-БАЯРСАЙХАН </t>
  </si>
  <si>
    <t>a</t>
  </si>
  <si>
    <t>b</t>
  </si>
  <si>
    <t>c</t>
  </si>
  <si>
    <t>Нэгж үнэ</t>
  </si>
  <si>
    <t>Ангилал</t>
  </si>
  <si>
    <t>&gt;1300</t>
  </si>
  <si>
    <t>P</t>
  </si>
  <si>
    <t>p</t>
  </si>
  <si>
    <t>s</t>
  </si>
  <si>
    <t>&lt;1300</t>
  </si>
  <si>
    <t>Төлөвлөгөө</t>
  </si>
  <si>
    <t>Гүйцэтгэл</t>
  </si>
  <si>
    <t>Биелэлт</t>
  </si>
  <si>
    <t>Бүтээгдэхүүн</t>
  </si>
  <si>
    <t>%</t>
  </si>
  <si>
    <t>Бүтээгдэхүүн 1</t>
  </si>
  <si>
    <t>A</t>
  </si>
  <si>
    <t>Бүтээгдэхүүн 2</t>
  </si>
  <si>
    <t>B</t>
  </si>
  <si>
    <t>Бүтээгдэхүүн 3</t>
  </si>
  <si>
    <t>C</t>
  </si>
  <si>
    <t>Бүтээгдэхүүн 4</t>
  </si>
  <si>
    <t>D</t>
  </si>
  <si>
    <t>ISERROR</t>
  </si>
  <si>
    <t>F</t>
  </si>
  <si>
    <t>-</t>
  </si>
  <si>
    <t>Нэгж.үнэ</t>
  </si>
  <si>
    <t>Бор.Орлого</t>
  </si>
  <si>
    <t>Бүс</t>
  </si>
  <si>
    <t>Бараа</t>
  </si>
  <si>
    <t>Бараа.тоо</t>
  </si>
  <si>
    <t>Зүүн</t>
  </si>
  <si>
    <t>BBB</t>
  </si>
  <si>
    <t>Хойд</t>
  </si>
  <si>
    <t>AAA</t>
  </si>
  <si>
    <t>CCC</t>
  </si>
  <si>
    <t>Баруун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</si>
</sst>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5"/>
      <color rgb="FFFFFFFF"/>
      <name val="Segoe UI"/>
      <family val="2"/>
    </font>
    <font>
      <sz val="9.5"/>
      <color rgb="FF000000"/>
      <name val="Segoe UI"/>
      <family val="2"/>
    </font>
    <font>
      <sz val="11"/>
      <color rgb="FF000000"/>
      <name val="Cambria"/>
      <family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51647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6" fontId="3" fillId="0" borderId="6" xfId="0" applyNumberFormat="1" applyFont="1" applyBorder="1" applyAlignment="1">
      <alignment horizontal="right" vertical="center" wrapText="1"/>
    </xf>
    <xf numFmtId="0" fontId="1" fillId="2" borderId="1" xfId="0" applyFont="1" applyFill="1" applyBorder="1"/>
    <xf numFmtId="0" fontId="7" fillId="0" borderId="10" xfId="0" applyFont="1" applyBorder="1"/>
    <xf numFmtId="3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8" fillId="0" borderId="0" xfId="0" applyFont="1"/>
    <xf numFmtId="0" fontId="7" fillId="0" borderId="8" xfId="0" applyFont="1" applyBorder="1"/>
    <xf numFmtId="0" fontId="5" fillId="0" borderId="8" xfId="0" applyFont="1" applyBorder="1"/>
    <xf numFmtId="0" fontId="5" fillId="0" borderId="7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 applyAlignment="1">
      <alignment horizontal="right"/>
    </xf>
    <xf numFmtId="0" fontId="8" fillId="0" borderId="8" xfId="0" applyFont="1" applyBorder="1"/>
    <xf numFmtId="0" fontId="8" fillId="0" borderId="7" xfId="0" applyFont="1" applyBorder="1"/>
    <xf numFmtId="0" fontId="7" fillId="0" borderId="9" xfId="0" applyFont="1" applyBorder="1"/>
    <xf numFmtId="9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7" fillId="4" borderId="8" xfId="0" applyFont="1" applyFill="1" applyBorder="1"/>
    <xf numFmtId="0" fontId="6" fillId="4" borderId="8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5" borderId="10" xfId="0" applyFont="1" applyFill="1" applyBorder="1"/>
    <xf numFmtId="0" fontId="7" fillId="6" borderId="8" xfId="0" applyFont="1" applyFill="1" applyBorder="1"/>
    <xf numFmtId="0" fontId="6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J1" sqref="J1"/>
    </sheetView>
  </sheetViews>
  <sheetFormatPr defaultRowHeight="15.75" customHeight="1" x14ac:dyDescent="0.35"/>
  <cols>
    <col min="1" max="1" width="22.7265625" customWidth="1"/>
    <col min="8" max="8" width="18.54296875" customWidth="1"/>
  </cols>
  <sheetData>
    <row r="1" spans="1:8" ht="15.75" customHeight="1" thickBot="1" x14ac:dyDescent="0.4">
      <c r="A1" s="3" t="s">
        <v>1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7"/>
    </row>
    <row r="2" spans="1:8" ht="15.75" customHeight="1" thickBot="1" x14ac:dyDescent="0.4">
      <c r="A2" s="5" t="s">
        <v>0</v>
      </c>
      <c r="B2" s="6">
        <v>3947</v>
      </c>
      <c r="C2" s="6">
        <v>557</v>
      </c>
      <c r="D2" s="6">
        <v>3863</v>
      </c>
      <c r="E2" s="6">
        <v>1117</v>
      </c>
      <c r="F2" s="6">
        <v>8237</v>
      </c>
      <c r="G2" s="6">
        <v>1</v>
      </c>
      <c r="H2" s="1"/>
    </row>
    <row r="3" spans="1:8" ht="15.75" customHeight="1" thickBot="1" x14ac:dyDescent="0.4">
      <c r="A3" s="5" t="s">
        <v>2</v>
      </c>
      <c r="B3" s="6">
        <v>4411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  <c r="H3" s="1"/>
    </row>
    <row r="4" spans="1:8" ht="15.75" customHeight="1" thickBot="1" x14ac:dyDescent="0.4">
      <c r="A4" s="5" t="s">
        <v>3</v>
      </c>
      <c r="B4" s="6">
        <v>2521</v>
      </c>
      <c r="C4" s="6">
        <v>3072</v>
      </c>
      <c r="D4" s="6">
        <v>6702</v>
      </c>
      <c r="E4" s="6">
        <v>2116</v>
      </c>
      <c r="F4" s="6">
        <v>13452</v>
      </c>
      <c r="G4" s="6">
        <v>8046</v>
      </c>
      <c r="H4" s="1"/>
    </row>
    <row r="5" spans="1:8" ht="15.75" customHeight="1" thickBot="1" x14ac:dyDescent="0.4">
      <c r="A5" s="5" t="s">
        <v>4</v>
      </c>
      <c r="B5" s="6">
        <v>4752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  <c r="H5" s="1"/>
    </row>
    <row r="6" spans="1:8" ht="15.75" customHeight="1" thickBot="1" x14ac:dyDescent="0.4">
      <c r="A6" s="5" t="s">
        <v>5</v>
      </c>
      <c r="B6" s="6">
        <v>4964</v>
      </c>
      <c r="C6" s="6">
        <v>3152</v>
      </c>
      <c r="D6" s="6">
        <v>11601</v>
      </c>
      <c r="E6" s="6">
        <v>1122</v>
      </c>
      <c r="F6" s="6">
        <v>3170</v>
      </c>
      <c r="G6" s="6">
        <v>10733</v>
      </c>
      <c r="H6" s="1"/>
    </row>
    <row r="7" spans="1:8" ht="15.75" customHeight="1" thickBot="1" x14ac:dyDescent="0.4">
      <c r="A7" s="5" t="s">
        <v>6</v>
      </c>
      <c r="B7" s="6">
        <v>2327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  <c r="H7" s="1"/>
    </row>
    <row r="8" spans="1:8" ht="15.75" customHeight="1" thickBot="1" x14ac:dyDescent="0.4">
      <c r="A8" s="5" t="s">
        <v>7</v>
      </c>
      <c r="B8" s="6">
        <v>3967</v>
      </c>
      <c r="C8" s="6">
        <v>4906</v>
      </c>
      <c r="D8" s="6">
        <v>9007</v>
      </c>
      <c r="E8" s="6">
        <v>2113</v>
      </c>
      <c r="F8" s="6">
        <v>13090</v>
      </c>
      <c r="G8" s="6">
        <v>13953</v>
      </c>
      <c r="H8" s="1"/>
    </row>
    <row r="9" spans="1:8" ht="15.75" customHeight="1" thickBot="1" x14ac:dyDescent="0.4">
      <c r="A9" s="5" t="s">
        <v>8</v>
      </c>
      <c r="B9" s="6">
        <v>4670</v>
      </c>
      <c r="C9" s="6">
        <v>521</v>
      </c>
      <c r="D9" s="6">
        <v>4505</v>
      </c>
      <c r="E9" s="6">
        <v>1024</v>
      </c>
      <c r="F9" s="6">
        <v>3528</v>
      </c>
      <c r="G9" s="6">
        <v>15275</v>
      </c>
      <c r="H9" s="1"/>
    </row>
    <row r="10" spans="1:8" ht="15.75" customHeight="1" thickBot="1" x14ac:dyDescent="0.4">
      <c r="A10" s="5" t="s">
        <v>9</v>
      </c>
      <c r="B10" s="6">
        <v>3379</v>
      </c>
      <c r="C10" s="6">
        <v>3428</v>
      </c>
      <c r="D10" s="6">
        <v>3973</v>
      </c>
      <c r="E10" s="6">
        <v>1716</v>
      </c>
      <c r="F10" s="6">
        <v>4839</v>
      </c>
      <c r="G10" s="6">
        <v>13085</v>
      </c>
      <c r="H10" s="1"/>
    </row>
    <row r="11" spans="1:8" ht="15.75" customHeight="1" thickBot="1" x14ac:dyDescent="0.4">
      <c r="A11" s="5" t="s">
        <v>10</v>
      </c>
      <c r="B11" s="6">
        <v>5363</v>
      </c>
      <c r="C11" s="6">
        <v>1562</v>
      </c>
      <c r="D11" s="6">
        <v>2945</v>
      </c>
      <c r="E11" s="6">
        <v>1176</v>
      </c>
      <c r="F11" s="6">
        <v>9642</v>
      </c>
      <c r="G11" s="6">
        <v>13714</v>
      </c>
      <c r="H11" s="1"/>
    </row>
    <row r="12" spans="1:8" ht="15.75" customHeight="1" thickBot="1" x14ac:dyDescent="0.4">
      <c r="A12" s="5" t="s">
        <v>11</v>
      </c>
      <c r="B12" s="6">
        <v>3275</v>
      </c>
      <c r="C12" s="6">
        <v>2779</v>
      </c>
      <c r="D12" s="6">
        <v>7549</v>
      </c>
      <c r="E12" s="6">
        <v>1101</v>
      </c>
      <c r="F12" s="6">
        <v>5850</v>
      </c>
      <c r="G12" s="6">
        <v>15065</v>
      </c>
      <c r="H12" s="1"/>
    </row>
    <row r="13" spans="1:8" ht="15.75" customHeight="1" thickBot="1" x14ac:dyDescent="0.4">
      <c r="A13" s="5" t="s">
        <v>12</v>
      </c>
      <c r="B13" s="6">
        <v>3860</v>
      </c>
      <c r="C13" s="6">
        <v>3470</v>
      </c>
      <c r="D13" s="6">
        <v>3862</v>
      </c>
      <c r="E13" s="6">
        <v>1040</v>
      </c>
      <c r="F13" s="6">
        <v>10024</v>
      </c>
      <c r="G13" s="6">
        <v>18389</v>
      </c>
      <c r="H13" s="1"/>
    </row>
    <row r="14" spans="1:8" ht="15.75" customHeight="1" thickBot="1" x14ac:dyDescent="0.4">
      <c r="A14" s="5" t="s">
        <v>13</v>
      </c>
      <c r="B14" s="6">
        <v>4685</v>
      </c>
      <c r="C14" s="6">
        <v>1913</v>
      </c>
      <c r="D14" s="6">
        <v>4596</v>
      </c>
      <c r="E14" s="6">
        <v>1126</v>
      </c>
      <c r="F14" s="6">
        <v>5503</v>
      </c>
      <c r="G14" s="6">
        <v>10686</v>
      </c>
      <c r="H14" s="1"/>
    </row>
    <row r="15" spans="1:8" ht="15.75" customHeight="1" thickBot="1" x14ac:dyDescent="0.4">
      <c r="A15" s="5" t="s">
        <v>14</v>
      </c>
      <c r="B15" s="6">
        <v>4052</v>
      </c>
      <c r="C15" s="6">
        <v>2883</v>
      </c>
      <c r="D15" s="6">
        <v>2142</v>
      </c>
      <c r="E15" s="6">
        <v>2012</v>
      </c>
      <c r="F15" s="6">
        <v>13547</v>
      </c>
      <c r="G15" s="6">
        <v>21983</v>
      </c>
      <c r="H15" s="1"/>
    </row>
    <row r="16" spans="1:8" ht="15.75" customHeight="1" thickBot="1" x14ac:dyDescent="0.4">
      <c r="A16" s="5" t="s">
        <v>15</v>
      </c>
      <c r="B16" s="6">
        <v>5541</v>
      </c>
      <c r="C16" s="6">
        <v>4931</v>
      </c>
      <c r="D16" s="6">
        <v>8283</v>
      </c>
      <c r="E16" s="6">
        <v>1054</v>
      </c>
      <c r="F16" s="6">
        <v>9543</v>
      </c>
      <c r="G16" s="6">
        <v>11967</v>
      </c>
      <c r="H16" s="1"/>
    </row>
    <row r="17" spans="1:8" ht="15.75" customHeight="1" thickBot="1" x14ac:dyDescent="0.4">
      <c r="A17" s="5" t="s">
        <v>16</v>
      </c>
      <c r="B17" s="6">
        <v>5667</v>
      </c>
      <c r="C17" s="6">
        <v>4798</v>
      </c>
      <c r="D17" s="6">
        <v>8420</v>
      </c>
      <c r="E17" s="6">
        <v>1389</v>
      </c>
      <c r="F17" s="6">
        <v>10468</v>
      </c>
      <c r="G17" s="6">
        <v>12677</v>
      </c>
      <c r="H17" s="1"/>
    </row>
    <row r="18" spans="1:8" ht="15.75" customHeight="1" thickBot="1" x14ac:dyDescent="0.4">
      <c r="A18" s="5" t="s">
        <v>17</v>
      </c>
      <c r="B18" s="6">
        <v>4269</v>
      </c>
      <c r="C18" s="6">
        <v>4459</v>
      </c>
      <c r="D18" s="6">
        <v>2248</v>
      </c>
      <c r="E18" s="6">
        <v>1058</v>
      </c>
      <c r="F18" s="6">
        <v>6267</v>
      </c>
      <c r="G18" s="6">
        <v>14982</v>
      </c>
      <c r="H18" s="1"/>
    </row>
    <row r="19" spans="1:8" ht="15.75" customHeight="1" thickBot="1" x14ac:dyDescent="0.4">
      <c r="A19" s="5" t="s">
        <v>18</v>
      </c>
      <c r="B19" s="6">
        <v>3502</v>
      </c>
      <c r="C19" s="6">
        <v>4172</v>
      </c>
      <c r="D19" s="6">
        <v>11074</v>
      </c>
      <c r="E19" s="6">
        <v>1282</v>
      </c>
      <c r="F19" s="6">
        <v>2365</v>
      </c>
      <c r="G19" s="6">
        <v>9380</v>
      </c>
      <c r="H19" s="1"/>
    </row>
    <row r="20" spans="1:8" ht="15.75" customHeight="1" thickBot="1" x14ac:dyDescent="0.4">
      <c r="A20" s="5" t="s">
        <v>19</v>
      </c>
      <c r="B20" s="6">
        <v>5853</v>
      </c>
      <c r="C20" s="6">
        <v>2011</v>
      </c>
      <c r="D20" s="6">
        <v>3807</v>
      </c>
      <c r="E20" s="6">
        <v>1348</v>
      </c>
      <c r="F20" s="6">
        <v>11110</v>
      </c>
      <c r="G20" s="6">
        <v>18047</v>
      </c>
      <c r="H20" s="1"/>
    </row>
    <row r="21" spans="1:8" ht="15.75" customHeight="1" thickBot="1" x14ac:dyDescent="0.4">
      <c r="A21" s="5" t="s">
        <v>20</v>
      </c>
      <c r="B21" s="6">
        <v>2586</v>
      </c>
      <c r="C21" s="6">
        <v>2398</v>
      </c>
      <c r="D21" s="6">
        <v>2453</v>
      </c>
      <c r="E21" s="6">
        <v>1020</v>
      </c>
      <c r="F21" s="6">
        <v>4612</v>
      </c>
      <c r="G21" s="6">
        <v>20525</v>
      </c>
      <c r="H21" s="1"/>
    </row>
    <row r="22" spans="1:8" ht="15.75" customHeight="1" thickBot="1" x14ac:dyDescent="0.4">
      <c r="A22" s="5" t="s">
        <v>21</v>
      </c>
      <c r="B22" s="6">
        <v>5714</v>
      </c>
      <c r="C22" s="6">
        <v>4960</v>
      </c>
      <c r="D22" s="6">
        <v>11507</v>
      </c>
      <c r="E22" s="6">
        <v>1010</v>
      </c>
      <c r="F22" s="6">
        <v>6599</v>
      </c>
      <c r="G22" s="6">
        <v>11626</v>
      </c>
      <c r="H22" s="1"/>
    </row>
    <row r="23" spans="1:8" ht="15.75" customHeight="1" thickBot="1" x14ac:dyDescent="0.4">
      <c r="A23" s="5" t="s">
        <v>22</v>
      </c>
      <c r="B23" s="6">
        <v>5347</v>
      </c>
      <c r="C23" s="6">
        <v>4060</v>
      </c>
      <c r="D23" s="6">
        <v>7056</v>
      </c>
      <c r="E23" s="6">
        <v>1555</v>
      </c>
      <c r="F23" s="6">
        <v>5439</v>
      </c>
      <c r="G23" s="6">
        <v>15285</v>
      </c>
      <c r="H23" s="1"/>
    </row>
    <row r="24" spans="1:8" ht="15.75" customHeight="1" thickBot="1" x14ac:dyDescent="0.4">
      <c r="A24" s="5" t="s">
        <v>23</v>
      </c>
      <c r="B24" s="6">
        <v>4222</v>
      </c>
      <c r="C24" s="6">
        <v>3317</v>
      </c>
      <c r="D24" s="6">
        <v>5849</v>
      </c>
      <c r="E24" s="6">
        <v>2081</v>
      </c>
      <c r="F24" s="6">
        <v>10521</v>
      </c>
      <c r="G24" s="6">
        <v>18979</v>
      </c>
      <c r="H24" s="1"/>
    </row>
    <row r="25" spans="1:8" ht="15.75" customHeight="1" thickBot="1" x14ac:dyDescent="0.4">
      <c r="A25" s="5" t="s">
        <v>24</v>
      </c>
      <c r="B25" s="6">
        <v>5929</v>
      </c>
      <c r="C25" s="6">
        <v>3127</v>
      </c>
      <c r="D25" s="6">
        <v>7971</v>
      </c>
      <c r="E25" s="6">
        <v>1114</v>
      </c>
      <c r="F25" s="6">
        <v>2686</v>
      </c>
      <c r="G25" s="6">
        <v>24099</v>
      </c>
      <c r="H25" s="1"/>
    </row>
    <row r="26" spans="1:8" ht="15.75" customHeight="1" thickBot="1" x14ac:dyDescent="0.4">
      <c r="A26" s="5" t="s">
        <v>25</v>
      </c>
      <c r="B26" s="6">
        <v>4270</v>
      </c>
      <c r="C26" s="6">
        <v>4263</v>
      </c>
      <c r="D26" s="6">
        <v>4999</v>
      </c>
      <c r="E26" s="6">
        <v>1052</v>
      </c>
      <c r="F26" s="6">
        <v>2399</v>
      </c>
      <c r="G26" s="6">
        <v>8924</v>
      </c>
      <c r="H26" s="1"/>
    </row>
    <row r="27" spans="1:8" ht="15.75" customHeight="1" thickBot="1" x14ac:dyDescent="0.4">
      <c r="A27" s="5" t="s">
        <v>26</v>
      </c>
      <c r="B27" s="6">
        <v>5421</v>
      </c>
      <c r="C27" s="6">
        <v>4728</v>
      </c>
      <c r="D27" s="6">
        <v>7158</v>
      </c>
      <c r="E27" s="6">
        <v>1116</v>
      </c>
      <c r="F27" s="6">
        <v>4276</v>
      </c>
      <c r="G27" s="6">
        <v>13907</v>
      </c>
      <c r="H27" s="1"/>
    </row>
    <row r="28" spans="1:8" ht="15.75" customHeight="1" thickBot="1" x14ac:dyDescent="0.4">
      <c r="A28" s="5" t="s">
        <v>27</v>
      </c>
      <c r="B28" s="6">
        <v>3259</v>
      </c>
      <c r="C28" s="6">
        <v>3679</v>
      </c>
      <c r="D28" s="6">
        <v>8406</v>
      </c>
      <c r="E28" s="6">
        <v>2123</v>
      </c>
      <c r="F28" s="6">
        <v>14697</v>
      </c>
      <c r="G28" s="6">
        <v>16827</v>
      </c>
      <c r="H28" s="1"/>
    </row>
    <row r="29" spans="1:8" ht="15.75" customHeight="1" thickBot="1" x14ac:dyDescent="0.4">
      <c r="A29" s="5" t="s">
        <v>28</v>
      </c>
      <c r="B29" s="6">
        <v>2943</v>
      </c>
      <c r="C29" s="6">
        <v>3943</v>
      </c>
      <c r="D29" s="6">
        <v>11987</v>
      </c>
      <c r="E29" s="6">
        <v>1183</v>
      </c>
      <c r="F29" s="6">
        <v>3071</v>
      </c>
      <c r="G29" s="6">
        <v>11292</v>
      </c>
      <c r="H29" s="1"/>
    </row>
    <row r="30" spans="1:8" ht="15.75" customHeight="1" thickBot="1" x14ac:dyDescent="0.4">
      <c r="A30" s="5" t="s">
        <v>29</v>
      </c>
      <c r="B30" s="6">
        <v>5529</v>
      </c>
      <c r="C30" s="6">
        <v>4925</v>
      </c>
      <c r="D30" s="6">
        <v>3122</v>
      </c>
      <c r="E30" s="6">
        <v>1629</v>
      </c>
      <c r="F30" s="6">
        <v>14684</v>
      </c>
      <c r="G30" s="6">
        <v>1000</v>
      </c>
      <c r="H30" s="2"/>
    </row>
    <row r="31" spans="1:8" ht="15.75" customHeight="1" thickBot="1" x14ac:dyDescent="0.4">
      <c r="A31" s="5" t="s">
        <v>30</v>
      </c>
      <c r="B31" s="6">
        <v>2380</v>
      </c>
      <c r="C31" s="6">
        <v>3247</v>
      </c>
      <c r="D31" s="6">
        <v>11956</v>
      </c>
      <c r="E31" s="6">
        <v>1156</v>
      </c>
      <c r="F31" s="6">
        <v>3098</v>
      </c>
      <c r="G31" s="6">
        <v>8531</v>
      </c>
      <c r="H31" s="1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00000000-0003-0000-0000-00001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Sheet1!B2:G2</xm:f>
              <xm:sqref>H2</xm:sqref>
            </x14:sparkline>
          </x14:sparklines>
        </x14:sparklineGroup>
        <x14:sparklineGroup displayEmptyCellsAs="gap" markers="1" high="1" low="1" first="1" last="1" negative="1" xr2:uid="{00000000-0003-0000-0000-00001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Sheet1!B3:G3</xm:f>
              <xm:sqref>H3</xm:sqref>
            </x14:sparkline>
          </x14:sparklines>
        </x14:sparklineGroup>
        <x14:sparklineGroup displayEmptyCellsAs="gap" markers="1" high="1" low="1" first="1" last="1" negative="1" xr2:uid="{00000000-0003-0000-00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Sheet1!B4:G4</xm:f>
              <xm:sqref>H4</xm:sqref>
            </x14:sparkline>
          </x14:sparklines>
        </x14:sparklineGroup>
        <x14:sparklineGroup displayEmptyCellsAs="gap" markers="1" high="1" low="1" first="1" last="1" negative="1" xr2:uid="{00000000-0003-0000-0000-00001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Sheet1!B5:G5</xm:f>
              <xm:sqref>H5</xm:sqref>
            </x14:sparkline>
          </x14:sparklines>
        </x14:sparklineGroup>
        <x14:sparklineGroup displayEmptyCellsAs="gap" markers="1" high="1" low="1" first="1" last="1" negative="1" xr2:uid="{00000000-0003-0000-0000-00001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Sheet1!B6:G6</xm:f>
              <xm:sqref>H6</xm:sqref>
            </x14:sparkline>
          </x14:sparklines>
        </x14:sparklineGroup>
        <x14:sparklineGroup displayEmptyCellsAs="gap" markers="1" high="1" low="1" first="1" last="1" negative="1" xr2:uid="{00000000-0003-0000-0000-00001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Sheet1!B7:G7</xm:f>
              <xm:sqref>H7</xm:sqref>
            </x14:sparkline>
          </x14:sparklines>
        </x14:sparklineGroup>
        <x14:sparklineGroup displayEmptyCellsAs="gap" markers="1" high="1" low="1" first="1" last="1" negative="1" xr2:uid="{00000000-0003-0000-0000-00001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Sheet1!B8:G8</xm:f>
              <xm:sqref>H8</xm:sqref>
            </x14:sparkline>
          </x14:sparklines>
        </x14:sparklineGroup>
        <x14:sparklineGroup displayEmptyCellsAs="gap" markers="1" high="1" low="1" first="1" last="1" negative="1" xr2:uid="{00000000-0003-0000-00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Sheet1!B9:G9</xm:f>
              <xm:sqref>H9</xm:sqref>
            </x14:sparkline>
          </x14:sparklines>
        </x14:sparklineGroup>
        <x14:sparklineGroup displayEmptyCellsAs="gap" markers="1" high="1" low="1" first="1" last="1" negative="1" xr2:uid="{00000000-0003-0000-00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Sheet1!B10:G10</xm:f>
              <xm:sqref>H10</xm:sqref>
            </x14:sparkline>
          </x14:sparklines>
        </x14:sparklineGroup>
        <x14:sparklineGroup displayEmptyCellsAs="gap" markers="1" high="1" low="1" first="1" last="1" negative="1" xr2:uid="{00000000-0003-0000-0000-00001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Sheet1!B11:G11</xm:f>
              <xm:sqref>H11</xm:sqref>
            </x14:sparkline>
          </x14:sparklines>
        </x14:sparklineGroup>
        <x14:sparklineGroup displayEmptyCellsAs="gap" markers="1" high="1" low="1" first="1" last="1" negative="1" xr2:uid="{00000000-0003-0000-00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Sheet1!B12:G12</xm:f>
              <xm:sqref>H12</xm:sqref>
            </x14:sparkline>
          </x14:sparklines>
        </x14:sparklineGroup>
        <x14:sparklineGroup displayEmptyCellsAs="gap" markers="1" high="1" low="1" first="1" last="1" negative="1" xr2:uid="{00000000-0003-0000-00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Sheet1!B13:G13</xm:f>
              <xm:sqref>H13</xm:sqref>
            </x14:sparkline>
          </x14:sparklines>
        </x14:sparklineGroup>
        <x14:sparklineGroup displayEmptyCellsAs="gap" markers="1" high="1" low="1" first="1" last="1" negative="1" xr2:uid="{00000000-0003-0000-00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Sheet1!B14:G14</xm:f>
              <xm:sqref>H14</xm:sqref>
            </x14:sparkline>
          </x14:sparklines>
        </x14:sparklineGroup>
        <x14:sparklineGroup displayEmptyCellsAs="gap" markers="1" high="1" low="1" first="1" last="1" negative="1" xr2:uid="{00000000-0003-0000-0000-00001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Sheet1!B15:G15</xm:f>
              <xm:sqref>H15</xm:sqref>
            </x14:sparkline>
          </x14:sparklines>
        </x14:sparklineGroup>
        <x14:sparklineGroup displayEmptyCellsAs="gap" markers="1" high="1" low="1" first="1" last="1" negative="1" xr2:uid="{00000000-0003-0000-0000-00000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Sheet1!B16:G16</xm:f>
              <xm:sqref>H16</xm:sqref>
            </x14:sparkline>
          </x14:sparklines>
        </x14:sparklineGroup>
        <x14:sparklineGroup displayEmptyCellsAs="gap" markers="1" high="1" low="1" first="1" last="1" negative="1" xr2:uid="{00000000-0003-0000-00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Sheet1!B17:G17</xm:f>
              <xm:sqref>H17</xm:sqref>
            </x14:sparkline>
          </x14:sparklines>
        </x14:sparklineGroup>
        <x14:sparklineGroup displayEmptyCellsAs="gap" markers="1" high="1" low="1" first="1" last="1" negative="1" xr2:uid="{00000000-0003-0000-00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Sheet1!B18:G18</xm:f>
              <xm:sqref>H18</xm:sqref>
            </x14:sparkline>
          </x14:sparklines>
        </x14:sparklineGroup>
        <x14:sparklineGroup displayEmptyCellsAs="gap" markers="1" high="1" low="1" first="1" last="1" negative="1" xr2:uid="{00000000-0003-0000-00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Sheet1!B19:G19</xm:f>
              <xm:sqref>H19</xm:sqref>
            </x14:sparkline>
          </x14:sparklines>
        </x14:sparklineGroup>
        <x14:sparklineGroup displayEmptyCellsAs="gap" markers="1" high="1" low="1" first="1" last="1" negative="1" xr2:uid="{00000000-0003-0000-00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Sheet1!B20:G20</xm:f>
              <xm:sqref>H20</xm:sqref>
            </x14:sparkline>
          </x14:sparklines>
        </x14:sparklineGroup>
        <x14:sparklineGroup displayEmptyCellsAs="gap" markers="1" high="1" low="1" first="1" last="1" negative="1" xr2:uid="{00000000-0003-0000-00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Sheet1!B21:G21</xm:f>
              <xm:sqref>H21</xm:sqref>
            </x14:sparkline>
          </x14:sparklines>
        </x14:sparklineGroup>
        <x14:sparklineGroup displayEmptyCellsAs="gap" markers="1" high="1" low="1" first="1" last="1" negative="1" xr2:uid="{00000000-0003-0000-00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Sheet1!B22:G22</xm:f>
              <xm:sqref>H22</xm:sqref>
            </x14:sparkline>
          </x14:sparklines>
        </x14:sparklineGroup>
        <x14:sparklineGroup displayEmptyCellsAs="gap" markers="1" high="1" low="1" first="1" last="1" negative="1" xr2:uid="{00000000-0003-0000-00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Sheet1!B23:G23</xm:f>
              <xm:sqref>H23</xm:sqref>
            </x14:sparkline>
          </x14:sparklines>
        </x14:sparklineGroup>
        <x14:sparklineGroup displayEmptyCellsAs="gap" markers="1" high="1" low="1" first="1" last="1" negative="1" xr2:uid="{00000000-0003-0000-00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Sheet1!B24:G24</xm:f>
              <xm:sqref>H24</xm:sqref>
            </x14:sparkline>
          </x14:sparklines>
        </x14:sparklineGroup>
        <x14:sparklineGroup displayEmptyCellsAs="gap" markers="1" high="1" low="1" first="1" last="1" negative="1" xr2:uid="{00000000-0003-0000-00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Sheet1!B25:G25</xm:f>
              <xm:sqref>H25</xm:sqref>
            </x14:sparkline>
          </x14:sparklines>
        </x14:sparklineGroup>
        <x14:sparklineGroup displayEmptyCellsAs="gap" markers="1" high="1" low="1" first="1" last="1" negative="1" xr2:uid="{00000000-0003-0000-00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Sheet1!B26:G26</xm:f>
              <xm:sqref>H26</xm:sqref>
            </x14:sparkline>
          </x14:sparklines>
        </x14:sparklineGroup>
        <x14:sparklineGroup displayEmptyCellsAs="gap" markers="1" high="1" low="1" first="1" last="1" negative="1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Sheet1!B27:G27</xm:f>
              <xm:sqref>H27</xm:sqref>
            </x14:sparkline>
          </x14:sparklines>
        </x14:sparklineGroup>
        <x14:sparklineGroup displayEmptyCellsAs="gap" markers="1" high="1" low="1" first="1" last="1" negative="1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Sheet1!B28:G28</xm:f>
              <xm:sqref>H28</xm:sqref>
            </x14:sparkline>
          </x14:sparklines>
        </x14:sparklineGroup>
        <x14:sparklineGroup displayEmptyCellsAs="gap" markers="1" high="1" low="1" first="1" last="1" negative="1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Sheet1!B29:G29</xm:f>
              <xm:sqref>H29</xm:sqref>
            </x14:sparkline>
          </x14:sparklines>
        </x14:sparklineGroup>
        <x14:sparklineGroup displayEmptyCellsAs="gap" markers="1" high="1" low="1" first="1" last="1" negative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Sheet1!B30:G30</xm:f>
              <xm:sqref>H30</xm:sqref>
            </x14:sparkline>
          </x14:sparklines>
        </x14:sparklineGroup>
        <x14:sparklineGroup displayEmptyCellsAs="gap" markers="1" high="1" low="1" first="1" last="1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Sheet1!B31:G31</xm:f>
              <xm:sqref>H31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topLeftCell="C8" workbookViewId="0">
      <selection activeCell="I19" sqref="I19"/>
    </sheetView>
  </sheetViews>
  <sheetFormatPr defaultRowHeight="14.5" x14ac:dyDescent="0.35"/>
  <cols>
    <col min="1" max="1" width="26.7265625" customWidth="1"/>
    <col min="2" max="2" width="18.453125" customWidth="1"/>
    <col min="4" max="4" width="26.26953125" customWidth="1"/>
    <col min="5" max="5" width="20.453125" customWidth="1"/>
    <col min="6" max="7" width="9.81640625" customWidth="1"/>
    <col min="8" max="8" width="15.26953125" customWidth="1"/>
    <col min="9" max="9" width="13.7265625" customWidth="1"/>
    <col min="10" max="10" width="11.453125" customWidth="1"/>
    <col min="13" max="13" width="13.54296875" customWidth="1"/>
    <col min="14" max="14" width="11.453125" customWidth="1"/>
  </cols>
  <sheetData>
    <row r="1" spans="1:18" x14ac:dyDescent="0.35">
      <c r="A1" s="11" t="s">
        <v>37</v>
      </c>
      <c r="B1" s="12" t="str">
        <f>MID(A1,4,13)</f>
        <v>8-ЧУЛУУНЦЭЦЭГ</v>
      </c>
      <c r="C1" s="12" t="str">
        <f>LEFT(A1,4)</f>
        <v>5308</v>
      </c>
      <c r="D1" s="12" t="str">
        <f>RIGHT(A1,12)</f>
        <v xml:space="preserve">ЧУЛУУНЦЭЦЭГ </v>
      </c>
      <c r="E1" s="14" t="str">
        <f t="shared" ref="E1:E20" si="0">LEFT(A1,4)&amp;"/"&amp;MID(A1,6,100)</f>
        <v xml:space="preserve">5308/ЧУЛУУНЦЭЦЭГ </v>
      </c>
      <c r="F1" s="13">
        <f t="shared" ref="F1:F20" si="1">FIND("-",A1)</f>
        <v>5</v>
      </c>
      <c r="G1" s="15"/>
    </row>
    <row r="2" spans="1:18" x14ac:dyDescent="0.35">
      <c r="A2" s="11" t="s">
        <v>38</v>
      </c>
      <c r="B2" s="12" t="str">
        <f t="shared" ref="B2:B20" si="2">MID(A2,4,13)</f>
        <v xml:space="preserve">1-АНХБАЯР </v>
      </c>
      <c r="C2" s="12" t="str">
        <f t="shared" ref="C2:C20" si="3">LEFT(A2,4)</f>
        <v>1001</v>
      </c>
      <c r="D2" s="12" t="str">
        <f>RIGHT(A2,8)</f>
        <v xml:space="preserve">АНХБАЯР </v>
      </c>
      <c r="E2" s="14" t="str">
        <f t="shared" si="0"/>
        <v xml:space="preserve">1001/АНХБАЯР </v>
      </c>
      <c r="F2" s="13">
        <f t="shared" si="1"/>
        <v>5</v>
      </c>
      <c r="G2" s="15"/>
      <c r="H2" s="17" t="s">
        <v>57</v>
      </c>
      <c r="I2" s="18" t="s">
        <v>58</v>
      </c>
      <c r="J2" s="18" t="s">
        <v>59</v>
      </c>
      <c r="L2" s="19" t="s">
        <v>60</v>
      </c>
      <c r="M2" s="20" t="s">
        <v>61</v>
      </c>
    </row>
    <row r="3" spans="1:18" x14ac:dyDescent="0.35">
      <c r="A3" s="11" t="s">
        <v>39</v>
      </c>
      <c r="B3" s="12" t="str">
        <f t="shared" si="2"/>
        <v xml:space="preserve">8-ЦОГТГЭРЭЛ </v>
      </c>
      <c r="C3" s="12" t="str">
        <f t="shared" si="3"/>
        <v>5308</v>
      </c>
      <c r="D3" s="12" t="str">
        <f>RIGHT(A3,10)</f>
        <v xml:space="preserve">ЦОГТГЭРЭЛ </v>
      </c>
      <c r="E3" s="14" t="str">
        <f t="shared" si="0"/>
        <v xml:space="preserve">5308/ЦОГТГЭРЭЛ </v>
      </c>
      <c r="F3" s="13">
        <f t="shared" si="1"/>
        <v>5</v>
      </c>
      <c r="G3" s="15"/>
      <c r="H3" s="17">
        <v>4</v>
      </c>
      <c r="I3" s="18">
        <v>5</v>
      </c>
      <c r="J3" s="18">
        <v>3</v>
      </c>
      <c r="L3" s="21" t="s">
        <v>62</v>
      </c>
      <c r="M3" s="8" t="str">
        <f t="shared" ref="M3:M5" si="4">IF(L3&gt;1300,"Үнэтэй",IF(L3=1300,"Дундаж",IF(L3&lt;1300,"Хямд")))</f>
        <v>Үнэтэй</v>
      </c>
    </row>
    <row r="4" spans="1:18" x14ac:dyDescent="0.35">
      <c r="A4" s="11" t="s">
        <v>40</v>
      </c>
      <c r="B4" s="12" t="str">
        <f t="shared" si="2"/>
        <v xml:space="preserve">8-УРАНБОЛД </v>
      </c>
      <c r="C4" s="12" t="str">
        <f t="shared" si="3"/>
        <v>5308</v>
      </c>
      <c r="D4" s="12" t="str">
        <f>RIGHT(A4,9)</f>
        <v xml:space="preserve">УРАНБОЛД </v>
      </c>
      <c r="E4" s="14" t="str">
        <f t="shared" si="0"/>
        <v xml:space="preserve">5308/УРАНБОЛД </v>
      </c>
      <c r="F4" s="13">
        <f t="shared" si="1"/>
        <v>5</v>
      </c>
      <c r="G4" s="15"/>
      <c r="H4" s="22" t="s">
        <v>63</v>
      </c>
      <c r="I4" s="23" t="s">
        <v>64</v>
      </c>
      <c r="J4" s="23" t="s">
        <v>65</v>
      </c>
      <c r="L4" s="21">
        <v>1300</v>
      </c>
      <c r="M4" s="8" t="str">
        <f t="shared" si="4"/>
        <v>Дундаж</v>
      </c>
    </row>
    <row r="5" spans="1:18" x14ac:dyDescent="0.35">
      <c r="A5" s="11" t="s">
        <v>41</v>
      </c>
      <c r="B5" s="12" t="str">
        <f t="shared" si="2"/>
        <v>8-НАСАНЖАРГАЛ</v>
      </c>
      <c r="C5" s="12" t="str">
        <f t="shared" si="3"/>
        <v>5308</v>
      </c>
      <c r="D5" s="12" t="str">
        <f t="shared" ref="D5:D15" si="5">RIGHT(A5,12)</f>
        <v xml:space="preserve">НАСАНЖАРГАЛ </v>
      </c>
      <c r="E5" s="14" t="str">
        <f t="shared" si="0"/>
        <v xml:space="preserve">5308/НАСАНЖАРГАЛ </v>
      </c>
      <c r="F5" s="13">
        <f t="shared" si="1"/>
        <v>5</v>
      </c>
      <c r="G5" s="15"/>
      <c r="H5" s="22">
        <f>H3+I3+J3</f>
        <v>12</v>
      </c>
      <c r="I5" s="23">
        <f>H5/2</f>
        <v>6</v>
      </c>
      <c r="J5" s="23">
        <f>SQRT(I5*(I5-H3)*(I5-I3)*(I5-J3))</f>
        <v>6</v>
      </c>
      <c r="L5" s="21" t="s">
        <v>66</v>
      </c>
      <c r="M5" s="8" t="str">
        <f t="shared" si="4"/>
        <v>Үнэтэй</v>
      </c>
    </row>
    <row r="6" spans="1:18" x14ac:dyDescent="0.35">
      <c r="A6" s="11" t="s">
        <v>42</v>
      </c>
      <c r="B6" s="12" t="str">
        <f t="shared" si="2"/>
        <v xml:space="preserve">8-АЛТАНГЭРЭЛ </v>
      </c>
      <c r="C6" s="12" t="str">
        <f t="shared" si="3"/>
        <v>5308</v>
      </c>
      <c r="D6" s="12" t="str">
        <f>RIGHT(A6,11)</f>
        <v xml:space="preserve">АЛТАНГЭРЭЛ </v>
      </c>
      <c r="E6" s="14" t="str">
        <f t="shared" si="0"/>
        <v xml:space="preserve">5308/АЛТАНГЭРЭЛ </v>
      </c>
      <c r="F6" s="13">
        <f t="shared" si="1"/>
        <v>5</v>
      </c>
      <c r="G6" s="15"/>
    </row>
    <row r="7" spans="1:18" x14ac:dyDescent="0.35">
      <c r="A7" s="11" t="s">
        <v>43</v>
      </c>
      <c r="B7" s="12" t="str">
        <f t="shared" si="2"/>
        <v xml:space="preserve">0-ПҮРЭВ </v>
      </c>
      <c r="C7" s="12" t="str">
        <f t="shared" si="3"/>
        <v>9910</v>
      </c>
      <c r="D7" s="12" t="str">
        <f>RIGHT(A7,6)</f>
        <v xml:space="preserve">ПҮРЭВ </v>
      </c>
      <c r="E7" s="14" t="str">
        <f t="shared" si="0"/>
        <v xml:space="preserve">9910/ПҮРЭВ </v>
      </c>
      <c r="F7" s="13">
        <f t="shared" si="1"/>
        <v>5</v>
      </c>
      <c r="G7" s="15"/>
      <c r="H7" s="34"/>
      <c r="I7" s="35" t="s">
        <v>67</v>
      </c>
      <c r="J7" s="35" t="s">
        <v>68</v>
      </c>
      <c r="K7" s="35" t="s">
        <v>69</v>
      </c>
      <c r="N7" s="29" t="s">
        <v>70</v>
      </c>
      <c r="O7" s="30" t="s">
        <v>67</v>
      </c>
      <c r="P7" s="30" t="s">
        <v>68</v>
      </c>
      <c r="Q7" s="31" t="s">
        <v>71</v>
      </c>
      <c r="R7" s="30" t="s">
        <v>69</v>
      </c>
    </row>
    <row r="8" spans="1:18" x14ac:dyDescent="0.35">
      <c r="A8" s="11" t="s">
        <v>44</v>
      </c>
      <c r="B8" s="12" t="str">
        <f t="shared" si="2"/>
        <v xml:space="preserve">6-БАТБАЯР </v>
      </c>
      <c r="C8" s="12" t="str">
        <f t="shared" si="3"/>
        <v>1476</v>
      </c>
      <c r="D8" s="12" t="str">
        <f>RIGHT(A8,8)</f>
        <v xml:space="preserve">БАТБАЯР </v>
      </c>
      <c r="E8" s="14" t="str">
        <f t="shared" si="0"/>
        <v xml:space="preserve">1476/БАТБАЯР </v>
      </c>
      <c r="F8" s="13">
        <f t="shared" si="1"/>
        <v>5</v>
      </c>
      <c r="G8" s="15"/>
      <c r="H8" s="8" t="s">
        <v>72</v>
      </c>
      <c r="I8" s="9">
        <v>1500000</v>
      </c>
      <c r="J8" s="9">
        <v>2900000</v>
      </c>
      <c r="K8" s="8" t="str">
        <f t="shared" ref="K8:K11" si="6">IF(I8&lt;J8,"хүрсэн","хүрээгүй")</f>
        <v>хүрсэн</v>
      </c>
      <c r="N8" s="24" t="s">
        <v>73</v>
      </c>
      <c r="O8" s="9">
        <v>1500000</v>
      </c>
      <c r="P8" s="9">
        <v>2900000</v>
      </c>
      <c r="Q8" s="25">
        <v>1.93</v>
      </c>
      <c r="R8" s="33" t="str">
        <f t="shared" ref="R8:R13" si="7">IF(Q8&gt;=100%,"Хүрсэн",IF(Q8="C","Хүрсэн","Хүрээгүй"))</f>
        <v>Хүрсэн</v>
      </c>
    </row>
    <row r="9" spans="1:18" x14ac:dyDescent="0.35">
      <c r="A9" s="11" t="s">
        <v>45</v>
      </c>
      <c r="B9" s="12" t="str">
        <f t="shared" si="2"/>
        <v xml:space="preserve">1-ТУЛГА </v>
      </c>
      <c r="C9" s="12" t="str">
        <f t="shared" si="3"/>
        <v>1381</v>
      </c>
      <c r="D9" s="12" t="str">
        <f>RIGHT(A9,6)</f>
        <v xml:space="preserve">ТУЛГА </v>
      </c>
      <c r="E9" s="14" t="str">
        <f t="shared" si="0"/>
        <v xml:space="preserve">1381/ТУЛГА </v>
      </c>
      <c r="F9" s="13">
        <f t="shared" si="1"/>
        <v>5</v>
      </c>
      <c r="G9" s="15"/>
      <c r="H9" s="8" t="s">
        <v>74</v>
      </c>
      <c r="I9" s="9">
        <v>2500000</v>
      </c>
      <c r="J9" s="9">
        <v>2000000</v>
      </c>
      <c r="K9" s="8" t="str">
        <f t="shared" si="6"/>
        <v>хүрээгүй</v>
      </c>
      <c r="N9" s="24" t="s">
        <v>75</v>
      </c>
      <c r="O9" s="9">
        <v>2500000</v>
      </c>
      <c r="P9" s="9">
        <v>2400000</v>
      </c>
      <c r="Q9" s="25">
        <v>0.96</v>
      </c>
      <c r="R9" s="33" t="str">
        <f t="shared" si="7"/>
        <v>Хүрээгүй</v>
      </c>
    </row>
    <row r="10" spans="1:18" x14ac:dyDescent="0.35">
      <c r="A10" s="11" t="s">
        <v>46</v>
      </c>
      <c r="B10" s="12" t="str">
        <f t="shared" si="2"/>
        <v xml:space="preserve">6-БУЛГАНАА </v>
      </c>
      <c r="C10" s="12" t="str">
        <f t="shared" si="3"/>
        <v>1476</v>
      </c>
      <c r="D10" s="12" t="str">
        <f>RIGHT(A10,9)</f>
        <v xml:space="preserve">БУЛГАНАА </v>
      </c>
      <c r="E10" s="14" t="str">
        <f t="shared" si="0"/>
        <v xml:space="preserve">1476/БУЛГАНАА </v>
      </c>
      <c r="F10" s="13">
        <f t="shared" si="1"/>
        <v>5</v>
      </c>
      <c r="G10" s="15"/>
      <c r="H10" s="8" t="s">
        <v>76</v>
      </c>
      <c r="I10" s="9">
        <v>1400000</v>
      </c>
      <c r="J10" s="9">
        <v>1300000</v>
      </c>
      <c r="K10" s="8" t="str">
        <f t="shared" si="6"/>
        <v>хүрээгүй</v>
      </c>
      <c r="N10" s="24" t="s">
        <v>77</v>
      </c>
      <c r="O10" s="9">
        <v>1400000</v>
      </c>
      <c r="P10" s="9">
        <v>1300000</v>
      </c>
      <c r="Q10" s="25">
        <v>0.93</v>
      </c>
      <c r="R10" s="33" t="str">
        <f t="shared" si="7"/>
        <v>Хүрээгүй</v>
      </c>
    </row>
    <row r="11" spans="1:18" x14ac:dyDescent="0.35">
      <c r="A11" s="11" t="s">
        <v>47</v>
      </c>
      <c r="B11" s="12" t="str">
        <f t="shared" si="2"/>
        <v xml:space="preserve">6-ГОНЧИГДОРЖ </v>
      </c>
      <c r="C11" s="12" t="str">
        <f t="shared" si="3"/>
        <v>1476</v>
      </c>
      <c r="D11" s="12" t="str">
        <f>RIGHT(A11,11)</f>
        <v xml:space="preserve">ГОНЧИГДОРЖ </v>
      </c>
      <c r="E11" s="14" t="str">
        <f t="shared" si="0"/>
        <v xml:space="preserve">1476/ГОНЧИГДОРЖ </v>
      </c>
      <c r="F11" s="13">
        <f t="shared" si="1"/>
        <v>5</v>
      </c>
      <c r="G11" s="15"/>
      <c r="H11" s="8" t="s">
        <v>78</v>
      </c>
      <c r="I11" s="9">
        <v>580000</v>
      </c>
      <c r="J11" s="9">
        <v>590000</v>
      </c>
      <c r="K11" s="8" t="str">
        <f t="shared" si="6"/>
        <v>хүрсэн</v>
      </c>
      <c r="N11" s="24" t="s">
        <v>79</v>
      </c>
      <c r="O11" s="9">
        <v>580000</v>
      </c>
      <c r="P11" s="9">
        <v>565000</v>
      </c>
      <c r="Q11" s="25">
        <v>0.97</v>
      </c>
      <c r="R11" s="33" t="str">
        <f t="shared" si="7"/>
        <v>Хүрээгүй</v>
      </c>
    </row>
    <row r="12" spans="1:18" x14ac:dyDescent="0.35">
      <c r="A12" s="11" t="s">
        <v>48</v>
      </c>
      <c r="B12" s="12" t="str">
        <f t="shared" si="2"/>
        <v xml:space="preserve">6-ЭРДЭНЭТУЯА </v>
      </c>
      <c r="C12" s="12" t="str">
        <f t="shared" si="3"/>
        <v>1476</v>
      </c>
      <c r="D12" s="12" t="str">
        <f>RIGHT(A12,11)</f>
        <v xml:space="preserve">ЭРДЭНЭТУЯА </v>
      </c>
      <c r="E12" s="14" t="str">
        <f t="shared" si="0"/>
        <v xml:space="preserve">1476/ЭРДЭНЭТУЯА </v>
      </c>
      <c r="F12" s="13">
        <f t="shared" si="1"/>
        <v>5</v>
      </c>
      <c r="G12" s="15"/>
      <c r="N12" s="24" t="s">
        <v>77</v>
      </c>
      <c r="O12" s="9">
        <v>690000</v>
      </c>
      <c r="P12" s="9">
        <v>500000</v>
      </c>
      <c r="Q12" s="25">
        <v>0.72</v>
      </c>
      <c r="R12" s="33" t="str">
        <f t="shared" si="7"/>
        <v>Хүрээгүй</v>
      </c>
    </row>
    <row r="13" spans="1:18" x14ac:dyDescent="0.35">
      <c r="A13" s="11" t="s">
        <v>49</v>
      </c>
      <c r="B13" s="12" t="str">
        <f t="shared" si="2"/>
        <v xml:space="preserve">1-ДОЁД-ДОРЖ </v>
      </c>
      <c r="C13" s="12" t="str">
        <f t="shared" si="3"/>
        <v>1381</v>
      </c>
      <c r="D13" s="12" t="str">
        <f>RIGHT(A13,10)</f>
        <v xml:space="preserve">ДОЁД-ДОРЖ </v>
      </c>
      <c r="E13" s="14" t="str">
        <f t="shared" si="0"/>
        <v xml:space="preserve">1381/ДОЁД-ДОРЖ </v>
      </c>
      <c r="F13" s="13">
        <f t="shared" si="1"/>
        <v>5</v>
      </c>
      <c r="G13" s="15"/>
      <c r="H13" s="27"/>
      <c r="I13" s="28" t="s">
        <v>67</v>
      </c>
      <c r="J13" s="28" t="s">
        <v>68</v>
      </c>
      <c r="K13" s="28" t="s">
        <v>69</v>
      </c>
      <c r="L13" s="28" t="s">
        <v>80</v>
      </c>
      <c r="N13" s="24" t="s">
        <v>81</v>
      </c>
      <c r="O13" s="9">
        <v>580000</v>
      </c>
      <c r="P13" s="9">
        <v>580000</v>
      </c>
      <c r="Q13" s="25">
        <v>1</v>
      </c>
      <c r="R13" s="33" t="str">
        <f t="shared" si="7"/>
        <v>Хүрсэн</v>
      </c>
    </row>
    <row r="14" spans="1:18" x14ac:dyDescent="0.35">
      <c r="A14" s="11" t="s">
        <v>50</v>
      </c>
      <c r="B14" s="12" t="str">
        <f t="shared" si="2"/>
        <v>6-ТҮВШИНСАНАА</v>
      </c>
      <c r="C14" s="12" t="str">
        <f t="shared" si="3"/>
        <v>1476</v>
      </c>
      <c r="D14" s="12" t="str">
        <f t="shared" si="5"/>
        <v xml:space="preserve">ТҮВШИНСАНАА </v>
      </c>
      <c r="E14" s="14" t="str">
        <f t="shared" si="0"/>
        <v xml:space="preserve">1476/ТҮВШИНСАНАА </v>
      </c>
      <c r="F14" s="13">
        <f t="shared" si="1"/>
        <v>5</v>
      </c>
      <c r="G14" s="15"/>
      <c r="H14" s="8" t="s">
        <v>72</v>
      </c>
      <c r="I14" s="10">
        <v>0</v>
      </c>
      <c r="J14" s="10">
        <v>29</v>
      </c>
      <c r="K14" s="26" t="e">
        <v>#DIV/0!</v>
      </c>
      <c r="L14" s="32" t="b">
        <f t="shared" ref="L14:L17" si="8">ISERROR(K14="value")</f>
        <v>1</v>
      </c>
    </row>
    <row r="15" spans="1:18" x14ac:dyDescent="0.35">
      <c r="A15" s="11" t="s">
        <v>51</v>
      </c>
      <c r="B15" s="12" t="str">
        <f t="shared" si="2"/>
        <v>6-ХИШИГЖАРГАЛ</v>
      </c>
      <c r="C15" s="12" t="str">
        <f t="shared" si="3"/>
        <v>1476</v>
      </c>
      <c r="D15" s="12" t="str">
        <f t="shared" si="5"/>
        <v xml:space="preserve">ХИШИГЖАРГАЛ </v>
      </c>
      <c r="E15" s="14" t="str">
        <f t="shared" si="0"/>
        <v xml:space="preserve">1476/ХИШИГЖАРГАЛ </v>
      </c>
      <c r="F15" s="13">
        <f t="shared" si="1"/>
        <v>5</v>
      </c>
      <c r="G15" s="15"/>
      <c r="H15" s="8" t="s">
        <v>74</v>
      </c>
      <c r="I15" s="10">
        <v>2500</v>
      </c>
      <c r="J15" s="10">
        <v>2000</v>
      </c>
      <c r="K15" s="25">
        <v>0.8</v>
      </c>
      <c r="L15" s="32" t="b">
        <f t="shared" si="8"/>
        <v>0</v>
      </c>
    </row>
    <row r="16" spans="1:18" x14ac:dyDescent="0.35">
      <c r="A16" s="11" t="s">
        <v>52</v>
      </c>
      <c r="B16" s="12" t="str">
        <f t="shared" si="2"/>
        <v xml:space="preserve">6-ОТГОНБАЯР </v>
      </c>
      <c r="C16" s="12" t="str">
        <f t="shared" si="3"/>
        <v>1476</v>
      </c>
      <c r="D16" s="12" t="str">
        <f>RIGHT(A16,10)</f>
        <v xml:space="preserve">ОТГОНБАЯР </v>
      </c>
      <c r="E16" s="14" t="str">
        <f t="shared" si="0"/>
        <v xml:space="preserve">1476/ОТГОНБАЯР </v>
      </c>
      <c r="F16" s="13">
        <f t="shared" si="1"/>
        <v>5</v>
      </c>
      <c r="G16" s="15"/>
      <c r="H16" s="8" t="s">
        <v>76</v>
      </c>
      <c r="I16" s="10">
        <v>1400</v>
      </c>
      <c r="J16" s="10" t="s">
        <v>82</v>
      </c>
      <c r="K16" s="26" t="e">
        <v>#VALUE!</v>
      </c>
      <c r="L16" s="32" t="b">
        <f t="shared" si="8"/>
        <v>1</v>
      </c>
    </row>
    <row r="17" spans="1:12" x14ac:dyDescent="0.35">
      <c r="A17" s="11" t="s">
        <v>53</v>
      </c>
      <c r="B17" s="12" t="str">
        <f t="shared" si="2"/>
        <v xml:space="preserve">6-ЗАНДАН </v>
      </c>
      <c r="C17" s="12" t="str">
        <f t="shared" si="3"/>
        <v>5226</v>
      </c>
      <c r="D17" s="12" t="str">
        <f>RIGHT(A17,7)</f>
        <v xml:space="preserve">ЗАНДАН </v>
      </c>
      <c r="E17" s="14" t="str">
        <f t="shared" si="0"/>
        <v xml:space="preserve">5226/ЗАНДАН </v>
      </c>
      <c r="F17" s="13">
        <f t="shared" si="1"/>
        <v>5</v>
      </c>
      <c r="G17" s="15"/>
      <c r="H17" s="8" t="s">
        <v>78</v>
      </c>
      <c r="I17" s="10">
        <v>580</v>
      </c>
      <c r="J17" s="10">
        <v>498</v>
      </c>
      <c r="K17" s="25">
        <v>0.86</v>
      </c>
      <c r="L17" s="32" t="b">
        <f t="shared" si="8"/>
        <v>0</v>
      </c>
    </row>
    <row r="18" spans="1:12" x14ac:dyDescent="0.35">
      <c r="A18" s="11" t="s">
        <v>54</v>
      </c>
      <c r="B18" s="12" t="str">
        <f t="shared" si="2"/>
        <v xml:space="preserve">8-ГАНБАТ </v>
      </c>
      <c r="C18" s="12" t="str">
        <f t="shared" si="3"/>
        <v>5308</v>
      </c>
      <c r="D18" s="12" t="str">
        <f>RIGHT(A18,7)</f>
        <v xml:space="preserve">ГАНБАТ </v>
      </c>
      <c r="E18" s="14" t="str">
        <f t="shared" si="0"/>
        <v xml:space="preserve">5308/ГАНБАТ </v>
      </c>
      <c r="F18" s="13">
        <f t="shared" si="1"/>
        <v>5</v>
      </c>
      <c r="G18" s="15"/>
    </row>
    <row r="19" spans="1:12" x14ac:dyDescent="0.35">
      <c r="A19" s="11" t="s">
        <v>55</v>
      </c>
      <c r="B19" s="12" t="str">
        <f t="shared" si="2"/>
        <v xml:space="preserve">8-ДОРЖ </v>
      </c>
      <c r="C19" s="12" t="str">
        <f t="shared" si="3"/>
        <v>5308</v>
      </c>
      <c r="D19" s="12" t="str">
        <f>RIGHT(A19,5)</f>
        <v xml:space="preserve">ДОРЖ </v>
      </c>
      <c r="E19" s="14" t="str">
        <f t="shared" si="0"/>
        <v xml:space="preserve">5308/ДОРЖ </v>
      </c>
      <c r="F19" s="13">
        <f t="shared" si="1"/>
        <v>5</v>
      </c>
      <c r="G19" s="15"/>
    </row>
    <row r="20" spans="1:12" x14ac:dyDescent="0.35">
      <c r="A20" s="11" t="s">
        <v>56</v>
      </c>
      <c r="B20" s="12" t="str">
        <f t="shared" si="2"/>
        <v xml:space="preserve">8-БАЯРСАЙХАН </v>
      </c>
      <c r="C20" s="12" t="str">
        <f t="shared" si="3"/>
        <v>5308</v>
      </c>
      <c r="D20" s="12" t="str">
        <f>RIGHT(A20,11)</f>
        <v xml:space="preserve">БАЯРСАЙХАН </v>
      </c>
      <c r="E20" s="14" t="str">
        <f t="shared" si="0"/>
        <v xml:space="preserve">5308/БАЯРСАЙХАН </v>
      </c>
      <c r="F20" s="13">
        <f t="shared" si="1"/>
        <v>5</v>
      </c>
      <c r="G20" s="15"/>
    </row>
    <row r="21" spans="1:12" x14ac:dyDescent="0.35">
      <c r="A21" s="1"/>
      <c r="B21" s="1"/>
      <c r="C21" s="1"/>
      <c r="D21" s="1"/>
      <c r="E21" s="14"/>
      <c r="F21" s="13"/>
      <c r="G21" s="15"/>
    </row>
    <row r="23" spans="1:12" x14ac:dyDescent="0.35">
      <c r="A23" s="16" t="s">
        <v>85</v>
      </c>
      <c r="B23" s="27" t="s">
        <v>86</v>
      </c>
      <c r="C23" s="30" t="s">
        <v>87</v>
      </c>
      <c r="D23" s="30" t="s">
        <v>83</v>
      </c>
      <c r="E23" s="30" t="s">
        <v>84</v>
      </c>
      <c r="F23" s="30" t="s">
        <v>61</v>
      </c>
    </row>
    <row r="24" spans="1:12" x14ac:dyDescent="0.35">
      <c r="A24" s="8" t="s">
        <v>88</v>
      </c>
      <c r="B24" s="8" t="s">
        <v>89</v>
      </c>
      <c r="C24" s="10">
        <v>27</v>
      </c>
      <c r="D24" s="10">
        <v>1017</v>
      </c>
      <c r="E24" s="9">
        <v>27459</v>
      </c>
      <c r="F24" s="8" t="str">
        <f t="shared" ref="F24:F43" si="9">IF(D24&gt;1300,"Үнэтэй",IF(D24=1300,"Дундаж",IF(D24&lt;1300,"Хямд")))</f>
        <v>Хямд</v>
      </c>
    </row>
    <row r="25" spans="1:12" x14ac:dyDescent="0.35">
      <c r="A25" s="8" t="s">
        <v>90</v>
      </c>
      <c r="B25" s="8" t="s">
        <v>91</v>
      </c>
      <c r="C25" s="10">
        <v>56</v>
      </c>
      <c r="D25" s="10">
        <v>1291</v>
      </c>
      <c r="E25" s="9">
        <v>72296</v>
      </c>
      <c r="F25" s="8" t="str">
        <f t="shared" si="9"/>
        <v>Хямд</v>
      </c>
    </row>
    <row r="26" spans="1:12" x14ac:dyDescent="0.35">
      <c r="A26" s="8" t="s">
        <v>88</v>
      </c>
      <c r="B26" s="8" t="s">
        <v>92</v>
      </c>
      <c r="C26" s="10">
        <v>55</v>
      </c>
      <c r="D26" s="10">
        <v>1295</v>
      </c>
      <c r="E26" s="9">
        <v>71225</v>
      </c>
      <c r="F26" s="8" t="str">
        <f t="shared" si="9"/>
        <v>Хямд</v>
      </c>
    </row>
    <row r="27" spans="1:12" x14ac:dyDescent="0.35">
      <c r="A27" s="8" t="s">
        <v>90</v>
      </c>
      <c r="B27" s="8" t="s">
        <v>89</v>
      </c>
      <c r="C27" s="10">
        <v>15</v>
      </c>
      <c r="D27" s="10">
        <v>1236</v>
      </c>
      <c r="E27" s="9">
        <v>18540</v>
      </c>
      <c r="F27" s="8" t="str">
        <f t="shared" si="9"/>
        <v>Хямд</v>
      </c>
    </row>
    <row r="28" spans="1:12" x14ac:dyDescent="0.35">
      <c r="A28" s="8" t="s">
        <v>90</v>
      </c>
      <c r="B28" s="8" t="s">
        <v>91</v>
      </c>
      <c r="C28" s="10">
        <v>31</v>
      </c>
      <c r="D28" s="10">
        <v>1422</v>
      </c>
      <c r="E28" s="9">
        <v>44082</v>
      </c>
      <c r="F28" s="8" t="str">
        <f t="shared" si="9"/>
        <v>Үнэтэй</v>
      </c>
    </row>
    <row r="29" spans="1:12" x14ac:dyDescent="0.35">
      <c r="A29" s="8" t="s">
        <v>90</v>
      </c>
      <c r="B29" s="8" t="s">
        <v>92</v>
      </c>
      <c r="C29" s="10">
        <v>30</v>
      </c>
      <c r="D29" s="10">
        <v>1008</v>
      </c>
      <c r="E29" s="9">
        <v>30240</v>
      </c>
      <c r="F29" s="8" t="str">
        <f t="shared" si="9"/>
        <v>Хямд</v>
      </c>
    </row>
    <row r="30" spans="1:12" x14ac:dyDescent="0.35">
      <c r="A30" s="8" t="s">
        <v>88</v>
      </c>
      <c r="B30" s="8" t="s">
        <v>89</v>
      </c>
      <c r="C30" s="10">
        <v>38</v>
      </c>
      <c r="D30" s="10">
        <v>1228</v>
      </c>
      <c r="E30" s="9">
        <v>46664</v>
      </c>
      <c r="F30" s="8" t="str">
        <f t="shared" si="9"/>
        <v>Хямд</v>
      </c>
    </row>
    <row r="31" spans="1:12" x14ac:dyDescent="0.35">
      <c r="A31" s="8" t="s">
        <v>88</v>
      </c>
      <c r="B31" s="8" t="s">
        <v>91</v>
      </c>
      <c r="C31" s="10">
        <v>56</v>
      </c>
      <c r="D31" s="10">
        <v>1478</v>
      </c>
      <c r="E31" s="9">
        <v>82768</v>
      </c>
      <c r="F31" s="8" t="str">
        <f t="shared" si="9"/>
        <v>Үнэтэй</v>
      </c>
    </row>
    <row r="32" spans="1:12" x14ac:dyDescent="0.35">
      <c r="A32" s="8" t="s">
        <v>93</v>
      </c>
      <c r="B32" s="8" t="s">
        <v>92</v>
      </c>
      <c r="C32" s="10">
        <v>18</v>
      </c>
      <c r="D32" s="10">
        <v>1389</v>
      </c>
      <c r="E32" s="9">
        <v>25002</v>
      </c>
      <c r="F32" s="8" t="str">
        <f t="shared" si="9"/>
        <v>Үнэтэй</v>
      </c>
    </row>
    <row r="33" spans="1:6" x14ac:dyDescent="0.35">
      <c r="A33" s="8" t="s">
        <v>93</v>
      </c>
      <c r="B33" s="8" t="s">
        <v>89</v>
      </c>
      <c r="C33" s="10">
        <v>34</v>
      </c>
      <c r="D33" s="10">
        <v>1006</v>
      </c>
      <c r="E33" s="9">
        <v>34204</v>
      </c>
      <c r="F33" s="8" t="str">
        <f t="shared" si="9"/>
        <v>Хямд</v>
      </c>
    </row>
    <row r="34" spans="1:6" x14ac:dyDescent="0.35">
      <c r="A34" s="8" t="s">
        <v>88</v>
      </c>
      <c r="B34" s="8" t="s">
        <v>91</v>
      </c>
      <c r="C34" s="10">
        <v>56</v>
      </c>
      <c r="D34" s="10">
        <v>1381</v>
      </c>
      <c r="E34" s="9">
        <v>77336</v>
      </c>
      <c r="F34" s="8" t="str">
        <f t="shared" si="9"/>
        <v>Үнэтэй</v>
      </c>
    </row>
    <row r="35" spans="1:6" x14ac:dyDescent="0.35">
      <c r="A35" s="8" t="s">
        <v>88</v>
      </c>
      <c r="B35" s="8" t="s">
        <v>92</v>
      </c>
      <c r="C35" s="10">
        <v>30</v>
      </c>
      <c r="D35" s="10">
        <v>1370</v>
      </c>
      <c r="E35" s="9">
        <v>41100</v>
      </c>
      <c r="F35" s="8" t="str">
        <f t="shared" si="9"/>
        <v>Үнэтэй</v>
      </c>
    </row>
    <row r="36" spans="1:6" x14ac:dyDescent="0.35">
      <c r="A36" s="8" t="s">
        <v>90</v>
      </c>
      <c r="B36" s="8" t="s">
        <v>89</v>
      </c>
      <c r="C36" s="10">
        <v>38</v>
      </c>
      <c r="D36" s="10">
        <v>1488</v>
      </c>
      <c r="E36" s="9">
        <v>56544</v>
      </c>
      <c r="F36" s="8" t="str">
        <f t="shared" si="9"/>
        <v>Үнэтэй</v>
      </c>
    </row>
    <row r="37" spans="1:6" x14ac:dyDescent="0.35">
      <c r="A37" s="8" t="s">
        <v>90</v>
      </c>
      <c r="B37" s="8" t="s">
        <v>91</v>
      </c>
      <c r="C37" s="10">
        <v>58</v>
      </c>
      <c r="D37" s="10">
        <v>1001</v>
      </c>
      <c r="E37" s="9">
        <v>58058</v>
      </c>
      <c r="F37" s="8" t="str">
        <f t="shared" si="9"/>
        <v>Хямд</v>
      </c>
    </row>
    <row r="38" spans="1:6" x14ac:dyDescent="0.35">
      <c r="A38" s="8" t="s">
        <v>90</v>
      </c>
      <c r="B38" s="8" t="s">
        <v>92</v>
      </c>
      <c r="C38" s="10">
        <v>34</v>
      </c>
      <c r="D38" s="10">
        <v>1001</v>
      </c>
      <c r="E38" s="9">
        <v>34034</v>
      </c>
      <c r="F38" s="8" t="str">
        <f t="shared" si="9"/>
        <v>Хямд</v>
      </c>
    </row>
    <row r="39" spans="1:6" x14ac:dyDescent="0.35">
      <c r="A39" s="8" t="s">
        <v>90</v>
      </c>
      <c r="B39" s="8" t="s">
        <v>89</v>
      </c>
      <c r="C39" s="10">
        <v>48</v>
      </c>
      <c r="D39" s="10">
        <v>1427</v>
      </c>
      <c r="E39" s="9">
        <v>68496</v>
      </c>
      <c r="F39" s="8" t="str">
        <f t="shared" si="9"/>
        <v>Үнэтэй</v>
      </c>
    </row>
    <row r="40" spans="1:6" x14ac:dyDescent="0.35">
      <c r="A40" s="8" t="s">
        <v>88</v>
      </c>
      <c r="B40" s="8" t="s">
        <v>89</v>
      </c>
      <c r="C40" s="10">
        <v>13</v>
      </c>
      <c r="D40" s="10">
        <v>1300</v>
      </c>
      <c r="E40" s="9">
        <v>17030</v>
      </c>
      <c r="F40" s="8" t="str">
        <f t="shared" si="9"/>
        <v>Дундаж</v>
      </c>
    </row>
    <row r="41" spans="1:6" x14ac:dyDescent="0.35">
      <c r="A41" s="8" t="s">
        <v>88</v>
      </c>
      <c r="B41" s="8" t="s">
        <v>89</v>
      </c>
      <c r="C41" s="10">
        <v>19</v>
      </c>
      <c r="D41" s="10">
        <v>1401</v>
      </c>
      <c r="E41" s="9">
        <v>26619</v>
      </c>
      <c r="F41" s="8" t="str">
        <f t="shared" si="9"/>
        <v>Үнэтэй</v>
      </c>
    </row>
    <row r="42" spans="1:6" x14ac:dyDescent="0.35">
      <c r="A42" s="8" t="s">
        <v>93</v>
      </c>
      <c r="B42" s="8" t="s">
        <v>91</v>
      </c>
      <c r="C42" s="10">
        <v>58</v>
      </c>
      <c r="D42" s="10">
        <v>1049</v>
      </c>
      <c r="E42" s="9">
        <v>60842</v>
      </c>
      <c r="F42" s="8" t="str">
        <f t="shared" si="9"/>
        <v>Хямд</v>
      </c>
    </row>
    <row r="43" spans="1:6" x14ac:dyDescent="0.35">
      <c r="A43" s="8" t="s">
        <v>90</v>
      </c>
      <c r="B43" s="8" t="s">
        <v>92</v>
      </c>
      <c r="C43" s="10">
        <v>36</v>
      </c>
      <c r="D43" s="10">
        <v>1300</v>
      </c>
      <c r="E43" s="9">
        <v>49212</v>
      </c>
      <c r="F43" s="8" t="str">
        <f t="shared" si="9"/>
        <v>Дундаж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2022-10-11T09:47:14Z</dcterms:created>
  <dcterms:modified xsi:type="dcterms:W3CDTF">2023-10-16T05:27:02Z</dcterms:modified>
</cp:coreProperties>
</file>