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BOLO\Bolo_Files\Bolo Analytics\"/>
    </mc:Choice>
  </mc:AlternateContent>
  <bookViews>
    <workbookView xWindow="0" yWindow="0" windowWidth="19200" windowHeight="7020"/>
  </bookViews>
  <sheets>
    <sheet name="Planned Budget" sheetId="1" r:id="rId1"/>
    <sheet name="Actual Spent Budget" sheetId="2" r:id="rId2"/>
    <sheet name="Budget Variance" sheetId="3" r:id="rId3"/>
    <sheet name="Budget Analysis" sheetId="4" r:id="rId4"/>
    <sheet name="Budget Explanation." sheetId="5" r:id="rId5"/>
  </sheets>
  <externalReferences>
    <externalReference r:id="rId6"/>
  </externalReferences>
  <definedNames>
    <definedName name="MonthsWithActual">COUNTIF('[1]Actual Expenses'!$C$36:$N$36,"&lt;&gt;"&amp;0)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3" l="1"/>
  <c r="C28" i="3"/>
  <c r="D28" i="3"/>
  <c r="E28" i="3"/>
  <c r="F28" i="3"/>
  <c r="G28" i="3"/>
  <c r="C27" i="3"/>
  <c r="D27" i="3"/>
  <c r="E27" i="3"/>
  <c r="F27" i="3"/>
  <c r="G27" i="3"/>
  <c r="B27" i="3"/>
  <c r="H28" i="2"/>
  <c r="H29" i="2"/>
  <c r="H29" i="1"/>
  <c r="H28" i="1"/>
  <c r="F7" i="3"/>
  <c r="F6" i="3"/>
  <c r="B5" i="1"/>
  <c r="H30" i="2"/>
  <c r="H27" i="2"/>
  <c r="H20" i="2"/>
  <c r="H21" i="2"/>
  <c r="H22" i="2"/>
  <c r="H23" i="2"/>
  <c r="H24" i="2"/>
  <c r="H19" i="2"/>
  <c r="H11" i="2"/>
  <c r="H12" i="2"/>
  <c r="H13" i="2"/>
  <c r="H14" i="2"/>
  <c r="H15" i="2"/>
  <c r="H16" i="2"/>
  <c r="H10" i="2"/>
  <c r="H7" i="2"/>
  <c r="H6" i="2"/>
  <c r="B30" i="3"/>
  <c r="C30" i="3"/>
  <c r="D30" i="3"/>
  <c r="E30" i="3"/>
  <c r="F30" i="3"/>
  <c r="G30" i="3"/>
  <c r="C29" i="3"/>
  <c r="D29" i="3"/>
  <c r="E29" i="3"/>
  <c r="F29" i="3"/>
  <c r="G29" i="3"/>
  <c r="B29" i="3"/>
  <c r="B20" i="3"/>
  <c r="C20" i="3"/>
  <c r="D20" i="3"/>
  <c r="E20" i="3"/>
  <c r="F20" i="3"/>
  <c r="G20" i="3"/>
  <c r="B21" i="3"/>
  <c r="C21" i="3"/>
  <c r="D21" i="3"/>
  <c r="E21" i="3"/>
  <c r="F21" i="3"/>
  <c r="G21" i="3"/>
  <c r="B22" i="3"/>
  <c r="C22" i="3"/>
  <c r="D22" i="3"/>
  <c r="E22" i="3"/>
  <c r="F22" i="3"/>
  <c r="G22" i="3"/>
  <c r="B23" i="3"/>
  <c r="C23" i="3"/>
  <c r="D23" i="3"/>
  <c r="E23" i="3"/>
  <c r="F23" i="3"/>
  <c r="G23" i="3"/>
  <c r="B24" i="3"/>
  <c r="C24" i="3"/>
  <c r="D24" i="3"/>
  <c r="E24" i="3"/>
  <c r="F24" i="3"/>
  <c r="G24" i="3"/>
  <c r="C19" i="3"/>
  <c r="D19" i="3"/>
  <c r="E19" i="3"/>
  <c r="F19" i="3"/>
  <c r="G19" i="3"/>
  <c r="B19" i="3"/>
  <c r="B11" i="3"/>
  <c r="C11" i="3"/>
  <c r="D11" i="3"/>
  <c r="E11" i="3"/>
  <c r="F11" i="3"/>
  <c r="G11" i="3"/>
  <c r="B12" i="3"/>
  <c r="C12" i="3"/>
  <c r="D12" i="3"/>
  <c r="E12" i="3"/>
  <c r="F12" i="3"/>
  <c r="G12" i="3"/>
  <c r="B13" i="3"/>
  <c r="C13" i="3"/>
  <c r="D13" i="3"/>
  <c r="E13" i="3"/>
  <c r="F13" i="3"/>
  <c r="G13" i="3"/>
  <c r="B14" i="3"/>
  <c r="C14" i="3"/>
  <c r="D14" i="3"/>
  <c r="E14" i="3"/>
  <c r="F14" i="3"/>
  <c r="G14" i="3"/>
  <c r="B15" i="3"/>
  <c r="C15" i="3"/>
  <c r="D15" i="3"/>
  <c r="E15" i="3"/>
  <c r="F15" i="3"/>
  <c r="G15" i="3"/>
  <c r="B16" i="3"/>
  <c r="C16" i="3"/>
  <c r="D16" i="3"/>
  <c r="E16" i="3"/>
  <c r="F16" i="3"/>
  <c r="G16" i="3"/>
  <c r="C10" i="3"/>
  <c r="D10" i="3"/>
  <c r="E10" i="3"/>
  <c r="F10" i="3"/>
  <c r="G10" i="3"/>
  <c r="B10" i="3"/>
  <c r="B7" i="3"/>
  <c r="C7" i="3"/>
  <c r="D7" i="3"/>
  <c r="E7" i="3"/>
  <c r="G7" i="3"/>
  <c r="C6" i="3"/>
  <c r="D6" i="3"/>
  <c r="E6" i="3"/>
  <c r="G6" i="3"/>
  <c r="B6" i="3"/>
  <c r="H28" i="3" l="1"/>
  <c r="H27" i="3"/>
  <c r="H5" i="2"/>
  <c r="C24" i="4" s="1"/>
  <c r="D5" i="3"/>
  <c r="B5" i="3"/>
  <c r="E5" i="3"/>
  <c r="H21" i="3"/>
  <c r="H16" i="3"/>
  <c r="H14" i="3"/>
  <c r="F5" i="3"/>
  <c r="H12" i="3"/>
  <c r="G5" i="3"/>
  <c r="C5" i="3"/>
  <c r="H13" i="3"/>
  <c r="H24" i="3"/>
  <c r="H23" i="3"/>
  <c r="H22" i="3"/>
  <c r="H20" i="3"/>
  <c r="H30" i="3"/>
  <c r="H7" i="3"/>
  <c r="H15" i="3"/>
  <c r="H11" i="3"/>
  <c r="H6" i="3"/>
  <c r="H10" i="3"/>
  <c r="H26" i="2"/>
  <c r="C27" i="4" s="1"/>
  <c r="H18" i="2"/>
  <c r="H9" i="2"/>
  <c r="C25" i="4" s="1"/>
  <c r="H29" i="3"/>
  <c r="H19" i="3"/>
  <c r="B26" i="1"/>
  <c r="C26" i="1"/>
  <c r="C25" i="3" s="1"/>
  <c r="D26" i="1"/>
  <c r="D25" i="3" s="1"/>
  <c r="E26" i="1"/>
  <c r="F26" i="1"/>
  <c r="G26" i="1"/>
  <c r="G25" i="3" s="1"/>
  <c r="H30" i="1"/>
  <c r="H27" i="1"/>
  <c r="H24" i="1"/>
  <c r="H23" i="1"/>
  <c r="H22" i="1"/>
  <c r="H21" i="1"/>
  <c r="H20" i="1"/>
  <c r="H19" i="1"/>
  <c r="H16" i="1"/>
  <c r="H15" i="1"/>
  <c r="H14" i="1"/>
  <c r="H13" i="1"/>
  <c r="H12" i="1"/>
  <c r="H11" i="1"/>
  <c r="H10" i="1"/>
  <c r="H7" i="1"/>
  <c r="H6" i="1"/>
  <c r="C26" i="2"/>
  <c r="D26" i="2"/>
  <c r="E26" i="2"/>
  <c r="F26" i="2"/>
  <c r="G26" i="2"/>
  <c r="B26" i="2"/>
  <c r="C18" i="2"/>
  <c r="D18" i="2"/>
  <c r="E18" i="2"/>
  <c r="F18" i="2"/>
  <c r="G18" i="2"/>
  <c r="B18" i="2"/>
  <c r="G9" i="2"/>
  <c r="F9" i="2"/>
  <c r="E9" i="2"/>
  <c r="D9" i="2"/>
  <c r="C9" i="2"/>
  <c r="B9" i="2"/>
  <c r="G5" i="2"/>
  <c r="F5" i="2"/>
  <c r="E5" i="2"/>
  <c r="D5" i="2"/>
  <c r="C5" i="2"/>
  <c r="B5" i="2"/>
  <c r="C18" i="1"/>
  <c r="C17" i="3" s="1"/>
  <c r="D18" i="1"/>
  <c r="E18" i="1"/>
  <c r="E17" i="3" s="1"/>
  <c r="F18" i="1"/>
  <c r="F17" i="3" s="1"/>
  <c r="G18" i="1"/>
  <c r="G17" i="3" s="1"/>
  <c r="B18" i="1"/>
  <c r="C9" i="1"/>
  <c r="D9" i="1"/>
  <c r="E9" i="1"/>
  <c r="F9" i="1"/>
  <c r="G9" i="1"/>
  <c r="B9" i="1"/>
  <c r="C5" i="1"/>
  <c r="D5" i="1"/>
  <c r="E5" i="1"/>
  <c r="F5" i="1"/>
  <c r="G5" i="1"/>
  <c r="B17" i="3" l="1"/>
  <c r="F25" i="3"/>
  <c r="B25" i="3"/>
  <c r="H25" i="3" s="1"/>
  <c r="D17" i="3"/>
  <c r="E25" i="3"/>
  <c r="H32" i="2"/>
  <c r="C26" i="4"/>
  <c r="H26" i="3"/>
  <c r="H9" i="3"/>
  <c r="H5" i="3"/>
  <c r="H18" i="3"/>
  <c r="D26" i="3"/>
  <c r="E26" i="3"/>
  <c r="C26" i="3"/>
  <c r="F26" i="3"/>
  <c r="G26" i="3"/>
  <c r="B26" i="3"/>
  <c r="F18" i="3"/>
  <c r="D18" i="3"/>
  <c r="C18" i="3"/>
  <c r="B18" i="3"/>
  <c r="G18" i="3"/>
  <c r="E18" i="3"/>
  <c r="F9" i="3"/>
  <c r="E9" i="3"/>
  <c r="C9" i="3"/>
  <c r="D9" i="3"/>
  <c r="G9" i="3"/>
  <c r="B9" i="3"/>
  <c r="H26" i="1"/>
  <c r="H5" i="1"/>
  <c r="H18" i="1"/>
  <c r="B26" i="4" s="1"/>
  <c r="H9" i="1"/>
  <c r="B25" i="4" s="1"/>
  <c r="D25" i="4" s="1"/>
  <c r="E32" i="2"/>
  <c r="I27" i="4" s="1"/>
  <c r="F32" i="2"/>
  <c r="I28" i="4" s="1"/>
  <c r="D32" i="2"/>
  <c r="I26" i="4" s="1"/>
  <c r="C32" i="2"/>
  <c r="I25" i="4" s="1"/>
  <c r="G32" i="2"/>
  <c r="I29" i="4" s="1"/>
  <c r="B27" i="4" l="1"/>
  <c r="D27" i="4" s="1"/>
  <c r="H17" i="3"/>
  <c r="D26" i="4"/>
  <c r="F32" i="3"/>
  <c r="H32" i="1"/>
  <c r="B24" i="4"/>
  <c r="D24" i="4" s="1"/>
  <c r="H32" i="3"/>
  <c r="G32" i="3"/>
  <c r="D32" i="3"/>
  <c r="B32" i="3"/>
  <c r="E32" i="3"/>
  <c r="C32" i="3"/>
  <c r="E32" i="1"/>
  <c r="H27" i="4" s="1"/>
  <c r="J27" i="4" s="1"/>
  <c r="K27" i="4" s="1"/>
  <c r="D32" i="1"/>
  <c r="H26" i="4" s="1"/>
  <c r="J26" i="4" s="1"/>
  <c r="K26" i="4" s="1"/>
  <c r="C32" i="1"/>
  <c r="F32" i="1"/>
  <c r="H28" i="4" s="1"/>
  <c r="J28" i="4" s="1"/>
  <c r="K28" i="4" s="1"/>
  <c r="G32" i="1"/>
  <c r="H29" i="4" s="1"/>
  <c r="J29" i="4" s="1"/>
  <c r="K29" i="4" s="1"/>
  <c r="B32" i="1"/>
  <c r="H24" i="4" s="1"/>
  <c r="B32" i="2"/>
  <c r="I24" i="4" s="1"/>
  <c r="J24" i="4" s="1"/>
  <c r="K24" i="4" s="1"/>
  <c r="H25" i="4" l="1"/>
  <c r="J25" i="4" s="1"/>
  <c r="K25" i="4" s="1"/>
  <c r="E26" i="4" l="1"/>
  <c r="E24" i="4" l="1"/>
  <c r="E25" i="4"/>
  <c r="E27" i="4"/>
</calcChain>
</file>

<file path=xl/sharedStrings.xml><?xml version="1.0" encoding="utf-8"?>
<sst xmlns="http://schemas.openxmlformats.org/spreadsheetml/2006/main" count="129" uniqueCount="53">
  <si>
    <t>PLANNED EXPENSES</t>
  </si>
  <si>
    <t>January</t>
  </si>
  <si>
    <t>February</t>
  </si>
  <si>
    <t>March</t>
  </si>
  <si>
    <t>April</t>
  </si>
  <si>
    <t>May</t>
  </si>
  <si>
    <t>June</t>
  </si>
  <si>
    <t>EMPLOYEE COSTS</t>
  </si>
  <si>
    <t>Wages</t>
  </si>
  <si>
    <t>Benefits</t>
  </si>
  <si>
    <t>OFFICE COSTS</t>
  </si>
  <si>
    <t>Office lease</t>
  </si>
  <si>
    <t>Electric</t>
  </si>
  <si>
    <t>Water</t>
  </si>
  <si>
    <t>Telephone</t>
  </si>
  <si>
    <t>Internet access</t>
  </si>
  <si>
    <t>Office supplies</t>
  </si>
  <si>
    <t>Security</t>
  </si>
  <si>
    <t>MARKETING COSTS</t>
  </si>
  <si>
    <t>Marketing events</t>
  </si>
  <si>
    <t>Miscellaneous expenses</t>
  </si>
  <si>
    <t>TRAINING / TRAVEL</t>
  </si>
  <si>
    <t>Travel costs</t>
  </si>
  <si>
    <t>MONTHLY TOTAL</t>
  </si>
  <si>
    <t>ACTUAL EXPENSES</t>
  </si>
  <si>
    <t>EXPENSE VARIANCES</t>
  </si>
  <si>
    <t xml:space="preserve">  Note: Negative values mean actual expense is higher than planned expense.</t>
  </si>
  <si>
    <t>MONTHLY VARIANCE</t>
  </si>
  <si>
    <t>Total</t>
  </si>
  <si>
    <t>Bolt</t>
  </si>
  <si>
    <t>Budget Items</t>
  </si>
  <si>
    <t xml:space="preserve">  Analysis of data from January to June</t>
  </si>
  <si>
    <t xml:space="preserve"> PLANNED vs ACTUAL BUDGETS</t>
  </si>
  <si>
    <t>CATEGORY</t>
  </si>
  <si>
    <t>VARIANCE</t>
  </si>
  <si>
    <t>VARIANCE %</t>
  </si>
  <si>
    <t>Employee Costs</t>
  </si>
  <si>
    <t>Office Costs</t>
  </si>
  <si>
    <t>Marketing Costs</t>
  </si>
  <si>
    <t>Training / Travel</t>
  </si>
  <si>
    <t>PLANNED BUDGET</t>
  </si>
  <si>
    <t>ACTUAL BUDGET</t>
  </si>
  <si>
    <t>Months</t>
  </si>
  <si>
    <t>MONTHLY EXPENSES</t>
  </si>
  <si>
    <t>EXPENSES BUDGET</t>
  </si>
  <si>
    <t>Social Media Adverts</t>
  </si>
  <si>
    <t>TV/Radio Adverts</t>
  </si>
  <si>
    <t>Driver Training</t>
  </si>
  <si>
    <t>Driver Subsidies</t>
  </si>
  <si>
    <t>Staff Training</t>
  </si>
  <si>
    <t>Website Management</t>
  </si>
  <si>
    <t>Fliers, Banners and Brochures</t>
  </si>
  <si>
    <t>This budget put into consideration a 6-months plan with a spend constraints of 1m Euro in city. 
The budget was broken down into The fixed costs, and the variable costs:
- Fixed (Employee Cost and Office Cost).
- Variable (Marketing Cost and Training/Travel Cost).
Percentage breakdown is as follow:
Employee Cost - 71%
Office Cost - 9%
Marketing Cost - 11%
Travel/Training Cost - 9%
The Marketing and Training/Travel Costs are costs spent to generate revenues back into the company. The level of app engagements and onboarding processes for drivers and staff in the cases of traveling has to be driven critically by the marketing activities.
Additional components of the budget are the "Actual Budget Spent" which is a record of spend activities, the budget variance which calculates any form of cost discrepancy either as a postive or a negative one, and lastly the budget analysis that draws insights from all the activities involved by way of the data collected, analyzed and also being the driving force for further reviews of the budget spends.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</si>
</sst>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2]\ * #,##0.00_);_([$€-2]\ * \(#,##0.00\);_([$€-2]\ * &quot;-&quot;??_);_(@_)"/>
  </numFmts>
  <fonts count="21" x14ac:knownFonts="1">
    <font>
      <sz val="11"/>
      <color theme="1"/>
      <name val="Calibri"/>
      <family val="2"/>
      <scheme val="minor"/>
    </font>
    <font>
      <sz val="11"/>
      <color theme="1"/>
      <name val="Calibri"/>
      <family val="2"/>
      <scheme val="minor"/>
    </font>
    <font>
      <sz val="11"/>
      <color theme="1" tint="0.14999847407452621"/>
      <name val="Calibri"/>
      <family val="1"/>
      <scheme val="minor"/>
    </font>
    <font>
      <sz val="18"/>
      <color theme="1" tint="4.9989318521683403E-2"/>
      <name val="Calibri Light"/>
      <family val="2"/>
      <scheme val="major"/>
    </font>
    <font>
      <sz val="28"/>
      <color theme="1" tint="0.14999847407452621"/>
      <name val="Calibri Light"/>
      <family val="2"/>
      <scheme val="major"/>
    </font>
    <font>
      <b/>
      <sz val="28"/>
      <color theme="8" tint="-0.499984740745262"/>
      <name val="Calibri Light"/>
      <family val="2"/>
      <scheme val="major"/>
    </font>
    <font>
      <sz val="12"/>
      <color theme="0"/>
      <name val="Calibri Light"/>
      <family val="2"/>
      <scheme val="major"/>
    </font>
    <font>
      <b/>
      <sz val="12"/>
      <color theme="0"/>
      <name val="Calibri Light"/>
      <family val="2"/>
      <scheme val="major"/>
    </font>
    <font>
      <sz val="13"/>
      <color theme="1"/>
      <name val="Calibri Light"/>
      <family val="2"/>
      <scheme val="major"/>
    </font>
    <font>
      <sz val="11"/>
      <color theme="1"/>
      <name val="Calibri"/>
      <family val="1"/>
      <scheme val="minor"/>
    </font>
    <font>
      <b/>
      <sz val="13"/>
      <color theme="0"/>
      <name val="Calibri Light"/>
      <family val="2"/>
      <scheme val="major"/>
    </font>
    <font>
      <b/>
      <sz val="11"/>
      <color theme="0"/>
      <name val="Calibri"/>
      <family val="1"/>
      <scheme val="minor"/>
    </font>
    <font>
      <b/>
      <sz val="28"/>
      <color theme="9" tint="-0.499984740745262"/>
      <name val="Calibri Light"/>
      <family val="2"/>
      <scheme val="major"/>
    </font>
    <font>
      <b/>
      <sz val="28"/>
      <color theme="5" tint="-0.499984740745262"/>
      <name val="Calibri Light"/>
      <family val="2"/>
      <scheme val="major"/>
    </font>
    <font>
      <sz val="10"/>
      <color theme="1" tint="0.34998626667073579"/>
      <name val="Calibri Light"/>
      <family val="2"/>
      <scheme val="major"/>
    </font>
    <font>
      <b/>
      <sz val="11"/>
      <name val="Calibri"/>
      <family val="1"/>
      <scheme val="minor"/>
    </font>
    <font>
      <b/>
      <sz val="11"/>
      <color theme="1"/>
      <name val="Calibri"/>
      <family val="2"/>
      <scheme val="minor"/>
    </font>
    <font>
      <sz val="11"/>
      <color theme="1" tint="0.14999847407452621"/>
      <name val="Calibri"/>
      <family val="2"/>
      <scheme val="minor"/>
    </font>
    <font>
      <sz val="18"/>
      <color theme="1" tint="0.14999847407452621"/>
      <name val="Calibri Light"/>
      <family val="2"/>
      <scheme val="major"/>
    </font>
    <font>
      <sz val="10"/>
      <color theme="1" tint="0.14999847407452621"/>
      <name val="Calibri Light"/>
      <family val="2"/>
      <scheme val="major"/>
    </font>
    <font>
      <sz val="10"/>
      <color theme="1" tint="0.14999847407452621"/>
      <name val="Calibri"/>
      <family val="1"/>
      <scheme val="minor"/>
    </font>
  </fonts>
  <fills count="11">
    <fill>
      <patternFill patternType="none"/>
    </fill>
    <fill>
      <patternFill patternType="gray125"/>
    </fill>
    <fill>
      <patternFill patternType="solid">
        <fgColor theme="9" tint="0.59999389629810485"/>
        <bgColor indexed="65"/>
      </patternFill>
    </fill>
    <fill>
      <patternFill patternType="solid">
        <fgColor theme="4" tint="-0.499984740745262"/>
        <bgColor indexed="64"/>
      </patternFill>
    </fill>
    <fill>
      <patternFill patternType="solid">
        <fgColor theme="4" tint="0.59999389629810485"/>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theme="5" tint="0.79998168889431442"/>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theme="0" tint="-4.9989318521683403E-2"/>
        <bgColor indexed="64"/>
      </patternFill>
    </fill>
  </fills>
  <borders count="35">
    <border>
      <left/>
      <right/>
      <top/>
      <bottom/>
      <diagonal/>
    </border>
    <border>
      <left/>
      <right style="thin">
        <color theme="4" tint="0.59996337778862885"/>
      </right>
      <top/>
      <bottom style="thin">
        <color theme="0"/>
      </bottom>
      <diagonal/>
    </border>
    <border>
      <left style="thin">
        <color theme="4" tint="0.59996337778862885"/>
      </left>
      <right style="thin">
        <color theme="4" tint="0.59996337778862885"/>
      </right>
      <top/>
      <bottom style="thin">
        <color theme="0"/>
      </bottom>
      <diagonal/>
    </border>
    <border>
      <left/>
      <right style="thin">
        <color theme="4" tint="0.79998168889431442"/>
      </right>
      <top style="thin">
        <color theme="0"/>
      </top>
      <bottom style="thin">
        <color theme="0"/>
      </bottom>
      <diagonal/>
    </border>
    <border>
      <left style="thin">
        <color theme="4" tint="0.79998168889431442"/>
      </left>
      <right style="thin">
        <color theme="4" tint="0.79998168889431442"/>
      </right>
      <top style="thin">
        <color theme="0"/>
      </top>
      <bottom style="thin">
        <color theme="0"/>
      </bottom>
      <diagonal/>
    </border>
    <border>
      <left style="thin">
        <color theme="4" tint="0.59996337778862885"/>
      </left>
      <right style="thin">
        <color theme="4" tint="0.59996337778862885"/>
      </right>
      <top/>
      <bottom/>
      <diagonal/>
    </border>
    <border>
      <left/>
      <right style="thin">
        <color theme="4" tint="0.79998168889431442"/>
      </right>
      <top/>
      <bottom/>
      <diagonal/>
    </border>
    <border>
      <left style="thin">
        <color theme="4" tint="0.79998168889431442"/>
      </left>
      <right style="thin">
        <color theme="4" tint="0.79998168889431442"/>
      </right>
      <top/>
      <bottom/>
      <diagonal/>
    </border>
    <border>
      <left/>
      <right style="thin">
        <color theme="4" tint="0.59996337778862885"/>
      </right>
      <top/>
      <bottom/>
      <diagonal/>
    </border>
    <border>
      <left/>
      <right style="thin">
        <color theme="9" tint="0.59996337778862885"/>
      </right>
      <top/>
      <bottom style="thin">
        <color theme="0"/>
      </bottom>
      <diagonal/>
    </border>
    <border>
      <left style="thin">
        <color theme="9" tint="0.59996337778862885"/>
      </left>
      <right style="thin">
        <color theme="9" tint="0.59996337778862885"/>
      </right>
      <top/>
      <bottom style="thin">
        <color theme="0"/>
      </bottom>
      <diagonal/>
    </border>
    <border>
      <left/>
      <right style="thin">
        <color theme="9" tint="0.79998168889431442"/>
      </right>
      <top style="thin">
        <color theme="0"/>
      </top>
      <bottom style="thin">
        <color theme="0"/>
      </bottom>
      <diagonal/>
    </border>
    <border>
      <left/>
      <right style="thin">
        <color theme="9" tint="0.79998168889431442"/>
      </right>
      <top/>
      <bottom/>
      <diagonal/>
    </border>
    <border>
      <left style="thin">
        <color theme="9" tint="0.79998168889431442"/>
      </left>
      <right style="thin">
        <color theme="9" tint="0.79998168889431442"/>
      </right>
      <top/>
      <bottom/>
      <diagonal/>
    </border>
    <border>
      <left/>
      <right style="thin">
        <color theme="9" tint="0.59996337778862885"/>
      </right>
      <top/>
      <bottom/>
      <diagonal/>
    </border>
    <border>
      <left style="thin">
        <color theme="9" tint="0.59996337778862885"/>
      </left>
      <right style="thin">
        <color theme="9" tint="0.59996337778862885"/>
      </right>
      <top/>
      <bottom/>
      <diagonal/>
    </border>
    <border>
      <left/>
      <right style="thin">
        <color theme="5" tint="0.59996337778862885"/>
      </right>
      <top/>
      <bottom style="thin">
        <color theme="0"/>
      </bottom>
      <diagonal/>
    </border>
    <border>
      <left style="thin">
        <color theme="5" tint="0.59996337778862885"/>
      </left>
      <right style="thin">
        <color theme="5" tint="0.59996337778862885"/>
      </right>
      <top/>
      <bottom style="thin">
        <color theme="0"/>
      </bottom>
      <diagonal/>
    </border>
    <border>
      <left/>
      <right style="thin">
        <color theme="0"/>
      </right>
      <top style="thin">
        <color theme="0"/>
      </top>
      <bottom style="thin">
        <color theme="0"/>
      </bottom>
      <diagonal/>
    </border>
    <border>
      <left/>
      <right style="thin">
        <color theme="5" tint="0.79998168889431442"/>
      </right>
      <top/>
      <bottom/>
      <diagonal/>
    </border>
    <border>
      <left style="thin">
        <color theme="5" tint="0.79998168889431442"/>
      </left>
      <right style="thin">
        <color theme="5" tint="0.79998168889431442"/>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4" tint="0.59996337778862885"/>
      </left>
      <right/>
      <top/>
      <bottom style="thin">
        <color theme="0"/>
      </bottom>
      <diagonal/>
    </border>
    <border>
      <left style="thin">
        <color theme="4" tint="0.79998168889431442"/>
      </left>
      <right/>
      <top style="thin">
        <color theme="0"/>
      </top>
      <bottom style="thin">
        <color theme="0"/>
      </bottom>
      <diagonal/>
    </border>
    <border>
      <left style="thin">
        <color theme="4" tint="0.79998168889431442"/>
      </left>
      <right/>
      <top/>
      <bottom/>
      <diagonal/>
    </border>
    <border>
      <left style="thin">
        <color theme="4" tint="0.59996337778862885"/>
      </left>
      <right/>
      <top/>
      <bottom/>
      <diagonal/>
    </border>
    <border>
      <left style="thin">
        <color theme="9" tint="0.79998168889431442"/>
      </left>
      <right style="thin">
        <color theme="9" tint="0.79998168889431442"/>
      </right>
      <top style="thin">
        <color theme="9" tint="0.39997558519241921"/>
      </top>
      <bottom style="thin">
        <color theme="9" tint="0.39997558519241921"/>
      </bottom>
      <diagonal/>
    </border>
    <border>
      <left/>
      <right/>
      <top/>
      <bottom style="thin">
        <color theme="0" tint="-0.2499465926084170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s>
  <cellStyleXfs count="3">
    <xf numFmtId="0" fontId="0" fillId="0" borderId="0"/>
    <xf numFmtId="0" fontId="1" fillId="2" borderId="0" applyNumberFormat="0" applyBorder="0" applyAlignment="0" applyProtection="0"/>
    <xf numFmtId="9" fontId="1" fillId="0" borderId="0" applyFont="0" applyFill="0" applyBorder="0" applyAlignment="0" applyProtection="0"/>
  </cellStyleXfs>
  <cellXfs count="70">
    <xf numFmtId="0" fontId="0" fillId="0" borderId="0" xfId="0"/>
    <xf numFmtId="0" fontId="2" fillId="0" borderId="0" xfId="0" applyFont="1" applyAlignment="1">
      <alignment horizontal="left" vertical="center" indent="2"/>
    </xf>
    <xf numFmtId="44" fontId="2" fillId="0" borderId="0" xfId="0" applyNumberFormat="1" applyFont="1" applyAlignment="1">
      <alignment horizontal="left" vertical="center"/>
    </xf>
    <xf numFmtId="0" fontId="3" fillId="0" borderId="0" xfId="0" applyFont="1" applyAlignment="1"/>
    <xf numFmtId="44" fontId="4" fillId="0" borderId="0" xfId="0" applyNumberFormat="1" applyFont="1" applyAlignment="1">
      <alignment vertical="center"/>
    </xf>
    <xf numFmtId="0" fontId="5" fillId="0" borderId="0" xfId="0" applyFont="1" applyAlignment="1">
      <alignment vertical="top"/>
    </xf>
    <xf numFmtId="0" fontId="6" fillId="3" borderId="1" xfId="0" applyFont="1" applyFill="1" applyBorder="1" applyAlignment="1">
      <alignment horizontal="left" vertical="center" indent="2"/>
    </xf>
    <xf numFmtId="44" fontId="7" fillId="3" borderId="2" xfId="0" applyNumberFormat="1" applyFont="1" applyFill="1" applyBorder="1" applyAlignment="1">
      <alignment horizontal="center" vertical="center"/>
    </xf>
    <xf numFmtId="0" fontId="8" fillId="4" borderId="3" xfId="0" applyFont="1" applyFill="1" applyBorder="1" applyAlignment="1">
      <alignment horizontal="left" vertical="center" indent="1"/>
    </xf>
    <xf numFmtId="0" fontId="2" fillId="0" borderId="6" xfId="0" applyFont="1" applyBorder="1" applyAlignment="1">
      <alignment horizontal="left" vertical="center" indent="2"/>
    </xf>
    <xf numFmtId="44" fontId="2" fillId="0" borderId="7" xfId="0" applyNumberFormat="1" applyFont="1" applyBorder="1" applyAlignment="1">
      <alignment horizontal="left" vertical="center"/>
    </xf>
    <xf numFmtId="0" fontId="8" fillId="4" borderId="6" xfId="0" applyFont="1" applyFill="1" applyBorder="1" applyAlignment="1">
      <alignment horizontal="left" vertical="center" indent="1"/>
    </xf>
    <xf numFmtId="0" fontId="10" fillId="3" borderId="8" xfId="0" applyFont="1" applyFill="1" applyBorder="1" applyAlignment="1">
      <alignment horizontal="left" vertical="center" indent="1"/>
    </xf>
    <xf numFmtId="44" fontId="11" fillId="3" borderId="5" xfId="0" applyNumberFormat="1" applyFont="1" applyFill="1" applyBorder="1" applyAlignment="1">
      <alignment horizontal="left" vertical="center"/>
    </xf>
    <xf numFmtId="0" fontId="12" fillId="0" borderId="0" xfId="0" applyFont="1" applyAlignment="1">
      <alignment vertical="top"/>
    </xf>
    <xf numFmtId="0" fontId="6" fillId="5" borderId="9" xfId="0" applyFont="1" applyFill="1" applyBorder="1" applyAlignment="1">
      <alignment horizontal="left" vertical="center" indent="2"/>
    </xf>
    <xf numFmtId="44" fontId="7" fillId="5" borderId="10" xfId="0" applyNumberFormat="1" applyFont="1" applyFill="1" applyBorder="1" applyAlignment="1">
      <alignment horizontal="center" vertical="center"/>
    </xf>
    <xf numFmtId="0" fontId="2" fillId="0" borderId="12" xfId="0" applyFont="1" applyBorder="1" applyAlignment="1">
      <alignment horizontal="left" vertical="center" indent="2"/>
    </xf>
    <xf numFmtId="0" fontId="10" fillId="5" borderId="14" xfId="0" applyFont="1" applyFill="1" applyBorder="1" applyAlignment="1">
      <alignment horizontal="left" vertical="center" indent="1"/>
    </xf>
    <xf numFmtId="0" fontId="1" fillId="2" borderId="11" xfId="1" applyBorder="1" applyAlignment="1">
      <alignment horizontal="left" vertical="center" indent="1"/>
    </xf>
    <xf numFmtId="0" fontId="13" fillId="0" borderId="0" xfId="0" applyFont="1" applyAlignment="1">
      <alignment vertical="top"/>
    </xf>
    <xf numFmtId="0" fontId="14" fillId="0" borderId="0" xfId="0" applyFont="1" applyAlignment="1">
      <alignment vertical="center"/>
    </xf>
    <xf numFmtId="0" fontId="6" fillId="6" borderId="16" xfId="0" applyFont="1" applyFill="1" applyBorder="1" applyAlignment="1">
      <alignment horizontal="left" vertical="center" indent="2"/>
    </xf>
    <xf numFmtId="44" fontId="7" fillId="6" borderId="17" xfId="0" applyNumberFormat="1" applyFont="1" applyFill="1" applyBorder="1" applyAlignment="1">
      <alignment horizontal="center" vertical="center"/>
    </xf>
    <xf numFmtId="0" fontId="8" fillId="7" borderId="18" xfId="0" applyFont="1" applyFill="1" applyBorder="1" applyAlignment="1">
      <alignment horizontal="left" vertical="center" indent="1"/>
    </xf>
    <xf numFmtId="0" fontId="2" fillId="0" borderId="19" xfId="0" applyFont="1" applyBorder="1" applyAlignment="1">
      <alignment horizontal="left" vertical="center" indent="2"/>
    </xf>
    <xf numFmtId="0" fontId="10" fillId="8" borderId="21" xfId="0" applyFont="1" applyFill="1" applyBorder="1" applyAlignment="1">
      <alignment horizontal="left" vertical="center" indent="1"/>
    </xf>
    <xf numFmtId="44" fontId="7" fillId="3" borderId="23" xfId="0" applyNumberFormat="1" applyFont="1" applyFill="1" applyBorder="1" applyAlignment="1">
      <alignment horizontal="center" vertical="center"/>
    </xf>
    <xf numFmtId="44" fontId="2" fillId="0" borderId="25" xfId="0" applyNumberFormat="1" applyFont="1" applyBorder="1" applyAlignment="1">
      <alignment horizontal="left" vertical="center"/>
    </xf>
    <xf numFmtId="44" fontId="15" fillId="0" borderId="0" xfId="0" applyNumberFormat="1" applyFont="1" applyFill="1" applyBorder="1" applyAlignment="1">
      <alignment horizontal="left" vertical="center"/>
    </xf>
    <xf numFmtId="0" fontId="2" fillId="0" borderId="0" xfId="0" applyFont="1" applyFill="1" applyBorder="1" applyAlignment="1">
      <alignment horizontal="left" vertical="center" indent="2"/>
    </xf>
    <xf numFmtId="44" fontId="2" fillId="0" borderId="0" xfId="0" applyNumberFormat="1" applyFont="1" applyFill="1" applyBorder="1" applyAlignment="1">
      <alignment horizontal="left" vertical="center"/>
    </xf>
    <xf numFmtId="0" fontId="0" fillId="0" borderId="0" xfId="0" applyFill="1" applyBorder="1"/>
    <xf numFmtId="164" fontId="9" fillId="4" borderId="4" xfId="0" applyNumberFormat="1" applyFont="1" applyFill="1" applyBorder="1" applyAlignment="1">
      <alignment horizontal="left" vertical="center"/>
    </xf>
    <xf numFmtId="164" fontId="9" fillId="4" borderId="24" xfId="0" applyNumberFormat="1" applyFont="1" applyFill="1" applyBorder="1" applyAlignment="1">
      <alignment horizontal="left" vertical="center"/>
    </xf>
    <xf numFmtId="164" fontId="2" fillId="0" borderId="7" xfId="0" applyNumberFormat="1" applyFont="1" applyBorder="1" applyAlignment="1">
      <alignment horizontal="left" vertical="center"/>
    </xf>
    <xf numFmtId="164" fontId="9" fillId="4" borderId="7" xfId="0" applyNumberFormat="1" applyFont="1" applyFill="1" applyBorder="1" applyAlignment="1">
      <alignment horizontal="left" vertical="center"/>
    </xf>
    <xf numFmtId="164" fontId="9" fillId="4" borderId="25" xfId="0" applyNumberFormat="1" applyFont="1" applyFill="1" applyBorder="1" applyAlignment="1">
      <alignment horizontal="left" vertical="center"/>
    </xf>
    <xf numFmtId="44" fontId="7" fillId="3" borderId="26" xfId="0" applyNumberFormat="1" applyFont="1" applyFill="1" applyBorder="1" applyAlignment="1">
      <alignment horizontal="center" vertical="center"/>
    </xf>
    <xf numFmtId="164" fontId="15" fillId="9" borderId="0" xfId="0" applyNumberFormat="1" applyFont="1" applyFill="1" applyBorder="1" applyAlignment="1">
      <alignment horizontal="left" vertical="center"/>
    </xf>
    <xf numFmtId="164" fontId="15" fillId="0" borderId="0" xfId="0" applyNumberFormat="1" applyFont="1" applyFill="1" applyBorder="1" applyAlignment="1">
      <alignment horizontal="left" vertical="center"/>
    </xf>
    <xf numFmtId="164" fontId="1" fillId="2" borderId="4" xfId="1" applyNumberFormat="1" applyBorder="1" applyAlignment="1">
      <alignment horizontal="left" vertical="center"/>
    </xf>
    <xf numFmtId="164" fontId="17" fillId="2" borderId="13" xfId="1" applyNumberFormat="1" applyFont="1" applyBorder="1" applyAlignment="1">
      <alignment horizontal="left" vertical="center"/>
    </xf>
    <xf numFmtId="164" fontId="2" fillId="0" borderId="13" xfId="0" applyNumberFormat="1" applyFont="1" applyBorder="1" applyAlignment="1">
      <alignment horizontal="left" vertical="center"/>
    </xf>
    <xf numFmtId="164" fontId="17" fillId="0" borderId="13" xfId="0" applyNumberFormat="1" applyFont="1" applyBorder="1" applyAlignment="1">
      <alignment horizontal="left" vertical="center"/>
    </xf>
    <xf numFmtId="164" fontId="11" fillId="5" borderId="15" xfId="0" applyNumberFormat="1" applyFont="1" applyFill="1" applyBorder="1" applyAlignment="1">
      <alignment horizontal="left" vertical="center"/>
    </xf>
    <xf numFmtId="164" fontId="2" fillId="0" borderId="20" xfId="0" applyNumberFormat="1" applyFont="1" applyBorder="1" applyAlignment="1">
      <alignment horizontal="left" vertical="center"/>
    </xf>
    <xf numFmtId="164" fontId="11" fillId="8" borderId="22" xfId="0" applyNumberFormat="1" applyFont="1" applyFill="1" applyBorder="1" applyAlignment="1">
      <alignment horizontal="left" vertical="center"/>
    </xf>
    <xf numFmtId="0" fontId="18" fillId="0" borderId="0" xfId="0" applyFont="1" applyAlignment="1"/>
    <xf numFmtId="44" fontId="4" fillId="0" borderId="0" xfId="0" applyNumberFormat="1" applyFont="1" applyAlignment="1">
      <alignment horizontal="right" vertical="center"/>
    </xf>
    <xf numFmtId="44" fontId="4" fillId="0" borderId="0" xfId="0" applyNumberFormat="1" applyFont="1" applyAlignment="1">
      <alignment horizontal="center" vertical="center"/>
    </xf>
    <xf numFmtId="0" fontId="4" fillId="0" borderId="0" xfId="0" applyFont="1" applyAlignment="1">
      <alignment vertical="center"/>
    </xf>
    <xf numFmtId="0" fontId="18" fillId="0" borderId="0" xfId="0" applyFont="1" applyAlignment="1">
      <alignment horizontal="left" vertical="center"/>
    </xf>
    <xf numFmtId="0" fontId="19" fillId="0" borderId="28" xfId="0" applyFont="1" applyFill="1" applyBorder="1" applyAlignment="1">
      <alignment horizontal="center" vertical="center" wrapText="1"/>
    </xf>
    <xf numFmtId="44" fontId="19" fillId="0" borderId="28" xfId="0" applyNumberFormat="1" applyFont="1" applyFill="1" applyBorder="1" applyAlignment="1">
      <alignment horizontal="center" vertical="center" wrapText="1"/>
    </xf>
    <xf numFmtId="0" fontId="20" fillId="10" borderId="29" xfId="0" applyFont="1" applyFill="1" applyBorder="1" applyAlignment="1">
      <alignment horizontal="left" vertical="center" indent="1"/>
    </xf>
    <xf numFmtId="10" fontId="20" fillId="10" borderId="31" xfId="0" applyNumberFormat="1" applyFont="1" applyFill="1" applyBorder="1" applyAlignment="1">
      <alignment horizontal="center" vertical="center"/>
    </xf>
    <xf numFmtId="0" fontId="20" fillId="0" borderId="32" xfId="0" applyFont="1" applyBorder="1" applyAlignment="1">
      <alignment horizontal="left" vertical="center" indent="1"/>
    </xf>
    <xf numFmtId="10" fontId="20" fillId="0" borderId="34" xfId="0" applyNumberFormat="1" applyFont="1" applyBorder="1" applyAlignment="1">
      <alignment horizontal="center" vertical="center"/>
    </xf>
    <xf numFmtId="164" fontId="20" fillId="10" borderId="30" xfId="0" applyNumberFormat="1" applyFont="1" applyFill="1" applyBorder="1" applyAlignment="1">
      <alignment horizontal="center" vertical="center"/>
    </xf>
    <xf numFmtId="164" fontId="20" fillId="0" borderId="33" xfId="0" applyNumberFormat="1" applyFont="1" applyBorder="1" applyAlignment="1">
      <alignment horizontal="center" vertical="center"/>
    </xf>
    <xf numFmtId="164" fontId="0" fillId="0" borderId="4" xfId="1" applyNumberFormat="1" applyFont="1" applyFill="1" applyBorder="1" applyAlignment="1">
      <alignment horizontal="left" vertical="center"/>
    </xf>
    <xf numFmtId="164" fontId="17" fillId="0" borderId="27" xfId="1" applyNumberFormat="1" applyFont="1" applyFill="1" applyBorder="1" applyAlignment="1">
      <alignment horizontal="left" vertical="center"/>
    </xf>
    <xf numFmtId="0" fontId="17" fillId="0" borderId="6" xfId="0" applyFont="1" applyBorder="1" applyAlignment="1">
      <alignment horizontal="left" vertical="center" indent="2"/>
    </xf>
    <xf numFmtId="9" fontId="4" fillId="0" borderId="0" xfId="2" applyFont="1" applyAlignment="1">
      <alignment vertical="center"/>
    </xf>
    <xf numFmtId="0" fontId="4" fillId="0" borderId="0" xfId="2" applyNumberFormat="1" applyFont="1" applyAlignment="1">
      <alignment vertical="center"/>
    </xf>
    <xf numFmtId="0" fontId="17" fillId="0" borderId="12" xfId="0" applyFont="1" applyBorder="1" applyAlignment="1">
      <alignment horizontal="left" vertical="center" indent="2"/>
    </xf>
    <xf numFmtId="9" fontId="0" fillId="0" borderId="0" xfId="2" applyFont="1"/>
    <xf numFmtId="0" fontId="17" fillId="7" borderId="19" xfId="0" applyFont="1" applyFill="1" applyBorder="1" applyAlignment="1">
      <alignment horizontal="left" vertical="center" indent="2"/>
    </xf>
    <xf numFmtId="0" fontId="16" fillId="0" borderId="0" xfId="0" applyFont="1" applyAlignment="1">
      <alignment vertical="top" wrapText="1"/>
    </xf>
  </cellXfs>
  <cellStyles count="3">
    <cellStyle name="40% - Accent6" xfId="1" builtinId="51"/>
    <cellStyle name="Normal" xfId="0" builtinId="0"/>
    <cellStyle name="Percent" xfId="2" builtinId="5"/>
  </cellStyles>
  <dxfs count="39">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left style="thin">
          <color theme="5" tint="0.79998168889431442"/>
        </left>
        <right style="thin">
          <color theme="5" tint="0.79998168889431442"/>
        </right>
        <top/>
        <bottom/>
        <vertical/>
        <horizontal/>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left style="thin">
          <color theme="5" tint="0.79998168889431442"/>
        </left>
        <right style="thin">
          <color theme="5" tint="0.79998168889431442"/>
        </right>
        <top/>
        <bottom/>
        <vertical/>
        <horizontal/>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left style="thin">
          <color theme="5" tint="0.79998168889431442"/>
        </left>
        <right style="thin">
          <color theme="5" tint="0.79998168889431442"/>
        </right>
        <top/>
        <bottom/>
        <vertical/>
        <horizontal/>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left style="thin">
          <color theme="5" tint="0.79998168889431442"/>
        </left>
        <right style="thin">
          <color theme="5" tint="0.79998168889431442"/>
        </right>
        <top/>
        <bottom/>
        <vertical/>
        <horizontal/>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left style="thin">
          <color theme="5" tint="0.79998168889431442"/>
        </left>
        <right style="thin">
          <color theme="5" tint="0.79998168889431442"/>
        </right>
        <top/>
        <bottom/>
        <vertical/>
        <horizontal/>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left style="thin">
          <color theme="5" tint="0.79998168889431442"/>
        </left>
        <right style="thin">
          <color theme="5" tint="0.79998168889431442"/>
        </right>
        <top/>
        <bottom/>
        <vertical/>
        <horizontal/>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left style="thin">
          <color theme="5" tint="0.79998168889431442"/>
        </left>
        <right style="thin">
          <color theme="5" tint="0.79998168889431442"/>
        </right>
        <top/>
        <bottom/>
        <vertical/>
        <horizontal/>
      </border>
    </dxf>
    <dxf>
      <font>
        <b val="0"/>
        <i val="0"/>
        <strike val="0"/>
        <condense val="0"/>
        <extend val="0"/>
        <outline val="0"/>
        <shadow val="0"/>
        <u val="none"/>
        <vertAlign val="baseline"/>
        <sz val="11"/>
        <color theme="1" tint="0.14999847407452621"/>
        <name val="Calibri"/>
        <scheme val="minor"/>
      </font>
      <alignment horizontal="left" vertical="center" textRotation="0" wrapText="0" indent="2" justifyLastLine="0" shrinkToFit="0" readingOrder="0"/>
      <border diagonalUp="0" diagonalDown="0">
        <left/>
        <right style="thin">
          <color theme="5" tint="0.79998168889431442"/>
        </right>
        <top/>
        <bottom/>
        <vertical/>
        <horizontal/>
      </border>
    </dxf>
    <dxf>
      <font>
        <b val="0"/>
        <i val="0"/>
        <strike val="0"/>
        <condense val="0"/>
        <extend val="0"/>
        <outline val="0"/>
        <shadow val="0"/>
        <u val="none"/>
        <vertAlign val="baseline"/>
        <sz val="11"/>
        <color theme="1" tint="0.14999847407452621"/>
        <name val="Calibri"/>
        <scheme val="minor"/>
      </font>
      <alignment horizontal="left" vertical="center" textRotation="0" wrapText="0" indent="0" justifyLastLine="0" shrinkToFit="0" readingOrder="0"/>
    </dxf>
    <dxf>
      <border outline="0">
        <bottom style="thin">
          <color theme="0"/>
        </bottom>
      </border>
    </dxf>
    <dxf>
      <font>
        <b/>
        <i val="0"/>
        <strike val="0"/>
        <condense val="0"/>
        <extend val="0"/>
        <outline val="0"/>
        <shadow val="0"/>
        <u val="none"/>
        <vertAlign val="baseline"/>
        <sz val="12"/>
        <color theme="0"/>
        <name val="Calibri Light"/>
        <scheme val="major"/>
      </font>
      <numFmt numFmtId="34" formatCode="_(&quot;$&quot;* #,##0.00_);_(&quot;$&quot;* \(#,##0.00\);_(&quot;$&quot;* &quot;-&quot;??_);_(@_)"/>
      <fill>
        <patternFill patternType="solid">
          <fgColor indexed="64"/>
          <bgColor theme="5" tint="-0.499984740745262"/>
        </patternFill>
      </fill>
      <alignment horizontal="center" vertical="center" textRotation="0" wrapText="0" indent="0" justifyLastLine="0" shrinkToFit="0" readingOrder="0"/>
      <border diagonalUp="0" diagonalDown="0" outline="0">
        <left style="thin">
          <color theme="5" tint="0.59996337778862885"/>
        </left>
        <right style="thin">
          <color theme="5" tint="0.59996337778862885"/>
        </right>
        <top/>
        <bottom/>
      </border>
    </dxf>
    <dxf>
      <font>
        <color rgb="FFC00000"/>
      </font>
    </dxf>
    <dxf>
      <font>
        <color rgb="FFC00000"/>
      </font>
    </dxf>
    <dxf>
      <font>
        <color rgb="FFC00000"/>
      </font>
    </dxf>
    <dxf>
      <font>
        <color rgb="FFC00000"/>
      </font>
    </dxf>
    <dxf>
      <font>
        <color rgb="FFC00000"/>
      </font>
    </dxf>
    <dxf>
      <font>
        <color rgb="FFC00000"/>
      </font>
    </dxf>
    <dxf>
      <font>
        <color rgb="FFC00000"/>
      </font>
    </dxf>
    <dxf>
      <fill>
        <patternFill>
          <bgColor theme="5" tint="-0.499984740745262"/>
        </patternFill>
      </fill>
    </dxf>
    <dxf>
      <font>
        <color rgb="FFC00000"/>
      </font>
    </dxf>
    <dxf>
      <fill>
        <patternFill>
          <bgColor theme="5" tint="-0.499984740745262"/>
        </patternFill>
      </fill>
    </dxf>
    <dxf>
      <font>
        <color rgb="FFC00000"/>
      </font>
    </dxf>
    <dxf>
      <font>
        <color rgb="FFC00000"/>
      </font>
    </dxf>
    <dxf>
      <font>
        <color rgb="FFC00000"/>
      </font>
    </dxf>
    <dxf>
      <font>
        <color rgb="FFC00000"/>
      </font>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outline="0">
        <left style="thin">
          <color theme="9" tint="0.79998168889431442"/>
        </left>
        <right style="thin">
          <color theme="9" tint="0.79998168889431442"/>
        </right>
        <top/>
        <bottom/>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outline="0">
        <left style="thin">
          <color theme="9" tint="0.79998168889431442"/>
        </left>
        <right style="thin">
          <color theme="9" tint="0.79998168889431442"/>
        </right>
        <top/>
        <bottom/>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outline="0">
        <left style="thin">
          <color theme="9" tint="0.79998168889431442"/>
        </left>
        <right style="thin">
          <color theme="9" tint="0.79998168889431442"/>
        </right>
        <top/>
        <bottom/>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outline="0">
        <left style="thin">
          <color theme="9" tint="0.79998168889431442"/>
        </left>
        <right style="thin">
          <color theme="9" tint="0.79998168889431442"/>
        </right>
        <top/>
        <bottom/>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outline="0">
        <left style="thin">
          <color theme="9" tint="0.79998168889431442"/>
        </left>
        <right style="thin">
          <color theme="9" tint="0.79998168889431442"/>
        </right>
        <top/>
        <bottom/>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outline="0">
        <left style="thin">
          <color theme="9" tint="0.79998168889431442"/>
        </left>
        <right style="thin">
          <color theme="9" tint="0.79998168889431442"/>
        </right>
        <top/>
        <bottom/>
      </border>
    </dxf>
    <dxf>
      <font>
        <b val="0"/>
        <i val="0"/>
        <strike val="0"/>
        <condense val="0"/>
        <extend val="0"/>
        <outline val="0"/>
        <shadow val="0"/>
        <u val="none"/>
        <vertAlign val="baseline"/>
        <sz val="11"/>
        <color theme="1" tint="0.14999847407452621"/>
        <name val="Calibri"/>
        <scheme val="minor"/>
      </font>
      <numFmt numFmtId="164" formatCode="_([$€-2]\ * #,##0.00_);_([$€-2]\ * \(#,##0.00\);_([$€-2]\ * &quot;-&quot;??_);_(@_)"/>
      <alignment horizontal="left" vertical="center" textRotation="0" wrapText="0" indent="0" justifyLastLine="0" shrinkToFit="0" readingOrder="0"/>
      <border diagonalUp="0" diagonalDown="0" outline="0">
        <left style="thin">
          <color theme="9" tint="0.79998168889431442"/>
        </left>
        <right style="thin">
          <color theme="9" tint="0.79998168889431442"/>
        </right>
        <top/>
        <bottom/>
      </border>
    </dxf>
    <dxf>
      <font>
        <b val="0"/>
        <i val="0"/>
        <strike val="0"/>
        <condense val="0"/>
        <extend val="0"/>
        <outline val="0"/>
        <shadow val="0"/>
        <u val="none"/>
        <vertAlign val="baseline"/>
        <sz val="11"/>
        <color theme="1" tint="0.14999847407452621"/>
        <name val="Calibri"/>
        <scheme val="minor"/>
      </font>
      <alignment horizontal="left" vertical="center" textRotation="0" wrapText="0" indent="2" justifyLastLine="0" shrinkToFit="0" readingOrder="0"/>
      <border diagonalUp="0" diagonalDown="0">
        <left/>
        <right style="thin">
          <color theme="9" tint="0.79998168889431442"/>
        </right>
        <top/>
        <bottom/>
        <vertical/>
        <horizontal/>
      </border>
    </dxf>
    <dxf>
      <font>
        <b val="0"/>
        <i val="0"/>
        <strike val="0"/>
        <condense val="0"/>
        <extend val="0"/>
        <outline val="0"/>
        <shadow val="0"/>
        <u val="none"/>
        <vertAlign val="baseline"/>
        <sz val="11"/>
        <color theme="1" tint="0.14999847407452621"/>
        <name val="Calibri"/>
        <scheme val="minor"/>
      </font>
      <alignment horizontal="left" vertical="center" textRotation="0" wrapText="0" indent="0" justifyLastLine="0" shrinkToFit="0" readingOrder="0"/>
    </dxf>
    <dxf>
      <border outline="0">
        <bottom style="thin">
          <color theme="0"/>
        </bottom>
      </border>
    </dxf>
    <dxf>
      <font>
        <b/>
        <i val="0"/>
        <strike val="0"/>
        <condense val="0"/>
        <extend val="0"/>
        <outline val="0"/>
        <shadow val="0"/>
        <u val="none"/>
        <vertAlign val="baseline"/>
        <sz val="12"/>
        <color theme="0"/>
        <name val="Calibri Light"/>
        <scheme val="major"/>
      </font>
      <numFmt numFmtId="34" formatCode="_(&quot;$&quot;* #,##0.00_);_(&quot;$&quot;* \(#,##0.00\);_(&quot;$&quot;* &quot;-&quot;??_);_(@_)"/>
      <fill>
        <patternFill patternType="solid">
          <fgColor indexed="64"/>
          <bgColor theme="9" tint="-0.499984740745262"/>
        </patternFill>
      </fill>
      <alignment horizontal="center" vertical="center" textRotation="0" wrapText="0" indent="0" justifyLastLine="0" shrinkToFit="0" readingOrder="0"/>
      <border diagonalUp="0" diagonalDown="0" outline="0">
        <left style="thin">
          <color theme="9" tint="0.59996337778862885"/>
        </left>
        <right style="thin">
          <color theme="9" tint="0.59996337778862885"/>
        </right>
        <top/>
        <bottom/>
      </border>
    </dxf>
    <dxf>
      <font>
        <b val="0"/>
        <i val="0"/>
        <strike val="0"/>
        <condense val="0"/>
        <extend val="0"/>
        <outline val="0"/>
        <shadow val="0"/>
        <u val="none"/>
        <vertAlign val="baseline"/>
        <sz val="11"/>
        <color theme="1" tint="0.14999847407452621"/>
        <name val="Calibri"/>
        <scheme val="minor"/>
      </font>
      <alignment horizontal="left" vertical="center" textRotation="0" wrapText="0" indent="2" justifyLastLine="0" shrinkToFit="0" readingOrder="0"/>
      <border diagonalUp="0" diagonalDown="0">
        <left/>
        <right style="thin">
          <color theme="4" tint="0.79998168889431442"/>
        </right>
        <top/>
        <bottom/>
        <vertical/>
        <horizontal/>
      </border>
    </dxf>
    <dxf>
      <border outline="0">
        <bottom style="thin">
          <color theme="0"/>
        </bottom>
      </border>
    </dxf>
    <dxf>
      <font>
        <b/>
        <i val="0"/>
        <strike val="0"/>
        <condense val="0"/>
        <extend val="0"/>
        <outline val="0"/>
        <shadow val="0"/>
        <u val="none"/>
        <vertAlign val="baseline"/>
        <sz val="12"/>
        <color theme="0"/>
        <name val="Calibri Light"/>
        <scheme val="major"/>
      </font>
      <numFmt numFmtId="34" formatCode="_(&quot;$&quot;* #,##0.00_);_(&quot;$&quot;* \(#,##0.00\);_(&quot;$&quot;* &quot;-&quot;??_);_(@_)"/>
      <fill>
        <patternFill patternType="solid">
          <fgColor indexed="64"/>
          <bgColor theme="4" tint="-0.49998474074526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0694313210848647"/>
          <c:y val="0.15066828675577157"/>
          <c:w val="0.76250131233595797"/>
          <c:h val="0.78189493020541323"/>
        </c:manualLayout>
      </c:layout>
      <c:barChart>
        <c:barDir val="bar"/>
        <c:grouping val="clustered"/>
        <c:varyColors val="0"/>
        <c:ser>
          <c:idx val="0"/>
          <c:order val="0"/>
          <c:tx>
            <c:strRef>
              <c:f>'Budget Analysis'!$B$23</c:f>
              <c:strCache>
                <c:ptCount val="1"/>
                <c:pt idx="0">
                  <c:v>PLANNED BUDGET</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'Budget Analysis'!$A$24:$A$27</c:f>
              <c:strCache>
                <c:ptCount val="4"/>
                <c:pt idx="0">
                  <c:v>Employee Costs</c:v>
                </c:pt>
                <c:pt idx="1">
                  <c:v>Office Costs</c:v>
                </c:pt>
                <c:pt idx="2">
                  <c:v>Marketing Costs</c:v>
                </c:pt>
                <c:pt idx="3">
                  <c:v>Training / Travel</c:v>
                </c:pt>
              </c:strCache>
            </c:strRef>
          </c:cat>
          <c:val>
            <c:numRef>
              <c:f>'Budget Analysis'!$B$24:$B$27</c:f>
              <c:numCache>
                <c:formatCode>_([$€-2]\ * #,##0.00_);_([$€-2]\ * \(#,##0.00\);_([$€-2]\ * "-"??_);_(@_)</c:formatCode>
                <c:ptCount val="4"/>
                <c:pt idx="0">
                  <c:v>720000</c:v>
                </c:pt>
                <c:pt idx="1">
                  <c:v>88000</c:v>
                </c:pt>
                <c:pt idx="2">
                  <c:v>111000</c:v>
                </c:pt>
                <c:pt idx="3">
                  <c:v>94300</c:v>
                </c:pt>
              </c:numCache>
            </c:numRef>
          </c:val>
        </c:ser>
        <c:ser>
          <c:idx val="1"/>
          <c:order val="1"/>
          <c:tx>
            <c:strRef>
              <c:f>'Budget Analysis'!$C$23</c:f>
              <c:strCache>
                <c:ptCount val="1"/>
                <c:pt idx="0">
                  <c:v>ACTUAL BUDGET</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'Budget Analysis'!$A$24:$A$27</c:f>
              <c:strCache>
                <c:ptCount val="4"/>
                <c:pt idx="0">
                  <c:v>Employee Costs</c:v>
                </c:pt>
                <c:pt idx="1">
                  <c:v>Office Costs</c:v>
                </c:pt>
                <c:pt idx="2">
                  <c:v>Marketing Costs</c:v>
                </c:pt>
                <c:pt idx="3">
                  <c:v>Training / Travel</c:v>
                </c:pt>
              </c:strCache>
            </c:strRef>
          </c:cat>
          <c:val>
            <c:numRef>
              <c:f>'Budget Analysis'!$C$24:$C$27</c:f>
              <c:numCache>
                <c:formatCode>_([$€-2]\ * #,##0.00_);_([$€-2]\ * \(#,##0.00\);_([$€-2]\ * "-"??_);_(@_)</c:formatCode>
                <c:ptCount val="4"/>
                <c:pt idx="0">
                  <c:v>0</c:v>
                </c:pt>
                <c:pt idx="1">
                  <c:v>0</c:v>
                </c:pt>
                <c:pt idx="2">
                  <c:v>0</c:v>
                </c:pt>
                <c:pt idx="3">
                  <c:v>0</c:v>
                </c:pt>
              </c:numCache>
            </c:numRef>
          </c:val>
        </c:ser>
        <c:dLbls>
          <c:showLegendKey val="0"/>
          <c:showVal val="0"/>
          <c:showCatName val="0"/>
          <c:showSerName val="0"/>
          <c:showPercent val="0"/>
          <c:showBubbleSize val="0"/>
        </c:dLbls>
        <c:gapWidth val="55"/>
        <c:overlap val="-14"/>
        <c:axId val="397689200"/>
        <c:axId val="531541528"/>
      </c:barChart>
      <c:catAx>
        <c:axId val="3976892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41528"/>
        <c:crosses val="autoZero"/>
        <c:auto val="1"/>
        <c:lblAlgn val="ctr"/>
        <c:lblOffset val="100"/>
        <c:noMultiLvlLbl val="0"/>
      </c:catAx>
      <c:valAx>
        <c:axId val="531541528"/>
        <c:scaling>
          <c:orientation val="minMax"/>
        </c:scaling>
        <c:delete val="1"/>
        <c:axPos val="b"/>
        <c:numFmt formatCode="_([$€-2]\ * #,##0.00_);_([$€-2]\ * \(#,##0.00\);_([$€-2]\ * &quot;-&quot;??_);_(@_)" sourceLinked="1"/>
        <c:majorTickMark val="none"/>
        <c:minorTickMark val="none"/>
        <c:tickLblPos val="nextTo"/>
        <c:crossAx val="397689200"/>
        <c:crosses val="autoZero"/>
        <c:crossBetween val="between"/>
      </c:valAx>
      <c:spPr>
        <a:noFill/>
        <a:ln>
          <a:noFill/>
        </a:ln>
        <a:effectLst/>
      </c:spPr>
    </c:plotArea>
    <c:legend>
      <c:legendPos val="b"/>
      <c:layout>
        <c:manualLayout>
          <c:xMode val="edge"/>
          <c:yMode val="edge"/>
          <c:x val="9.1104549431321024E-3"/>
          <c:y val="1.3972694482448504E-2"/>
          <c:w val="0.49844575678040243"/>
          <c:h val="8.20175849829221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2385892388451446"/>
          <c:y val="0.15277777777777779"/>
          <c:w val="0.83725218722659667"/>
          <c:h val="0.79224482356372117"/>
        </c:manualLayout>
      </c:layout>
      <c:barChart>
        <c:barDir val="bar"/>
        <c:grouping val="clustered"/>
        <c:varyColors val="0"/>
        <c:ser>
          <c:idx val="0"/>
          <c:order val="0"/>
          <c:tx>
            <c:strRef>
              <c:f>'Budget Analysis'!$H$23</c:f>
              <c:strCache>
                <c:ptCount val="1"/>
                <c:pt idx="0">
                  <c:v>PLANNED EXPENSES</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'Budget Analysis'!$G$24:$G$29</c:f>
              <c:strCache>
                <c:ptCount val="6"/>
                <c:pt idx="0">
                  <c:v>January</c:v>
                </c:pt>
                <c:pt idx="1">
                  <c:v>February</c:v>
                </c:pt>
                <c:pt idx="2">
                  <c:v>March</c:v>
                </c:pt>
                <c:pt idx="3">
                  <c:v>April</c:v>
                </c:pt>
                <c:pt idx="4">
                  <c:v>May</c:v>
                </c:pt>
                <c:pt idx="5">
                  <c:v>June</c:v>
                </c:pt>
              </c:strCache>
            </c:strRef>
          </c:cat>
          <c:val>
            <c:numRef>
              <c:f>'Budget Analysis'!$H$24:$H$29</c:f>
              <c:numCache>
                <c:formatCode>_([$€-2]\ * #,##0.00_);_([$€-2]\ * \(#,##0.00\);_([$€-2]\ * "-"??_);_(@_)</c:formatCode>
                <c:ptCount val="6"/>
                <c:pt idx="0">
                  <c:v>164300</c:v>
                </c:pt>
                <c:pt idx="1">
                  <c:v>164500</c:v>
                </c:pt>
                <c:pt idx="2">
                  <c:v>171000</c:v>
                </c:pt>
                <c:pt idx="3">
                  <c:v>171500</c:v>
                </c:pt>
                <c:pt idx="4">
                  <c:v>171000</c:v>
                </c:pt>
                <c:pt idx="5">
                  <c:v>171000</c:v>
                </c:pt>
              </c:numCache>
            </c:numRef>
          </c:val>
        </c:ser>
        <c:ser>
          <c:idx val="1"/>
          <c:order val="1"/>
          <c:tx>
            <c:strRef>
              <c:f>'Budget Analysis'!$I$23</c:f>
              <c:strCache>
                <c:ptCount val="1"/>
                <c:pt idx="0">
                  <c:v>ACTUAL EXPENSES</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'Budget Analysis'!$G$24:$G$29</c:f>
              <c:strCache>
                <c:ptCount val="6"/>
                <c:pt idx="0">
                  <c:v>January</c:v>
                </c:pt>
                <c:pt idx="1">
                  <c:v>February</c:v>
                </c:pt>
                <c:pt idx="2">
                  <c:v>March</c:v>
                </c:pt>
                <c:pt idx="3">
                  <c:v>April</c:v>
                </c:pt>
                <c:pt idx="4">
                  <c:v>May</c:v>
                </c:pt>
                <c:pt idx="5">
                  <c:v>June</c:v>
                </c:pt>
              </c:strCache>
            </c:strRef>
          </c:cat>
          <c:val>
            <c:numRef>
              <c:f>'Budget Analysis'!$I$24:$I$29</c:f>
              <c:numCache>
                <c:formatCode>_([$€-2]\ * #,##0.00_);_([$€-2]\ * \(#,##0.00\);_([$€-2]\ * "-"??_);_(@_)</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41"/>
        <c:overlap val="-19"/>
        <c:axId val="540763136"/>
        <c:axId val="540762352"/>
      </c:barChart>
      <c:catAx>
        <c:axId val="54076313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62352"/>
        <c:crosses val="autoZero"/>
        <c:auto val="1"/>
        <c:lblAlgn val="ctr"/>
        <c:lblOffset val="100"/>
        <c:noMultiLvlLbl val="0"/>
      </c:catAx>
      <c:valAx>
        <c:axId val="540762352"/>
        <c:scaling>
          <c:orientation val="minMax"/>
        </c:scaling>
        <c:delete val="1"/>
        <c:axPos val="b"/>
        <c:numFmt formatCode="_([$€-2]\ * #,##0.00_);_([$€-2]\ * \(#,##0.00\);_([$€-2]\ * &quot;-&quot;??_);_(@_)" sourceLinked="1"/>
        <c:majorTickMark val="none"/>
        <c:minorTickMark val="none"/>
        <c:tickLblPos val="nextTo"/>
        <c:crossAx val="540763136"/>
        <c:crosses val="autoZero"/>
        <c:crossBetween val="between"/>
      </c:valAx>
      <c:spPr>
        <a:noFill/>
        <a:ln w="25400">
          <a:noFill/>
        </a:ln>
        <a:effectLst/>
      </c:spPr>
    </c:plotArea>
    <c:legend>
      <c:legendPos val="b"/>
      <c:layout>
        <c:manualLayout>
          <c:xMode val="edge"/>
          <c:yMode val="edge"/>
          <c:x val="0.36715485564304462"/>
          <c:y val="2.8355934674832269E-2"/>
          <c:w val="0.5379125109361330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542633</xdr:rowOff>
    </xdr:from>
    <xdr:to>
      <xdr:col>11</xdr:col>
      <xdr:colOff>0</xdr:colOff>
      <xdr:row>2</xdr:row>
      <xdr:rowOff>9525</xdr:rowOff>
    </xdr:to>
    <xdr:sp macro="" textlink="">
      <xdr:nvSpPr>
        <xdr:cNvPr id="2" name="Rectangle 1" descr="Horizontal bar for design" title="Horizontal Bar">
          <a:extLst>
            <a:ext uri="{FF2B5EF4-FFF2-40B4-BE49-F238E27FC236}">
              <a16:creationId xmlns="" xmlns:a16="http://schemas.microsoft.com/office/drawing/2014/main" id="{00000000-0008-0000-0300-000005000000}"/>
            </a:ext>
            <a:ext uri="{C183D7F6-B498-43B3-948B-1728B52AA6E4}">
              <adec:decorative xmlns="" xmlns:adec="http://schemas.microsoft.com/office/drawing/2017/decorative" val="1"/>
            </a:ext>
          </a:extLst>
        </xdr:cNvPr>
        <xdr:cNvSpPr/>
      </xdr:nvSpPr>
      <xdr:spPr>
        <a:xfrm>
          <a:off x="114300" y="1095083"/>
          <a:ext cx="9150350" cy="44742"/>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53975</xdr:colOff>
      <xdr:row>6</xdr:row>
      <xdr:rowOff>0</xdr:rowOff>
    </xdr:from>
    <xdr:to>
      <xdr:col>2</xdr:col>
      <xdr:colOff>733425</xdr:colOff>
      <xdr:row>20</xdr:row>
      <xdr:rowOff>34925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6</xdr:row>
      <xdr:rowOff>111125</xdr:rowOff>
    </xdr:from>
    <xdr:to>
      <xdr:col>11</xdr:col>
      <xdr:colOff>314325</xdr:colOff>
      <xdr:row>21</xdr:row>
      <xdr:rowOff>92075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usiness%20expenses%20bud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ed Expenses"/>
      <sheetName val="Actual Expenses"/>
      <sheetName val="Expense Variances"/>
      <sheetName val="Expenses Analysis"/>
    </sheetNames>
    <sheetDataSet>
      <sheetData sheetId="0"/>
      <sheetData sheetId="1">
        <row r="36">
          <cell r="C36">
            <v>129682</v>
          </cell>
          <cell r="D36">
            <v>127804</v>
          </cell>
          <cell r="E36">
            <v>125565</v>
          </cell>
          <cell r="F36">
            <v>137394</v>
          </cell>
          <cell r="G36">
            <v>128255</v>
          </cell>
          <cell r="H36">
            <v>134239</v>
          </cell>
          <cell r="I36">
            <v>0</v>
          </cell>
          <cell r="J36">
            <v>0</v>
          </cell>
          <cell r="K36">
            <v>0</v>
          </cell>
          <cell r="L36">
            <v>0</v>
          </cell>
          <cell r="M36">
            <v>0</v>
          </cell>
          <cell r="N36">
            <v>0</v>
          </cell>
        </row>
      </sheetData>
      <sheetData sheetId="2"/>
      <sheetData sheetId="3">
        <row r="14">
          <cell r="B14" t="str">
            <v>Employee Costs</v>
          </cell>
        </row>
      </sheetData>
    </sheetDataSet>
  </externalBook>
</externalLink>
</file>

<file path=xl/tables/table1.xml><?xml version="1.0" encoding="utf-8"?>
<table xmlns="http://schemas.openxmlformats.org/spreadsheetml/2006/main" id="2" name="Table2" displayName="Table2" ref="A4:H32" totalsRowShown="0" headerRowDxfId="38" headerRowBorderDxfId="37">
  <autoFilter ref="A4:H32"/>
  <tableColumns count="8">
    <tableColumn id="1" name="Budget Items" dataDxfId="36"/>
    <tableColumn id="2" name="January"/>
    <tableColumn id="3" name="February"/>
    <tableColumn id="4" name="March"/>
    <tableColumn id="5" name="April"/>
    <tableColumn id="6" name="May"/>
    <tableColumn id="7" name="June"/>
    <tableColumn id="8" name="Total"/>
  </tableColumns>
  <tableStyleInfo name="TableStyleLight20" showFirstColumn="0" showLastColumn="0" showRowStripes="1" showColumnStripes="0"/>
</table>
</file>

<file path=xl/tables/table2.xml><?xml version="1.0" encoding="utf-8"?>
<table xmlns="http://schemas.openxmlformats.org/spreadsheetml/2006/main" id="1" name="Table1" displayName="Table1" ref="A4:H32" totalsRowShown="0" headerRowDxfId="35" dataDxfId="33" headerRowBorderDxfId="34">
  <autoFilter ref="A4:H32"/>
  <tableColumns count="8">
    <tableColumn id="1" name="Budget Items" dataDxfId="32"/>
    <tableColumn id="2" name="January" dataDxfId="31"/>
    <tableColumn id="3" name="February" dataDxfId="30"/>
    <tableColumn id="4" name="March" dataDxfId="29"/>
    <tableColumn id="5" name="April" dataDxfId="28"/>
    <tableColumn id="6" name="May" dataDxfId="27"/>
    <tableColumn id="7" name="June" dataDxfId="26"/>
    <tableColumn id="9" name="Total" dataDxfId="25"/>
  </tableColumns>
  <tableStyleInfo name="TableStyleMedium7" showFirstColumn="0" showLastColumn="0" showRowStripes="1" showColumnStripes="0"/>
</table>
</file>

<file path=xl/tables/table3.xml><?xml version="1.0" encoding="utf-8"?>
<table xmlns="http://schemas.openxmlformats.org/spreadsheetml/2006/main" id="3" name="Table3" displayName="Table3" ref="A4:H32" totalsRowShown="0" headerRowDxfId="10" dataDxfId="8" headerRowBorderDxfId="9">
  <autoFilter ref="A4:H32"/>
  <tableColumns count="8">
    <tableColumn id="1" name="Budget Items" dataDxfId="7"/>
    <tableColumn id="2" name="January" dataDxfId="6"/>
    <tableColumn id="3" name="February" dataDxfId="5"/>
    <tableColumn id="4" name="March" dataDxfId="4"/>
    <tableColumn id="5" name="April" dataDxfId="3"/>
    <tableColumn id="6" name="May" dataDxfId="2"/>
    <tableColumn id="7" name="June" dataDxfId="1"/>
    <tableColumn id="8" name="Total"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H32"/>
  <sheetViews>
    <sheetView tabSelected="1" workbookViewId="0">
      <pane xSplit="1" ySplit="4" topLeftCell="B5" activePane="bottomRight" state="frozen"/>
      <selection pane="topRight" activeCell="B1" sqref="B1"/>
      <selection pane="bottomLeft" activeCell="A6" sqref="A6"/>
      <selection pane="bottomRight" activeCell="H2" sqref="H2"/>
    </sheetView>
  </sheetViews>
  <sheetFormatPr defaultRowHeight="14.5" x14ac:dyDescent="0.35"/>
  <cols>
    <col min="1" max="1" width="44.453125" bestFit="1" customWidth="1"/>
    <col min="2" max="2" width="13.453125" customWidth="1"/>
    <col min="3" max="3" width="15.453125" bestFit="1" customWidth="1"/>
    <col min="4" max="4" width="12.54296875" bestFit="1" customWidth="1"/>
    <col min="5" max="5" width="16.1796875" bestFit="1" customWidth="1"/>
    <col min="6" max="7" width="12.54296875" bestFit="1" customWidth="1"/>
    <col min="8" max="8" width="13.81640625" bestFit="1" customWidth="1"/>
  </cols>
  <sheetData>
    <row r="1" spans="1:8" ht="36" x14ac:dyDescent="0.55000000000000004">
      <c r="A1" s="3" t="s">
        <v>29</v>
      </c>
      <c r="B1" s="65"/>
      <c r="C1" s="4"/>
      <c r="D1" s="4"/>
      <c r="E1" s="64"/>
      <c r="F1" s="4"/>
      <c r="G1" s="4"/>
      <c r="H1" s="67"/>
    </row>
    <row r="2" spans="1:8" ht="36" x14ac:dyDescent="0.35">
      <c r="A2" s="5" t="s">
        <v>0</v>
      </c>
      <c r="B2" s="4"/>
      <c r="C2" s="4"/>
      <c r="D2" s="4"/>
      <c r="E2" s="4"/>
      <c r="F2" s="4"/>
      <c r="G2" s="4"/>
    </row>
    <row r="3" spans="1:8" x14ac:dyDescent="0.35">
      <c r="A3" s="1"/>
      <c r="B3" s="2"/>
      <c r="C3" s="2"/>
      <c r="D3" s="2"/>
      <c r="E3" s="2"/>
      <c r="F3" s="2"/>
      <c r="G3" s="2"/>
    </row>
    <row r="4" spans="1:8" ht="15.5" x14ac:dyDescent="0.35">
      <c r="A4" s="6" t="s">
        <v>30</v>
      </c>
      <c r="B4" s="7" t="s">
        <v>1</v>
      </c>
      <c r="C4" s="7" t="s">
        <v>2</v>
      </c>
      <c r="D4" s="7" t="s">
        <v>3</v>
      </c>
      <c r="E4" s="7" t="s">
        <v>4</v>
      </c>
      <c r="F4" s="7" t="s">
        <v>5</v>
      </c>
      <c r="G4" s="27" t="s">
        <v>6</v>
      </c>
      <c r="H4" s="38" t="s">
        <v>28</v>
      </c>
    </row>
    <row r="5" spans="1:8" ht="17" x14ac:dyDescent="0.35">
      <c r="A5" s="8" t="s">
        <v>7</v>
      </c>
      <c r="B5" s="33">
        <f>SUBTOTAL(9,B6:B7)</f>
        <v>120000</v>
      </c>
      <c r="C5" s="33">
        <f t="shared" ref="C5:G5" si="0">SUBTOTAL(9,C6:C7)</f>
        <v>120000</v>
      </c>
      <c r="D5" s="33">
        <f t="shared" si="0"/>
        <v>120000</v>
      </c>
      <c r="E5" s="33">
        <f t="shared" si="0"/>
        <v>120000</v>
      </c>
      <c r="F5" s="33">
        <f t="shared" si="0"/>
        <v>120000</v>
      </c>
      <c r="G5" s="34">
        <f t="shared" si="0"/>
        <v>120000</v>
      </c>
      <c r="H5" s="39">
        <f>SUM(B5:G5)</f>
        <v>720000</v>
      </c>
    </row>
    <row r="6" spans="1:8" x14ac:dyDescent="0.35">
      <c r="A6" s="9" t="s">
        <v>8</v>
      </c>
      <c r="B6" s="35">
        <v>100000</v>
      </c>
      <c r="C6" s="35">
        <v>100000</v>
      </c>
      <c r="D6" s="35">
        <v>100000</v>
      </c>
      <c r="E6" s="35">
        <v>100000</v>
      </c>
      <c r="F6" s="35">
        <v>100000</v>
      </c>
      <c r="G6" s="35">
        <v>100000</v>
      </c>
      <c r="H6" s="40">
        <f t="shared" ref="H6:H30" si="1">SUM(B6:G6)</f>
        <v>600000</v>
      </c>
    </row>
    <row r="7" spans="1:8" x14ac:dyDescent="0.35">
      <c r="A7" s="9" t="s">
        <v>9</v>
      </c>
      <c r="B7" s="35">
        <v>20000</v>
      </c>
      <c r="C7" s="35">
        <v>20000</v>
      </c>
      <c r="D7" s="35">
        <v>20000</v>
      </c>
      <c r="E7" s="35">
        <v>20000</v>
      </c>
      <c r="F7" s="35">
        <v>20000</v>
      </c>
      <c r="G7" s="35">
        <v>20000</v>
      </c>
      <c r="H7" s="40">
        <f t="shared" si="1"/>
        <v>120000</v>
      </c>
    </row>
    <row r="8" spans="1:8" x14ac:dyDescent="0.35">
      <c r="A8" s="9"/>
      <c r="B8" s="10"/>
      <c r="C8" s="10"/>
      <c r="D8" s="10"/>
      <c r="E8" s="10"/>
      <c r="F8" s="10"/>
      <c r="G8" s="28"/>
      <c r="H8" s="29"/>
    </row>
    <row r="9" spans="1:8" ht="17" x14ac:dyDescent="0.35">
      <c r="A9" s="8" t="s">
        <v>10</v>
      </c>
      <c r="B9" s="33">
        <f t="shared" ref="B9:G9" si="2">SUBTOTAL(9,B10:B16)</f>
        <v>15000</v>
      </c>
      <c r="C9" s="33">
        <f t="shared" si="2"/>
        <v>14500</v>
      </c>
      <c r="D9" s="33">
        <f t="shared" si="2"/>
        <v>14500</v>
      </c>
      <c r="E9" s="33">
        <f t="shared" si="2"/>
        <v>15000</v>
      </c>
      <c r="F9" s="33">
        <f t="shared" si="2"/>
        <v>14500</v>
      </c>
      <c r="G9" s="34">
        <f t="shared" si="2"/>
        <v>14500</v>
      </c>
      <c r="H9" s="39">
        <f t="shared" si="1"/>
        <v>88000</v>
      </c>
    </row>
    <row r="10" spans="1:8" x14ac:dyDescent="0.35">
      <c r="A10" s="9" t="s">
        <v>11</v>
      </c>
      <c r="B10" s="35">
        <v>9500</v>
      </c>
      <c r="C10" s="35">
        <v>9500</v>
      </c>
      <c r="D10" s="35">
        <v>9500</v>
      </c>
      <c r="E10" s="35">
        <v>9500</v>
      </c>
      <c r="F10" s="35">
        <v>9500</v>
      </c>
      <c r="G10" s="35">
        <v>9500</v>
      </c>
      <c r="H10" s="40">
        <f t="shared" si="1"/>
        <v>57000</v>
      </c>
    </row>
    <row r="11" spans="1:8" x14ac:dyDescent="0.35">
      <c r="A11" s="9" t="s">
        <v>12</v>
      </c>
      <c r="B11" s="35">
        <v>1000</v>
      </c>
      <c r="C11" s="35">
        <v>1000</v>
      </c>
      <c r="D11" s="35">
        <v>1000</v>
      </c>
      <c r="E11" s="35">
        <v>1000</v>
      </c>
      <c r="F11" s="35">
        <v>1000</v>
      </c>
      <c r="G11" s="35">
        <v>1000</v>
      </c>
      <c r="H11" s="40">
        <f t="shared" si="1"/>
        <v>6000</v>
      </c>
    </row>
    <row r="12" spans="1:8" x14ac:dyDescent="0.35">
      <c r="A12" s="9" t="s">
        <v>13</v>
      </c>
      <c r="B12" s="35">
        <v>500</v>
      </c>
      <c r="C12" s="35">
        <v>500</v>
      </c>
      <c r="D12" s="35">
        <v>500</v>
      </c>
      <c r="E12" s="35">
        <v>500</v>
      </c>
      <c r="F12" s="35">
        <v>500</v>
      </c>
      <c r="G12" s="35">
        <v>500</v>
      </c>
      <c r="H12" s="40">
        <f t="shared" si="1"/>
        <v>3000</v>
      </c>
    </row>
    <row r="13" spans="1:8" x14ac:dyDescent="0.35">
      <c r="A13" s="9" t="s">
        <v>14</v>
      </c>
      <c r="B13" s="35">
        <v>1500</v>
      </c>
      <c r="C13" s="35">
        <v>1500</v>
      </c>
      <c r="D13" s="35">
        <v>1500</v>
      </c>
      <c r="E13" s="35">
        <v>1500</v>
      </c>
      <c r="F13" s="35">
        <v>1500</v>
      </c>
      <c r="G13" s="35">
        <v>1500</v>
      </c>
      <c r="H13" s="40">
        <f t="shared" si="1"/>
        <v>9000</v>
      </c>
    </row>
    <row r="14" spans="1:8" x14ac:dyDescent="0.35">
      <c r="A14" s="9" t="s">
        <v>15</v>
      </c>
      <c r="B14" s="35">
        <v>1000</v>
      </c>
      <c r="C14" s="35">
        <v>1000</v>
      </c>
      <c r="D14" s="35">
        <v>1000</v>
      </c>
      <c r="E14" s="35">
        <v>1000</v>
      </c>
      <c r="F14" s="35">
        <v>1000</v>
      </c>
      <c r="G14" s="35">
        <v>1000</v>
      </c>
      <c r="H14" s="40">
        <f t="shared" si="1"/>
        <v>6000</v>
      </c>
    </row>
    <row r="15" spans="1:8" x14ac:dyDescent="0.35">
      <c r="A15" s="9" t="s">
        <v>16</v>
      </c>
      <c r="B15" s="35">
        <v>500</v>
      </c>
      <c r="C15" s="35">
        <v>0</v>
      </c>
      <c r="D15" s="35">
        <v>0</v>
      </c>
      <c r="E15" s="35">
        <v>500</v>
      </c>
      <c r="F15" s="35">
        <v>0</v>
      </c>
      <c r="G15" s="35">
        <v>0</v>
      </c>
      <c r="H15" s="40">
        <f t="shared" si="1"/>
        <v>1000</v>
      </c>
    </row>
    <row r="16" spans="1:8" x14ac:dyDescent="0.35">
      <c r="A16" s="9" t="s">
        <v>17</v>
      </c>
      <c r="B16" s="35">
        <v>1000</v>
      </c>
      <c r="C16" s="35">
        <v>1000</v>
      </c>
      <c r="D16" s="35">
        <v>1000</v>
      </c>
      <c r="E16" s="35">
        <v>1000</v>
      </c>
      <c r="F16" s="35">
        <v>1000</v>
      </c>
      <c r="G16" s="35">
        <v>1000</v>
      </c>
      <c r="H16" s="40">
        <f t="shared" si="1"/>
        <v>6000</v>
      </c>
    </row>
    <row r="17" spans="1:8" x14ac:dyDescent="0.35">
      <c r="A17" s="9"/>
      <c r="B17" s="10"/>
      <c r="C17" s="10"/>
      <c r="D17" s="10"/>
      <c r="E17" s="10"/>
      <c r="F17" s="10"/>
      <c r="G17" s="28"/>
      <c r="H17" s="29"/>
    </row>
    <row r="18" spans="1:8" ht="17" x14ac:dyDescent="0.35">
      <c r="A18" s="11" t="s">
        <v>18</v>
      </c>
      <c r="B18" s="33">
        <f>SUBTOTAL(9,B19:B24)</f>
        <v>18500</v>
      </c>
      <c r="C18" s="33">
        <f t="shared" ref="C18:G18" si="3">SUBTOTAL(9,C19:C24)</f>
        <v>18500</v>
      </c>
      <c r="D18" s="33">
        <f t="shared" si="3"/>
        <v>18500</v>
      </c>
      <c r="E18" s="33">
        <f t="shared" si="3"/>
        <v>18500</v>
      </c>
      <c r="F18" s="33">
        <f t="shared" si="3"/>
        <v>18500</v>
      </c>
      <c r="G18" s="34">
        <f t="shared" si="3"/>
        <v>18500</v>
      </c>
      <c r="H18" s="39">
        <f t="shared" si="1"/>
        <v>111000</v>
      </c>
    </row>
    <row r="19" spans="1:8" x14ac:dyDescent="0.35">
      <c r="A19" s="9" t="s">
        <v>50</v>
      </c>
      <c r="B19" s="35">
        <v>1000</v>
      </c>
      <c r="C19" s="35">
        <v>1000</v>
      </c>
      <c r="D19" s="35">
        <v>1000</v>
      </c>
      <c r="E19" s="35">
        <v>1000</v>
      </c>
      <c r="F19" s="35">
        <v>1000</v>
      </c>
      <c r="G19" s="35">
        <v>1000</v>
      </c>
      <c r="H19" s="40">
        <f t="shared" si="1"/>
        <v>6000</v>
      </c>
    </row>
    <row r="20" spans="1:8" x14ac:dyDescent="0.35">
      <c r="A20" s="9" t="s">
        <v>51</v>
      </c>
      <c r="B20" s="35">
        <v>3000</v>
      </c>
      <c r="C20" s="35">
        <v>3000</v>
      </c>
      <c r="D20" s="35">
        <v>3000</v>
      </c>
      <c r="E20" s="35">
        <v>3000</v>
      </c>
      <c r="F20" s="35">
        <v>3000</v>
      </c>
      <c r="G20" s="35">
        <v>3000</v>
      </c>
      <c r="H20" s="40">
        <f t="shared" si="1"/>
        <v>18000</v>
      </c>
    </row>
    <row r="21" spans="1:8" x14ac:dyDescent="0.35">
      <c r="A21" s="9" t="s">
        <v>45</v>
      </c>
      <c r="B21" s="35">
        <v>3500</v>
      </c>
      <c r="C21" s="35">
        <v>3500</v>
      </c>
      <c r="D21" s="35">
        <v>3500</v>
      </c>
      <c r="E21" s="35">
        <v>3500</v>
      </c>
      <c r="F21" s="35">
        <v>3500</v>
      </c>
      <c r="G21" s="35">
        <v>3500</v>
      </c>
      <c r="H21" s="40">
        <f t="shared" si="1"/>
        <v>21000</v>
      </c>
    </row>
    <row r="22" spans="1:8" x14ac:dyDescent="0.35">
      <c r="A22" s="9" t="s">
        <v>46</v>
      </c>
      <c r="B22" s="35">
        <v>4000</v>
      </c>
      <c r="C22" s="35">
        <v>4000</v>
      </c>
      <c r="D22" s="35">
        <v>4000</v>
      </c>
      <c r="E22" s="35">
        <v>4000</v>
      </c>
      <c r="F22" s="35">
        <v>4000</v>
      </c>
      <c r="G22" s="35">
        <v>4000</v>
      </c>
      <c r="H22" s="40">
        <f t="shared" si="1"/>
        <v>24000</v>
      </c>
    </row>
    <row r="23" spans="1:8" x14ac:dyDescent="0.35">
      <c r="A23" s="9" t="s">
        <v>19</v>
      </c>
      <c r="B23" s="35">
        <v>5000</v>
      </c>
      <c r="C23" s="35">
        <v>5000</v>
      </c>
      <c r="D23" s="35">
        <v>5000</v>
      </c>
      <c r="E23" s="35">
        <v>5000</v>
      </c>
      <c r="F23" s="35">
        <v>5000</v>
      </c>
      <c r="G23" s="35">
        <v>5000</v>
      </c>
      <c r="H23" s="40">
        <f t="shared" si="1"/>
        <v>30000</v>
      </c>
    </row>
    <row r="24" spans="1:8" x14ac:dyDescent="0.35">
      <c r="A24" s="9" t="s">
        <v>20</v>
      </c>
      <c r="B24" s="35">
        <v>2000</v>
      </c>
      <c r="C24" s="35">
        <v>2000</v>
      </c>
      <c r="D24" s="35">
        <v>2000</v>
      </c>
      <c r="E24" s="35">
        <v>2000</v>
      </c>
      <c r="F24" s="35">
        <v>2000</v>
      </c>
      <c r="G24" s="35">
        <v>2000</v>
      </c>
      <c r="H24" s="40">
        <f t="shared" si="1"/>
        <v>12000</v>
      </c>
    </row>
    <row r="25" spans="1:8" s="32" customFormat="1" x14ac:dyDescent="0.35">
      <c r="A25" s="30"/>
      <c r="B25" s="31"/>
      <c r="C25" s="31"/>
      <c r="D25" s="31"/>
      <c r="E25" s="31"/>
      <c r="F25" s="31"/>
      <c r="G25" s="31"/>
      <c r="H25" s="29"/>
    </row>
    <row r="26" spans="1:8" ht="17" x14ac:dyDescent="0.35">
      <c r="A26" s="11" t="s">
        <v>21</v>
      </c>
      <c r="B26" s="36">
        <f>SUBTOTAL(9,B27:B30)</f>
        <v>10800</v>
      </c>
      <c r="C26" s="36">
        <f t="shared" ref="C26:G26" si="4">SUBTOTAL(9,C27:C30)</f>
        <v>11500</v>
      </c>
      <c r="D26" s="36">
        <f t="shared" si="4"/>
        <v>18000</v>
      </c>
      <c r="E26" s="36">
        <f t="shared" si="4"/>
        <v>18000</v>
      </c>
      <c r="F26" s="36">
        <f t="shared" si="4"/>
        <v>18000</v>
      </c>
      <c r="G26" s="37">
        <f t="shared" si="4"/>
        <v>18000</v>
      </c>
      <c r="H26" s="39">
        <f t="shared" si="1"/>
        <v>94300</v>
      </c>
    </row>
    <row r="27" spans="1:8" x14ac:dyDescent="0.35">
      <c r="A27" s="9" t="s">
        <v>47</v>
      </c>
      <c r="B27" s="35">
        <v>2000</v>
      </c>
      <c r="C27" s="35">
        <v>2000</v>
      </c>
      <c r="D27" s="35">
        <v>5000</v>
      </c>
      <c r="E27" s="35">
        <v>5000</v>
      </c>
      <c r="F27" s="35">
        <v>5000</v>
      </c>
      <c r="G27" s="35">
        <v>5000</v>
      </c>
      <c r="H27" s="40">
        <f t="shared" si="1"/>
        <v>24000</v>
      </c>
    </row>
    <row r="28" spans="1:8" x14ac:dyDescent="0.35">
      <c r="A28" s="63" t="s">
        <v>48</v>
      </c>
      <c r="B28" s="35">
        <v>1800</v>
      </c>
      <c r="C28" s="35">
        <v>2500</v>
      </c>
      <c r="D28" s="35">
        <v>2500</v>
      </c>
      <c r="E28" s="35">
        <v>2500</v>
      </c>
      <c r="F28" s="35">
        <v>2500</v>
      </c>
      <c r="G28" s="35">
        <v>2500</v>
      </c>
      <c r="H28" s="40">
        <f t="shared" si="1"/>
        <v>14300</v>
      </c>
    </row>
    <row r="29" spans="1:8" x14ac:dyDescent="0.35">
      <c r="A29" s="63" t="s">
        <v>49</v>
      </c>
      <c r="B29" s="35">
        <v>4000</v>
      </c>
      <c r="C29" s="35">
        <v>4000</v>
      </c>
      <c r="D29" s="35">
        <v>6000</v>
      </c>
      <c r="E29" s="35">
        <v>6000</v>
      </c>
      <c r="F29" s="35">
        <v>6000</v>
      </c>
      <c r="G29" s="35">
        <v>6000</v>
      </c>
      <c r="H29" s="40">
        <f t="shared" si="1"/>
        <v>32000</v>
      </c>
    </row>
    <row r="30" spans="1:8" x14ac:dyDescent="0.35">
      <c r="A30" s="9" t="s">
        <v>22</v>
      </c>
      <c r="B30" s="35">
        <v>3000</v>
      </c>
      <c r="C30" s="35">
        <v>3000</v>
      </c>
      <c r="D30" s="35">
        <v>4500</v>
      </c>
      <c r="E30" s="35">
        <v>4500</v>
      </c>
      <c r="F30" s="35">
        <v>4500</v>
      </c>
      <c r="G30" s="35">
        <v>4500</v>
      </c>
      <c r="H30" s="40">
        <f t="shared" si="1"/>
        <v>24000</v>
      </c>
    </row>
    <row r="31" spans="1:8" x14ac:dyDescent="0.35">
      <c r="A31" s="9"/>
      <c r="B31" s="10"/>
      <c r="C31" s="10"/>
      <c r="D31" s="10"/>
      <c r="E31" s="10"/>
      <c r="F31" s="10"/>
      <c r="G31" s="10"/>
      <c r="H31" s="10"/>
    </row>
    <row r="32" spans="1:8" ht="17" x14ac:dyDescent="0.35">
      <c r="A32" s="12" t="s">
        <v>23</v>
      </c>
      <c r="B32" s="13">
        <f t="shared" ref="B32:H32" si="5">B5+B9+B18+B26</f>
        <v>164300</v>
      </c>
      <c r="C32" s="13">
        <f t="shared" si="5"/>
        <v>164500</v>
      </c>
      <c r="D32" s="13">
        <f t="shared" si="5"/>
        <v>171000</v>
      </c>
      <c r="E32" s="13">
        <f t="shared" si="5"/>
        <v>171500</v>
      </c>
      <c r="F32" s="13">
        <f t="shared" si="5"/>
        <v>171000</v>
      </c>
      <c r="G32" s="13">
        <f t="shared" si="5"/>
        <v>171000</v>
      </c>
      <c r="H32" s="13">
        <f t="shared" si="5"/>
        <v>1013300</v>
      </c>
    </row>
  </sheetData>
  <dataValidations count="1">
    <dataValidation allowBlank="1" showInputMessage="1" showErrorMessage="1" prompt="Enter your Company Name in this cell" sqref="A1"/>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32"/>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RowHeight="14.5" x14ac:dyDescent="0.35"/>
  <cols>
    <col min="1" max="1" width="41" bestFit="1" customWidth="1"/>
    <col min="2" max="2" width="12.6328125" bestFit="1" customWidth="1"/>
    <col min="3" max="3" width="15.453125" bestFit="1" customWidth="1"/>
    <col min="4" max="7" width="12.6328125" bestFit="1" customWidth="1"/>
    <col min="8" max="8" width="12.54296875" bestFit="1" customWidth="1"/>
  </cols>
  <sheetData>
    <row r="1" spans="1:8" x14ac:dyDescent="0.35">
      <c r="A1" s="1"/>
      <c r="B1" s="2"/>
      <c r="C1" s="2"/>
      <c r="D1" s="2"/>
      <c r="E1" s="2"/>
      <c r="F1" s="2"/>
      <c r="G1" s="2"/>
    </row>
    <row r="2" spans="1:8" ht="36" x14ac:dyDescent="0.55000000000000004">
      <c r="A2" s="3" t="s">
        <v>29</v>
      </c>
      <c r="B2" s="4"/>
      <c r="C2" s="4"/>
      <c r="D2" s="4"/>
      <c r="E2" s="4"/>
      <c r="F2" s="4"/>
      <c r="G2" s="4"/>
    </row>
    <row r="3" spans="1:8" ht="36" x14ac:dyDescent="0.35">
      <c r="A3" s="14" t="s">
        <v>24</v>
      </c>
      <c r="B3" s="4"/>
      <c r="C3" s="4"/>
      <c r="D3" s="4"/>
      <c r="E3" s="4"/>
      <c r="F3" s="4"/>
      <c r="G3" s="4"/>
    </row>
    <row r="4" spans="1:8" ht="15.5" x14ac:dyDescent="0.35">
      <c r="A4" s="15" t="s">
        <v>30</v>
      </c>
      <c r="B4" s="16" t="s">
        <v>1</v>
      </c>
      <c r="C4" s="16" t="s">
        <v>2</v>
      </c>
      <c r="D4" s="16" t="s">
        <v>3</v>
      </c>
      <c r="E4" s="16" t="s">
        <v>4</v>
      </c>
      <c r="F4" s="16" t="s">
        <v>5</v>
      </c>
      <c r="G4" s="16" t="s">
        <v>6</v>
      </c>
      <c r="H4" s="16" t="s">
        <v>28</v>
      </c>
    </row>
    <row r="5" spans="1:8" x14ac:dyDescent="0.35">
      <c r="A5" s="19" t="s">
        <v>7</v>
      </c>
      <c r="B5" s="41">
        <f>SUBTOTAL(9,B6:B7)</f>
        <v>0</v>
      </c>
      <c r="C5" s="41">
        <f t="shared" ref="C5:G5" si="0">SUBTOTAL(9,C6:C7)</f>
        <v>0</v>
      </c>
      <c r="D5" s="41">
        <f t="shared" si="0"/>
        <v>0</v>
      </c>
      <c r="E5" s="41">
        <f t="shared" si="0"/>
        <v>0</v>
      </c>
      <c r="F5" s="41">
        <f t="shared" si="0"/>
        <v>0</v>
      </c>
      <c r="G5" s="41">
        <f t="shared" si="0"/>
        <v>0</v>
      </c>
      <c r="H5" s="42">
        <f>SUM(H6:H7)</f>
        <v>0</v>
      </c>
    </row>
    <row r="6" spans="1:8" x14ac:dyDescent="0.35">
      <c r="A6" s="17" t="s">
        <v>8</v>
      </c>
      <c r="B6" s="43"/>
      <c r="C6" s="43"/>
      <c r="D6" s="43"/>
      <c r="E6" s="43"/>
      <c r="F6" s="43"/>
      <c r="G6" s="43"/>
      <c r="H6" s="42">
        <f>SUM(Table1[[#This Row],[January]:[June]])</f>
        <v>0</v>
      </c>
    </row>
    <row r="7" spans="1:8" x14ac:dyDescent="0.35">
      <c r="A7" s="17" t="s">
        <v>9</v>
      </c>
      <c r="B7" s="43"/>
      <c r="C7" s="43"/>
      <c r="D7" s="43"/>
      <c r="E7" s="43"/>
      <c r="F7" s="43"/>
      <c r="G7" s="43"/>
      <c r="H7" s="42">
        <f>SUM(Table1[[#This Row],[January]:[June]])</f>
        <v>0</v>
      </c>
    </row>
    <row r="8" spans="1:8" x14ac:dyDescent="0.35">
      <c r="A8" s="17"/>
      <c r="B8" s="43"/>
      <c r="C8" s="43"/>
      <c r="D8" s="43"/>
      <c r="E8" s="43"/>
      <c r="F8" s="43"/>
      <c r="G8" s="43"/>
      <c r="H8" s="44"/>
    </row>
    <row r="9" spans="1:8" x14ac:dyDescent="0.35">
      <c r="A9" s="19" t="s">
        <v>10</v>
      </c>
      <c r="B9" s="41">
        <f t="shared" ref="B9:G9" si="1">SUBTOTAL(9,B10:B16)</f>
        <v>0</v>
      </c>
      <c r="C9" s="41">
        <f t="shared" si="1"/>
        <v>0</v>
      </c>
      <c r="D9" s="41">
        <f t="shared" si="1"/>
        <v>0</v>
      </c>
      <c r="E9" s="41">
        <f t="shared" si="1"/>
        <v>0</v>
      </c>
      <c r="F9" s="41">
        <f t="shared" si="1"/>
        <v>0</v>
      </c>
      <c r="G9" s="41">
        <f t="shared" si="1"/>
        <v>0</v>
      </c>
      <c r="H9" s="42">
        <f>SUM(H10:H16)</f>
        <v>0</v>
      </c>
    </row>
    <row r="10" spans="1:8" x14ac:dyDescent="0.35">
      <c r="A10" s="17" t="s">
        <v>11</v>
      </c>
      <c r="B10" s="43"/>
      <c r="C10" s="43"/>
      <c r="D10" s="43"/>
      <c r="E10" s="43"/>
      <c r="F10" s="43"/>
      <c r="G10" s="43"/>
      <c r="H10" s="42">
        <f>SUM(Table1[[#This Row],[January]:[June]])</f>
        <v>0</v>
      </c>
    </row>
    <row r="11" spans="1:8" x14ac:dyDescent="0.35">
      <c r="A11" s="17" t="s">
        <v>12</v>
      </c>
      <c r="B11" s="43"/>
      <c r="C11" s="43"/>
      <c r="D11" s="43"/>
      <c r="E11" s="43"/>
      <c r="F11" s="43"/>
      <c r="G11" s="43"/>
      <c r="H11" s="42">
        <f>SUM(Table1[[#This Row],[January]:[June]])</f>
        <v>0</v>
      </c>
    </row>
    <row r="12" spans="1:8" x14ac:dyDescent="0.35">
      <c r="A12" s="17" t="s">
        <v>13</v>
      </c>
      <c r="B12" s="43"/>
      <c r="C12" s="43"/>
      <c r="D12" s="43"/>
      <c r="E12" s="43"/>
      <c r="F12" s="43"/>
      <c r="G12" s="43"/>
      <c r="H12" s="42">
        <f>SUM(Table1[[#This Row],[January]:[June]])</f>
        <v>0</v>
      </c>
    </row>
    <row r="13" spans="1:8" x14ac:dyDescent="0.35">
      <c r="A13" s="17" t="s">
        <v>14</v>
      </c>
      <c r="B13" s="43"/>
      <c r="C13" s="43"/>
      <c r="D13" s="43"/>
      <c r="E13" s="43"/>
      <c r="F13" s="43"/>
      <c r="G13" s="43"/>
      <c r="H13" s="42">
        <f>SUM(Table1[[#This Row],[January]:[June]])</f>
        <v>0</v>
      </c>
    </row>
    <row r="14" spans="1:8" x14ac:dyDescent="0.35">
      <c r="A14" s="17" t="s">
        <v>15</v>
      </c>
      <c r="B14" s="43"/>
      <c r="C14" s="43"/>
      <c r="D14" s="43"/>
      <c r="E14" s="43"/>
      <c r="F14" s="43"/>
      <c r="G14" s="43"/>
      <c r="H14" s="42">
        <f>SUM(Table1[[#This Row],[January]:[June]])</f>
        <v>0</v>
      </c>
    </row>
    <row r="15" spans="1:8" x14ac:dyDescent="0.35">
      <c r="A15" s="17" t="s">
        <v>16</v>
      </c>
      <c r="B15" s="43"/>
      <c r="C15" s="43"/>
      <c r="D15" s="43"/>
      <c r="E15" s="43"/>
      <c r="F15" s="43"/>
      <c r="G15" s="43"/>
      <c r="H15" s="42">
        <f>SUM(Table1[[#This Row],[January]:[June]])</f>
        <v>0</v>
      </c>
    </row>
    <row r="16" spans="1:8" x14ac:dyDescent="0.35">
      <c r="A16" s="17" t="s">
        <v>17</v>
      </c>
      <c r="B16" s="43"/>
      <c r="C16" s="43"/>
      <c r="D16" s="43"/>
      <c r="E16" s="43"/>
      <c r="F16" s="43"/>
      <c r="G16" s="43"/>
      <c r="H16" s="42">
        <f>SUM(Table1[[#This Row],[January]:[June]])</f>
        <v>0</v>
      </c>
    </row>
    <row r="17" spans="1:8" x14ac:dyDescent="0.35">
      <c r="A17" s="17"/>
      <c r="B17" s="43"/>
      <c r="C17" s="43"/>
      <c r="D17" s="43"/>
      <c r="E17" s="43"/>
      <c r="F17" s="43"/>
      <c r="G17" s="43"/>
      <c r="H17" s="44"/>
    </row>
    <row r="18" spans="1:8" x14ac:dyDescent="0.35">
      <c r="A18" s="19" t="s">
        <v>18</v>
      </c>
      <c r="B18" s="41">
        <f>SUBTOTAL(9,B19:B24)</f>
        <v>0</v>
      </c>
      <c r="C18" s="41">
        <f t="shared" ref="C18:G18" si="2">SUBTOTAL(9,C19:C24)</f>
        <v>0</v>
      </c>
      <c r="D18" s="41">
        <f t="shared" si="2"/>
        <v>0</v>
      </c>
      <c r="E18" s="41">
        <f t="shared" si="2"/>
        <v>0</v>
      </c>
      <c r="F18" s="41">
        <f t="shared" si="2"/>
        <v>0</v>
      </c>
      <c r="G18" s="41">
        <f t="shared" si="2"/>
        <v>0</v>
      </c>
      <c r="H18" s="42">
        <f>SUM(H19:H24)</f>
        <v>0</v>
      </c>
    </row>
    <row r="19" spans="1:8" x14ac:dyDescent="0.35">
      <c r="A19" s="17" t="s">
        <v>50</v>
      </c>
      <c r="B19" s="43"/>
      <c r="C19" s="43"/>
      <c r="D19" s="43"/>
      <c r="E19" s="43"/>
      <c r="F19" s="43"/>
      <c r="G19" s="43"/>
      <c r="H19" s="42">
        <f>SUM(Table1[[#This Row],[January]:[June]])</f>
        <v>0</v>
      </c>
    </row>
    <row r="20" spans="1:8" x14ac:dyDescent="0.35">
      <c r="A20" s="17" t="s">
        <v>51</v>
      </c>
      <c r="B20" s="43"/>
      <c r="C20" s="43"/>
      <c r="D20" s="43"/>
      <c r="E20" s="43"/>
      <c r="F20" s="43"/>
      <c r="G20" s="43"/>
      <c r="H20" s="42">
        <f>SUM(Table1[[#This Row],[January]:[June]])</f>
        <v>0</v>
      </c>
    </row>
    <row r="21" spans="1:8" x14ac:dyDescent="0.35">
      <c r="A21" s="17" t="s">
        <v>45</v>
      </c>
      <c r="B21" s="43"/>
      <c r="C21" s="43"/>
      <c r="D21" s="43"/>
      <c r="E21" s="43"/>
      <c r="F21" s="43"/>
      <c r="G21" s="43"/>
      <c r="H21" s="42">
        <f>SUM(Table1[[#This Row],[January]:[June]])</f>
        <v>0</v>
      </c>
    </row>
    <row r="22" spans="1:8" x14ac:dyDescent="0.35">
      <c r="A22" s="17" t="s">
        <v>46</v>
      </c>
      <c r="B22" s="43"/>
      <c r="C22" s="43"/>
      <c r="D22" s="43"/>
      <c r="E22" s="43"/>
      <c r="F22" s="43"/>
      <c r="G22" s="43"/>
      <c r="H22" s="42">
        <f>SUM(Table1[[#This Row],[January]:[June]])</f>
        <v>0</v>
      </c>
    </row>
    <row r="23" spans="1:8" x14ac:dyDescent="0.35">
      <c r="A23" s="17" t="s">
        <v>19</v>
      </c>
      <c r="B23" s="43"/>
      <c r="C23" s="43"/>
      <c r="D23" s="43"/>
      <c r="E23" s="43"/>
      <c r="F23" s="43"/>
      <c r="G23" s="43"/>
      <c r="H23" s="42">
        <f>SUM(Table1[[#This Row],[January]:[June]])</f>
        <v>0</v>
      </c>
    </row>
    <row r="24" spans="1:8" x14ac:dyDescent="0.35">
      <c r="A24" s="17" t="s">
        <v>20</v>
      </c>
      <c r="B24" s="43"/>
      <c r="C24" s="43"/>
      <c r="D24" s="43"/>
      <c r="E24" s="43"/>
      <c r="F24" s="43"/>
      <c r="G24" s="43"/>
      <c r="H24" s="42">
        <f>SUM(Table1[[#This Row],[January]:[June]])</f>
        <v>0</v>
      </c>
    </row>
    <row r="25" spans="1:8" x14ac:dyDescent="0.35">
      <c r="A25" s="17"/>
      <c r="B25" s="43"/>
      <c r="C25" s="43"/>
      <c r="D25" s="43"/>
      <c r="E25" s="43"/>
      <c r="F25" s="43"/>
      <c r="G25" s="43"/>
      <c r="H25" s="44"/>
    </row>
    <row r="26" spans="1:8" x14ac:dyDescent="0.35">
      <c r="A26" s="19" t="s">
        <v>21</v>
      </c>
      <c r="B26" s="41">
        <f>SUBTOTAL(9,B27:B30)</f>
        <v>0</v>
      </c>
      <c r="C26" s="41">
        <f t="shared" ref="C26:G26" si="3">SUBTOTAL(9,C27:C30)</f>
        <v>0</v>
      </c>
      <c r="D26" s="41">
        <f t="shared" si="3"/>
        <v>0</v>
      </c>
      <c r="E26" s="41">
        <f t="shared" si="3"/>
        <v>0</v>
      </c>
      <c r="F26" s="41">
        <f t="shared" si="3"/>
        <v>0</v>
      </c>
      <c r="G26" s="41">
        <f t="shared" si="3"/>
        <v>0</v>
      </c>
      <c r="H26" s="42">
        <f>SUM(H27:H30)</f>
        <v>0</v>
      </c>
    </row>
    <row r="27" spans="1:8" x14ac:dyDescent="0.35">
      <c r="A27" s="17" t="s">
        <v>47</v>
      </c>
      <c r="B27" s="43"/>
      <c r="C27" s="43"/>
      <c r="D27" s="43"/>
      <c r="E27" s="43"/>
      <c r="F27" s="43"/>
      <c r="G27" s="43"/>
      <c r="H27" s="42">
        <f>SUM(Table1[[#This Row],[January]:[June]])</f>
        <v>0</v>
      </c>
    </row>
    <row r="28" spans="1:8" x14ac:dyDescent="0.35">
      <c r="A28" s="66" t="s">
        <v>48</v>
      </c>
      <c r="B28" s="43"/>
      <c r="C28" s="43"/>
      <c r="D28" s="43"/>
      <c r="E28" s="43"/>
      <c r="F28" s="43"/>
      <c r="G28" s="43"/>
      <c r="H28" s="42">
        <f>SUM(Table1[[#This Row],[January]:[June]])</f>
        <v>0</v>
      </c>
    </row>
    <row r="29" spans="1:8" x14ac:dyDescent="0.35">
      <c r="A29" s="66" t="s">
        <v>49</v>
      </c>
      <c r="B29" s="43"/>
      <c r="C29" s="43"/>
      <c r="D29" s="43"/>
      <c r="E29" s="43"/>
      <c r="F29" s="43"/>
      <c r="G29" s="43"/>
      <c r="H29" s="42">
        <f>SUM(Table1[[#This Row],[January]:[June]])</f>
        <v>0</v>
      </c>
    </row>
    <row r="30" spans="1:8" x14ac:dyDescent="0.35">
      <c r="A30" s="17" t="s">
        <v>22</v>
      </c>
      <c r="B30" s="43"/>
      <c r="C30" s="43"/>
      <c r="D30" s="43"/>
      <c r="E30" s="43"/>
      <c r="F30" s="43"/>
      <c r="G30" s="43"/>
      <c r="H30" s="42">
        <f>SUM(Table1[[#This Row],[January]:[June]])</f>
        <v>0</v>
      </c>
    </row>
    <row r="31" spans="1:8" x14ac:dyDescent="0.35">
      <c r="A31" s="17"/>
      <c r="B31" s="43"/>
      <c r="C31" s="43"/>
      <c r="D31" s="43"/>
      <c r="E31" s="43"/>
      <c r="F31" s="43"/>
      <c r="G31" s="43"/>
      <c r="H31" s="44"/>
    </row>
    <row r="32" spans="1:8" ht="17" x14ac:dyDescent="0.35">
      <c r="A32" s="18" t="s">
        <v>23</v>
      </c>
      <c r="B32" s="45">
        <f t="shared" ref="B32:G32" si="4">B5+B9+B18+B26</f>
        <v>0</v>
      </c>
      <c r="C32" s="45">
        <f t="shared" si="4"/>
        <v>0</v>
      </c>
      <c r="D32" s="45">
        <f t="shared" si="4"/>
        <v>0</v>
      </c>
      <c r="E32" s="45">
        <f t="shared" si="4"/>
        <v>0</v>
      </c>
      <c r="F32" s="45">
        <f t="shared" si="4"/>
        <v>0</v>
      </c>
      <c r="G32" s="45">
        <f t="shared" si="4"/>
        <v>0</v>
      </c>
      <c r="H32" s="45">
        <f>H26+H18+H9+H5</f>
        <v>0</v>
      </c>
    </row>
  </sheetData>
  <dataValidations count="1">
    <dataValidation allowBlank="1" showInputMessage="1" showErrorMessage="1" prompt="Enter your Company Name in this cell" sqref="A2"/>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32"/>
  <sheetViews>
    <sheetView workbookViewId="0">
      <selection activeCell="B6" sqref="B6"/>
    </sheetView>
  </sheetViews>
  <sheetFormatPr defaultRowHeight="14.5" x14ac:dyDescent="0.35"/>
  <cols>
    <col min="1" max="1" width="28.6328125" style="1" customWidth="1"/>
    <col min="2" max="3" width="14.36328125" style="2" customWidth="1"/>
    <col min="4" max="4" width="13" style="2" bestFit="1" customWidth="1"/>
    <col min="5" max="7" width="14.36328125" style="2" customWidth="1"/>
    <col min="8" max="8" width="12.6328125" bestFit="1" customWidth="1"/>
  </cols>
  <sheetData>
    <row r="1" spans="1:8" ht="36" x14ac:dyDescent="0.55000000000000004">
      <c r="A1" s="3" t="s">
        <v>29</v>
      </c>
      <c r="B1" s="4"/>
      <c r="C1" s="4"/>
      <c r="D1" s="4"/>
      <c r="E1" s="4"/>
      <c r="F1" s="4"/>
      <c r="G1" s="4"/>
    </row>
    <row r="2" spans="1:8" ht="36" x14ac:dyDescent="0.35">
      <c r="A2" s="20" t="s">
        <v>25</v>
      </c>
      <c r="B2" s="4"/>
      <c r="C2" s="4"/>
      <c r="D2" s="4"/>
      <c r="E2" s="4"/>
      <c r="F2" s="4"/>
      <c r="G2" s="4"/>
    </row>
    <row r="3" spans="1:8" x14ac:dyDescent="0.35">
      <c r="A3" s="21" t="s">
        <v>26</v>
      </c>
    </row>
    <row r="4" spans="1:8" ht="15.5" x14ac:dyDescent="0.35">
      <c r="A4" s="22" t="s">
        <v>30</v>
      </c>
      <c r="B4" s="23" t="s">
        <v>1</v>
      </c>
      <c r="C4" s="23" t="s">
        <v>2</v>
      </c>
      <c r="D4" s="23" t="s">
        <v>3</v>
      </c>
      <c r="E4" s="23" t="s">
        <v>4</v>
      </c>
      <c r="F4" s="23" t="s">
        <v>5</v>
      </c>
      <c r="G4" s="23" t="s">
        <v>6</v>
      </c>
      <c r="H4" s="23" t="s">
        <v>28</v>
      </c>
    </row>
    <row r="5" spans="1:8" ht="17" x14ac:dyDescent="0.35">
      <c r="A5" s="24" t="s">
        <v>7</v>
      </c>
      <c r="B5" s="61">
        <f>SUBTOTAL(9,B6:B7)</f>
        <v>120000</v>
      </c>
      <c r="C5" s="61">
        <f t="shared" ref="C5:H5" si="0">SUBTOTAL(9,C6:C7)</f>
        <v>120000</v>
      </c>
      <c r="D5" s="61">
        <f t="shared" si="0"/>
        <v>120000</v>
      </c>
      <c r="E5" s="61">
        <f t="shared" si="0"/>
        <v>120000</v>
      </c>
      <c r="F5" s="61">
        <f t="shared" si="0"/>
        <v>120000</v>
      </c>
      <c r="G5" s="61">
        <f t="shared" si="0"/>
        <v>120000</v>
      </c>
      <c r="H5" s="62">
        <f t="shared" si="0"/>
        <v>720000</v>
      </c>
    </row>
    <row r="6" spans="1:8" x14ac:dyDescent="0.35">
      <c r="A6" s="25" t="s">
        <v>8</v>
      </c>
      <c r="B6" s="46">
        <f>Table2[[#This Row],[January]]-Table1[[#This Row],[January]]</f>
        <v>100000</v>
      </c>
      <c r="C6" s="46">
        <f>Table2[[#This Row],[February]]-Table1[[#This Row],[February]]</f>
        <v>100000</v>
      </c>
      <c r="D6" s="46">
        <f>Table2[[#This Row],[March]]-Table1[[#This Row],[March]]</f>
        <v>100000</v>
      </c>
      <c r="E6" s="46">
        <f>Table2[[#This Row],[April]]-Table1[[#This Row],[April]]</f>
        <v>100000</v>
      </c>
      <c r="F6" s="46">
        <f>Table2[[#This Row],[May]]-Table1[[#This Row],[May]]</f>
        <v>100000</v>
      </c>
      <c r="G6" s="46">
        <f>Table2[[#This Row],[June]]-Table1[[#This Row],[June]]</f>
        <v>100000</v>
      </c>
      <c r="H6" s="46">
        <f>SUM(B6:G6)</f>
        <v>600000</v>
      </c>
    </row>
    <row r="7" spans="1:8" x14ac:dyDescent="0.35">
      <c r="A7" s="25" t="s">
        <v>9</v>
      </c>
      <c r="B7" s="46">
        <f>Table2[[#This Row],[January]]-Table1[[#This Row],[January]]</f>
        <v>20000</v>
      </c>
      <c r="C7" s="46">
        <f>Table2[[#This Row],[February]]-Table1[[#This Row],[February]]</f>
        <v>20000</v>
      </c>
      <c r="D7" s="46">
        <f>Table2[[#This Row],[March]]-Table1[[#This Row],[March]]</f>
        <v>20000</v>
      </c>
      <c r="E7" s="46">
        <f>Table2[[#This Row],[April]]-Table1[[#This Row],[April]]</f>
        <v>20000</v>
      </c>
      <c r="F7" s="46">
        <f>Table2[[#This Row],[May]]-Table1[[#This Row],[May]]</f>
        <v>20000</v>
      </c>
      <c r="G7" s="46">
        <f>Table2[[#This Row],[June]]-Table1[[#This Row],[June]]</f>
        <v>20000</v>
      </c>
      <c r="H7" s="46">
        <f>SUM(B7:G7)</f>
        <v>120000</v>
      </c>
    </row>
    <row r="8" spans="1:8" x14ac:dyDescent="0.35">
      <c r="A8" s="25"/>
      <c r="B8" s="46"/>
      <c r="C8" s="46"/>
      <c r="D8" s="46"/>
      <c r="E8" s="46"/>
      <c r="F8" s="46"/>
      <c r="G8" s="46"/>
      <c r="H8" s="46"/>
    </row>
    <row r="9" spans="1:8" ht="17" x14ac:dyDescent="0.35">
      <c r="A9" s="24" t="s">
        <v>10</v>
      </c>
      <c r="B9" s="61">
        <f t="shared" ref="B9:H9" si="1">SUBTOTAL(9,B10:B16)</f>
        <v>15000</v>
      </c>
      <c r="C9" s="61">
        <f t="shared" si="1"/>
        <v>14500</v>
      </c>
      <c r="D9" s="61">
        <f t="shared" si="1"/>
        <v>14500</v>
      </c>
      <c r="E9" s="61">
        <f t="shared" si="1"/>
        <v>15000</v>
      </c>
      <c r="F9" s="61">
        <f t="shared" si="1"/>
        <v>14500</v>
      </c>
      <c r="G9" s="61">
        <f t="shared" si="1"/>
        <v>14500</v>
      </c>
      <c r="H9" s="62">
        <f t="shared" si="1"/>
        <v>88000</v>
      </c>
    </row>
    <row r="10" spans="1:8" x14ac:dyDescent="0.35">
      <c r="A10" s="25" t="s">
        <v>11</v>
      </c>
      <c r="B10" s="46">
        <f>Table2[[#This Row],[January]]-Table1[[#This Row],[January]]</f>
        <v>9500</v>
      </c>
      <c r="C10" s="46">
        <f>Table2[[#This Row],[February]]-Table1[[#This Row],[February]]</f>
        <v>9500</v>
      </c>
      <c r="D10" s="46">
        <f>Table2[[#This Row],[March]]-Table1[[#This Row],[March]]</f>
        <v>9500</v>
      </c>
      <c r="E10" s="46">
        <f>Table2[[#This Row],[April]]-Table1[[#This Row],[April]]</f>
        <v>9500</v>
      </c>
      <c r="F10" s="46">
        <f>Table2[[#This Row],[May]]-Table1[[#This Row],[May]]</f>
        <v>9500</v>
      </c>
      <c r="G10" s="46">
        <f>Table2[[#This Row],[June]]-Table1[[#This Row],[June]]</f>
        <v>9500</v>
      </c>
      <c r="H10" s="46">
        <f>SUM(B10:G10)</f>
        <v>57000</v>
      </c>
    </row>
    <row r="11" spans="1:8" x14ac:dyDescent="0.35">
      <c r="A11" s="25" t="s">
        <v>12</v>
      </c>
      <c r="B11" s="46">
        <f>Table2[[#This Row],[January]]-Table1[[#This Row],[January]]</f>
        <v>1000</v>
      </c>
      <c r="C11" s="46">
        <f>Table2[[#This Row],[February]]-Table1[[#This Row],[February]]</f>
        <v>1000</v>
      </c>
      <c r="D11" s="46">
        <f>Table2[[#This Row],[March]]-Table1[[#This Row],[March]]</f>
        <v>1000</v>
      </c>
      <c r="E11" s="46">
        <f>Table2[[#This Row],[April]]-Table1[[#This Row],[April]]</f>
        <v>1000</v>
      </c>
      <c r="F11" s="46">
        <f>Table2[[#This Row],[May]]-Table1[[#This Row],[May]]</f>
        <v>1000</v>
      </c>
      <c r="G11" s="46">
        <f>Table2[[#This Row],[June]]-Table1[[#This Row],[June]]</f>
        <v>1000</v>
      </c>
      <c r="H11" s="46">
        <f t="shared" ref="H11:H17" si="2">SUM(B11:G11)</f>
        <v>6000</v>
      </c>
    </row>
    <row r="12" spans="1:8" x14ac:dyDescent="0.35">
      <c r="A12" s="25" t="s">
        <v>13</v>
      </c>
      <c r="B12" s="46">
        <f>Table2[[#This Row],[January]]-Table1[[#This Row],[January]]</f>
        <v>500</v>
      </c>
      <c r="C12" s="46">
        <f>Table2[[#This Row],[February]]-Table1[[#This Row],[February]]</f>
        <v>500</v>
      </c>
      <c r="D12" s="46">
        <f>Table2[[#This Row],[March]]-Table1[[#This Row],[March]]</f>
        <v>500</v>
      </c>
      <c r="E12" s="46">
        <f>Table2[[#This Row],[April]]-Table1[[#This Row],[April]]</f>
        <v>500</v>
      </c>
      <c r="F12" s="46">
        <f>Table2[[#This Row],[May]]-Table1[[#This Row],[May]]</f>
        <v>500</v>
      </c>
      <c r="G12" s="46">
        <f>Table2[[#This Row],[June]]-Table1[[#This Row],[June]]</f>
        <v>500</v>
      </c>
      <c r="H12" s="46">
        <f t="shared" si="2"/>
        <v>3000</v>
      </c>
    </row>
    <row r="13" spans="1:8" x14ac:dyDescent="0.35">
      <c r="A13" s="25" t="s">
        <v>14</v>
      </c>
      <c r="B13" s="46">
        <f>Table2[[#This Row],[January]]-Table1[[#This Row],[January]]</f>
        <v>1500</v>
      </c>
      <c r="C13" s="46">
        <f>Table2[[#This Row],[February]]-Table1[[#This Row],[February]]</f>
        <v>1500</v>
      </c>
      <c r="D13" s="46">
        <f>Table2[[#This Row],[March]]-Table1[[#This Row],[March]]</f>
        <v>1500</v>
      </c>
      <c r="E13" s="46">
        <f>Table2[[#This Row],[April]]-Table1[[#This Row],[April]]</f>
        <v>1500</v>
      </c>
      <c r="F13" s="46">
        <f>Table2[[#This Row],[May]]-Table1[[#This Row],[May]]</f>
        <v>1500</v>
      </c>
      <c r="G13" s="46">
        <f>Table2[[#This Row],[June]]-Table1[[#This Row],[June]]</f>
        <v>1500</v>
      </c>
      <c r="H13" s="46">
        <f t="shared" si="2"/>
        <v>9000</v>
      </c>
    </row>
    <row r="14" spans="1:8" x14ac:dyDescent="0.35">
      <c r="A14" s="25" t="s">
        <v>15</v>
      </c>
      <c r="B14" s="46">
        <f>Table2[[#This Row],[January]]-Table1[[#This Row],[January]]</f>
        <v>1000</v>
      </c>
      <c r="C14" s="46">
        <f>Table2[[#This Row],[February]]-Table1[[#This Row],[February]]</f>
        <v>1000</v>
      </c>
      <c r="D14" s="46">
        <f>Table2[[#This Row],[March]]-Table1[[#This Row],[March]]</f>
        <v>1000</v>
      </c>
      <c r="E14" s="46">
        <f>Table2[[#This Row],[April]]-Table1[[#This Row],[April]]</f>
        <v>1000</v>
      </c>
      <c r="F14" s="46">
        <f>Table2[[#This Row],[May]]-Table1[[#This Row],[May]]</f>
        <v>1000</v>
      </c>
      <c r="G14" s="46">
        <f>Table2[[#This Row],[June]]-Table1[[#This Row],[June]]</f>
        <v>1000</v>
      </c>
      <c r="H14" s="46">
        <f t="shared" si="2"/>
        <v>6000</v>
      </c>
    </row>
    <row r="15" spans="1:8" x14ac:dyDescent="0.35">
      <c r="A15" s="25" t="s">
        <v>16</v>
      </c>
      <c r="B15" s="46">
        <f>Table2[[#This Row],[January]]-Table1[[#This Row],[January]]</f>
        <v>500</v>
      </c>
      <c r="C15" s="46">
        <f>Table2[[#This Row],[February]]-Table1[[#This Row],[February]]</f>
        <v>0</v>
      </c>
      <c r="D15" s="46">
        <f>Table2[[#This Row],[March]]-Table1[[#This Row],[March]]</f>
        <v>0</v>
      </c>
      <c r="E15" s="46">
        <f>Table2[[#This Row],[April]]-Table1[[#This Row],[April]]</f>
        <v>500</v>
      </c>
      <c r="F15" s="46">
        <f>Table2[[#This Row],[May]]-Table1[[#This Row],[May]]</f>
        <v>0</v>
      </c>
      <c r="G15" s="46">
        <f>Table2[[#This Row],[June]]-Table1[[#This Row],[June]]</f>
        <v>0</v>
      </c>
      <c r="H15" s="46">
        <f t="shared" si="2"/>
        <v>1000</v>
      </c>
    </row>
    <row r="16" spans="1:8" x14ac:dyDescent="0.35">
      <c r="A16" s="25" t="s">
        <v>17</v>
      </c>
      <c r="B16" s="46">
        <f>Table2[[#This Row],[January]]-Table1[[#This Row],[January]]</f>
        <v>1000</v>
      </c>
      <c r="C16" s="46">
        <f>Table2[[#This Row],[February]]-Table1[[#This Row],[February]]</f>
        <v>1000</v>
      </c>
      <c r="D16" s="46">
        <f>Table2[[#This Row],[March]]-Table1[[#This Row],[March]]</f>
        <v>1000</v>
      </c>
      <c r="E16" s="46">
        <f>Table2[[#This Row],[April]]-Table1[[#This Row],[April]]</f>
        <v>1000</v>
      </c>
      <c r="F16" s="46">
        <f>Table2[[#This Row],[May]]-Table1[[#This Row],[May]]</f>
        <v>1000</v>
      </c>
      <c r="G16" s="46">
        <f>Table2[[#This Row],[June]]-Table1[[#This Row],[June]]</f>
        <v>1000</v>
      </c>
      <c r="H16" s="46">
        <f t="shared" si="2"/>
        <v>6000</v>
      </c>
    </row>
    <row r="17" spans="1:8" x14ac:dyDescent="0.35">
      <c r="A17" s="25"/>
      <c r="B17" s="46">
        <f>Table2[[#This Row],[January]]-Table1[[#This Row],[January]]</f>
        <v>0</v>
      </c>
      <c r="C17" s="46">
        <f>Table2[[#This Row],[February]]-Table1[[#This Row],[February]]</f>
        <v>0</v>
      </c>
      <c r="D17" s="46">
        <f>Table2[[#This Row],[March]]-Table1[[#This Row],[March]]</f>
        <v>0</v>
      </c>
      <c r="E17" s="46">
        <f>Table2[[#This Row],[April]]-Table1[[#This Row],[April]]</f>
        <v>0</v>
      </c>
      <c r="F17" s="46">
        <f>Table2[[#This Row],[May]]-Table1[[#This Row],[May]]</f>
        <v>0</v>
      </c>
      <c r="G17" s="46">
        <f>Table2[[#This Row],[June]]-Table1[[#This Row],[June]]</f>
        <v>0</v>
      </c>
      <c r="H17" s="46">
        <f t="shared" si="2"/>
        <v>0</v>
      </c>
    </row>
    <row r="18" spans="1:8" ht="17" x14ac:dyDescent="0.35">
      <c r="A18" s="24" t="s">
        <v>18</v>
      </c>
      <c r="B18" s="61">
        <f>SUBTOTAL(9,B19:B24)</f>
        <v>18500</v>
      </c>
      <c r="C18" s="61">
        <f t="shared" ref="C18:H18" si="3">SUBTOTAL(9,C19:C24)</f>
        <v>18500</v>
      </c>
      <c r="D18" s="61">
        <f t="shared" si="3"/>
        <v>18500</v>
      </c>
      <c r="E18" s="61">
        <f t="shared" si="3"/>
        <v>18500</v>
      </c>
      <c r="F18" s="61">
        <f t="shared" si="3"/>
        <v>18500</v>
      </c>
      <c r="G18" s="61">
        <f t="shared" si="3"/>
        <v>18500</v>
      </c>
      <c r="H18" s="62">
        <f t="shared" si="3"/>
        <v>111000</v>
      </c>
    </row>
    <row r="19" spans="1:8" x14ac:dyDescent="0.35">
      <c r="A19" s="25" t="s">
        <v>50</v>
      </c>
      <c r="B19" s="46">
        <f>Table2[[#This Row],[January]]-Table1[[#This Row],[January]]</f>
        <v>1000</v>
      </c>
      <c r="C19" s="46">
        <f>Table2[[#This Row],[February]]-Table1[[#This Row],[February]]</f>
        <v>1000</v>
      </c>
      <c r="D19" s="46">
        <f>Table2[[#This Row],[March]]-Table1[[#This Row],[March]]</f>
        <v>1000</v>
      </c>
      <c r="E19" s="46">
        <f>Table2[[#This Row],[April]]-Table1[[#This Row],[April]]</f>
        <v>1000</v>
      </c>
      <c r="F19" s="46">
        <f>Table2[[#This Row],[May]]-Table1[[#This Row],[May]]</f>
        <v>1000</v>
      </c>
      <c r="G19" s="46">
        <f>Table2[[#This Row],[June]]-Table1[[#This Row],[June]]</f>
        <v>1000</v>
      </c>
      <c r="H19" s="46">
        <f>SUM(B19:G19)</f>
        <v>6000</v>
      </c>
    </row>
    <row r="20" spans="1:8" x14ac:dyDescent="0.35">
      <c r="A20" s="25" t="s">
        <v>51</v>
      </c>
      <c r="B20" s="46">
        <f>Table2[[#This Row],[January]]-Table1[[#This Row],[January]]</f>
        <v>3000</v>
      </c>
      <c r="C20" s="46">
        <f>Table2[[#This Row],[February]]-Table1[[#This Row],[February]]</f>
        <v>3000</v>
      </c>
      <c r="D20" s="46">
        <f>Table2[[#This Row],[March]]-Table1[[#This Row],[March]]</f>
        <v>3000</v>
      </c>
      <c r="E20" s="46">
        <f>Table2[[#This Row],[April]]-Table1[[#This Row],[April]]</f>
        <v>3000</v>
      </c>
      <c r="F20" s="46">
        <f>Table2[[#This Row],[May]]-Table1[[#This Row],[May]]</f>
        <v>3000</v>
      </c>
      <c r="G20" s="46">
        <f>Table2[[#This Row],[June]]-Table1[[#This Row],[June]]</f>
        <v>3000</v>
      </c>
      <c r="H20" s="46">
        <f t="shared" ref="H20:H25" si="4">SUM(B20:G20)</f>
        <v>18000</v>
      </c>
    </row>
    <row r="21" spans="1:8" x14ac:dyDescent="0.35">
      <c r="A21" s="25" t="s">
        <v>45</v>
      </c>
      <c r="B21" s="46">
        <f>Table2[[#This Row],[January]]-Table1[[#This Row],[January]]</f>
        <v>3500</v>
      </c>
      <c r="C21" s="46">
        <f>Table2[[#This Row],[February]]-Table1[[#This Row],[February]]</f>
        <v>3500</v>
      </c>
      <c r="D21" s="46">
        <f>Table2[[#This Row],[March]]-Table1[[#This Row],[March]]</f>
        <v>3500</v>
      </c>
      <c r="E21" s="46">
        <f>Table2[[#This Row],[April]]-Table1[[#This Row],[April]]</f>
        <v>3500</v>
      </c>
      <c r="F21" s="46">
        <f>Table2[[#This Row],[May]]-Table1[[#This Row],[May]]</f>
        <v>3500</v>
      </c>
      <c r="G21" s="46">
        <f>Table2[[#This Row],[June]]-Table1[[#This Row],[June]]</f>
        <v>3500</v>
      </c>
      <c r="H21" s="46">
        <f t="shared" si="4"/>
        <v>21000</v>
      </c>
    </row>
    <row r="22" spans="1:8" x14ac:dyDescent="0.35">
      <c r="A22" s="25" t="s">
        <v>46</v>
      </c>
      <c r="B22" s="46">
        <f>Table2[[#This Row],[January]]-Table1[[#This Row],[January]]</f>
        <v>4000</v>
      </c>
      <c r="C22" s="46">
        <f>Table2[[#This Row],[February]]-Table1[[#This Row],[February]]</f>
        <v>4000</v>
      </c>
      <c r="D22" s="46">
        <f>Table2[[#This Row],[March]]-Table1[[#This Row],[March]]</f>
        <v>4000</v>
      </c>
      <c r="E22" s="46">
        <f>Table2[[#This Row],[April]]-Table1[[#This Row],[April]]</f>
        <v>4000</v>
      </c>
      <c r="F22" s="46">
        <f>Table2[[#This Row],[May]]-Table1[[#This Row],[May]]</f>
        <v>4000</v>
      </c>
      <c r="G22" s="46">
        <f>Table2[[#This Row],[June]]-Table1[[#This Row],[June]]</f>
        <v>4000</v>
      </c>
      <c r="H22" s="46">
        <f t="shared" si="4"/>
        <v>24000</v>
      </c>
    </row>
    <row r="23" spans="1:8" x14ac:dyDescent="0.35">
      <c r="A23" s="25" t="s">
        <v>19</v>
      </c>
      <c r="B23" s="46">
        <f>Table2[[#This Row],[January]]-Table1[[#This Row],[January]]</f>
        <v>5000</v>
      </c>
      <c r="C23" s="46">
        <f>Table2[[#This Row],[February]]-Table1[[#This Row],[February]]</f>
        <v>5000</v>
      </c>
      <c r="D23" s="46">
        <f>Table2[[#This Row],[March]]-Table1[[#This Row],[March]]</f>
        <v>5000</v>
      </c>
      <c r="E23" s="46">
        <f>Table2[[#This Row],[April]]-Table1[[#This Row],[April]]</f>
        <v>5000</v>
      </c>
      <c r="F23" s="46">
        <f>Table2[[#This Row],[May]]-Table1[[#This Row],[May]]</f>
        <v>5000</v>
      </c>
      <c r="G23" s="46">
        <f>Table2[[#This Row],[June]]-Table1[[#This Row],[June]]</f>
        <v>5000</v>
      </c>
      <c r="H23" s="46">
        <f t="shared" si="4"/>
        <v>30000</v>
      </c>
    </row>
    <row r="24" spans="1:8" x14ac:dyDescent="0.35">
      <c r="A24" s="25" t="s">
        <v>20</v>
      </c>
      <c r="B24" s="46">
        <f>Table2[[#This Row],[January]]-Table1[[#This Row],[January]]</f>
        <v>2000</v>
      </c>
      <c r="C24" s="46">
        <f>Table2[[#This Row],[February]]-Table1[[#This Row],[February]]</f>
        <v>2000</v>
      </c>
      <c r="D24" s="46">
        <f>Table2[[#This Row],[March]]-Table1[[#This Row],[March]]</f>
        <v>2000</v>
      </c>
      <c r="E24" s="46">
        <f>Table2[[#This Row],[April]]-Table1[[#This Row],[April]]</f>
        <v>2000</v>
      </c>
      <c r="F24" s="46">
        <f>Table2[[#This Row],[May]]-Table1[[#This Row],[May]]</f>
        <v>2000</v>
      </c>
      <c r="G24" s="46">
        <f>Table2[[#This Row],[June]]-Table1[[#This Row],[June]]</f>
        <v>2000</v>
      </c>
      <c r="H24" s="46">
        <f t="shared" si="4"/>
        <v>12000</v>
      </c>
    </row>
    <row r="25" spans="1:8" x14ac:dyDescent="0.35">
      <c r="A25" s="25"/>
      <c r="B25" s="46">
        <f>Table2[[#This Row],[January]]-Table1[[#This Row],[January]]</f>
        <v>0</v>
      </c>
      <c r="C25" s="46">
        <f>Table2[[#This Row],[February]]-Table1[[#This Row],[February]]</f>
        <v>0</v>
      </c>
      <c r="D25" s="46">
        <f>Table2[[#This Row],[March]]-Table1[[#This Row],[March]]</f>
        <v>0</v>
      </c>
      <c r="E25" s="46">
        <f>Table2[[#This Row],[April]]-Table1[[#This Row],[April]]</f>
        <v>0</v>
      </c>
      <c r="F25" s="46">
        <f>Table2[[#This Row],[May]]-Table1[[#This Row],[May]]</f>
        <v>0</v>
      </c>
      <c r="G25" s="46">
        <f>Table2[[#This Row],[June]]-Table1[[#This Row],[June]]</f>
        <v>0</v>
      </c>
      <c r="H25" s="46">
        <f t="shared" si="4"/>
        <v>0</v>
      </c>
    </row>
    <row r="26" spans="1:8" ht="17" x14ac:dyDescent="0.35">
      <c r="A26" s="24" t="s">
        <v>21</v>
      </c>
      <c r="B26" s="61">
        <f>SUBTOTAL(9,B29:B30)</f>
        <v>7000</v>
      </c>
      <c r="C26" s="61">
        <f t="shared" ref="C26:H26" si="5">SUBTOTAL(9,C29:C30)</f>
        <v>7000</v>
      </c>
      <c r="D26" s="61">
        <f t="shared" si="5"/>
        <v>10500</v>
      </c>
      <c r="E26" s="61">
        <f t="shared" si="5"/>
        <v>10500</v>
      </c>
      <c r="F26" s="61">
        <f t="shared" si="5"/>
        <v>10500</v>
      </c>
      <c r="G26" s="61">
        <f t="shared" si="5"/>
        <v>10500</v>
      </c>
      <c r="H26" s="62">
        <f t="shared" si="5"/>
        <v>56000</v>
      </c>
    </row>
    <row r="27" spans="1:8" x14ac:dyDescent="0.35">
      <c r="A27" s="68" t="s">
        <v>47</v>
      </c>
      <c r="B27" s="46">
        <f>Table2[[#This Row],[January]]-Table1[[#This Row],[January]]</f>
        <v>2000</v>
      </c>
      <c r="C27" s="46">
        <f>Table2[[#This Row],[February]]-Table1[[#This Row],[February]]</f>
        <v>2000</v>
      </c>
      <c r="D27" s="46">
        <f>Table2[[#This Row],[March]]-Table1[[#This Row],[March]]</f>
        <v>5000</v>
      </c>
      <c r="E27" s="46">
        <f>Table2[[#This Row],[April]]-Table1[[#This Row],[April]]</f>
        <v>5000</v>
      </c>
      <c r="F27" s="46">
        <f>Table2[[#This Row],[May]]-Table1[[#This Row],[May]]</f>
        <v>5000</v>
      </c>
      <c r="G27" s="46">
        <f>Table2[[#This Row],[June]]-Table1[[#This Row],[June]]</f>
        <v>5000</v>
      </c>
      <c r="H27" s="46">
        <f t="shared" ref="H27:H30" si="6">SUM(B27:G27)</f>
        <v>24000</v>
      </c>
    </row>
    <row r="28" spans="1:8" x14ac:dyDescent="0.35">
      <c r="A28" s="68" t="s">
        <v>48</v>
      </c>
      <c r="B28" s="46">
        <f>Table2[[#This Row],[January]]-Table1[[#This Row],[January]]</f>
        <v>1800</v>
      </c>
      <c r="C28" s="46">
        <f>Table2[[#This Row],[February]]-Table1[[#This Row],[February]]</f>
        <v>2500</v>
      </c>
      <c r="D28" s="46">
        <f>Table2[[#This Row],[March]]-Table1[[#This Row],[March]]</f>
        <v>2500</v>
      </c>
      <c r="E28" s="46">
        <f>Table2[[#This Row],[April]]-Table1[[#This Row],[April]]</f>
        <v>2500</v>
      </c>
      <c r="F28" s="46">
        <f>Table2[[#This Row],[May]]-Table1[[#This Row],[May]]</f>
        <v>2500</v>
      </c>
      <c r="G28" s="46">
        <f>Table2[[#This Row],[June]]-Table1[[#This Row],[June]]</f>
        <v>2500</v>
      </c>
      <c r="H28" s="46">
        <f t="shared" si="6"/>
        <v>14300</v>
      </c>
    </row>
    <row r="29" spans="1:8" x14ac:dyDescent="0.35">
      <c r="A29" s="25" t="s">
        <v>49</v>
      </c>
      <c r="B29" s="46">
        <f>Table2[[#This Row],[January]]-Table1[[#This Row],[January]]</f>
        <v>4000</v>
      </c>
      <c r="C29" s="46">
        <f>Table2[[#This Row],[February]]-Table1[[#This Row],[February]]</f>
        <v>4000</v>
      </c>
      <c r="D29" s="46">
        <f>Table2[[#This Row],[March]]-Table1[[#This Row],[March]]</f>
        <v>6000</v>
      </c>
      <c r="E29" s="46">
        <f>Table2[[#This Row],[April]]-Table1[[#This Row],[April]]</f>
        <v>6000</v>
      </c>
      <c r="F29" s="46">
        <f>Table2[[#This Row],[May]]-Table1[[#This Row],[May]]</f>
        <v>6000</v>
      </c>
      <c r="G29" s="46">
        <f>Table2[[#This Row],[June]]-Table1[[#This Row],[June]]</f>
        <v>6000</v>
      </c>
      <c r="H29" s="46">
        <f t="shared" si="6"/>
        <v>32000</v>
      </c>
    </row>
    <row r="30" spans="1:8" x14ac:dyDescent="0.35">
      <c r="A30" s="25" t="s">
        <v>22</v>
      </c>
      <c r="B30" s="46">
        <f>Table2[[#This Row],[January]]-Table1[[#This Row],[January]]</f>
        <v>3000</v>
      </c>
      <c r="C30" s="46">
        <f>Table2[[#This Row],[February]]-Table1[[#This Row],[February]]</f>
        <v>3000</v>
      </c>
      <c r="D30" s="46">
        <f>Table2[[#This Row],[March]]-Table1[[#This Row],[March]]</f>
        <v>4500</v>
      </c>
      <c r="E30" s="46">
        <f>Table2[[#This Row],[April]]-Table1[[#This Row],[April]]</f>
        <v>4500</v>
      </c>
      <c r="F30" s="46">
        <f>Table2[[#This Row],[May]]-Table1[[#This Row],[May]]</f>
        <v>4500</v>
      </c>
      <c r="G30" s="46">
        <f>Table2[[#This Row],[June]]-Table1[[#This Row],[June]]</f>
        <v>4500</v>
      </c>
      <c r="H30" s="46">
        <f t="shared" si="6"/>
        <v>24000</v>
      </c>
    </row>
    <row r="31" spans="1:8" x14ac:dyDescent="0.35">
      <c r="A31" s="25"/>
      <c r="B31" s="46"/>
      <c r="C31" s="46"/>
      <c r="D31" s="46"/>
      <c r="E31" s="46"/>
      <c r="F31" s="46"/>
      <c r="G31" s="46"/>
      <c r="H31" s="46"/>
    </row>
    <row r="32" spans="1:8" ht="17" x14ac:dyDescent="0.35">
      <c r="A32" s="26" t="s">
        <v>27</v>
      </c>
      <c r="B32" s="47">
        <f t="shared" ref="B32:H32" si="7">B5+B9+B18+B26</f>
        <v>160500</v>
      </c>
      <c r="C32" s="47">
        <f t="shared" si="7"/>
        <v>160000</v>
      </c>
      <c r="D32" s="47">
        <f t="shared" si="7"/>
        <v>163500</v>
      </c>
      <c r="E32" s="47">
        <f t="shared" si="7"/>
        <v>164000</v>
      </c>
      <c r="F32" s="47">
        <f t="shared" si="7"/>
        <v>163500</v>
      </c>
      <c r="G32" s="47">
        <f t="shared" si="7"/>
        <v>163500</v>
      </c>
      <c r="H32" s="47">
        <f t="shared" si="7"/>
        <v>975000</v>
      </c>
    </row>
  </sheetData>
  <conditionalFormatting sqref="A5:G5 A8:G9 A6:H7 A10:H17 A18:G31">
    <cfRule type="cellIs" dxfId="24" priority="14" operator="lessThan">
      <formula>0</formula>
    </cfRule>
  </conditionalFormatting>
  <conditionalFormatting sqref="B9:G9">
    <cfRule type="cellIs" dxfId="23" priority="13" operator="lessThan">
      <formula>0</formula>
    </cfRule>
  </conditionalFormatting>
  <conditionalFormatting sqref="B18:G18">
    <cfRule type="cellIs" dxfId="22" priority="12" operator="lessThan">
      <formula>0</formula>
    </cfRule>
  </conditionalFormatting>
  <conditionalFormatting sqref="B26:G28">
    <cfRule type="cellIs" dxfId="21" priority="11" operator="lessThan">
      <formula>0</formula>
    </cfRule>
  </conditionalFormatting>
  <conditionalFormatting sqref="A32:G32">
    <cfRule type="cellIs" dxfId="20" priority="10" operator="lessThan">
      <formula>0</formula>
    </cfRule>
  </conditionalFormatting>
  <conditionalFormatting sqref="H29:H30">
    <cfRule type="cellIs" dxfId="19" priority="3" operator="lessThan">
      <formula>0</formula>
    </cfRule>
  </conditionalFormatting>
  <conditionalFormatting sqref="H32">
    <cfRule type="cellIs" dxfId="18" priority="5" operator="lessThan">
      <formula>0</formula>
    </cfRule>
  </conditionalFormatting>
  <conditionalFormatting sqref="H5 H8:H9 H18 H26 H31">
    <cfRule type="cellIs" dxfId="17" priority="9" operator="lessThan">
      <formula>0</formula>
    </cfRule>
  </conditionalFormatting>
  <conditionalFormatting sqref="H9">
    <cfRule type="cellIs" dxfId="16" priority="8" operator="lessThan">
      <formula>0</formula>
    </cfRule>
  </conditionalFormatting>
  <conditionalFormatting sqref="H18">
    <cfRule type="cellIs" dxfId="15" priority="7" operator="lessThan">
      <formula>0</formula>
    </cfRule>
  </conditionalFormatting>
  <conditionalFormatting sqref="H26">
    <cfRule type="cellIs" dxfId="14" priority="6" operator="lessThan">
      <formula>0</formula>
    </cfRule>
  </conditionalFormatting>
  <conditionalFormatting sqref="H19:H25">
    <cfRule type="cellIs" dxfId="13" priority="4" operator="lessThan">
      <formula>0</formula>
    </cfRule>
  </conditionalFormatting>
  <conditionalFormatting sqref="H27">
    <cfRule type="cellIs" dxfId="12" priority="2" operator="lessThan">
      <formula>0</formula>
    </cfRule>
  </conditionalFormatting>
  <conditionalFormatting sqref="H28">
    <cfRule type="cellIs" dxfId="11" priority="1" operator="lessThan">
      <formula>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29"/>
  <sheetViews>
    <sheetView showGridLines="0" workbookViewId="0">
      <selection activeCell="H2" sqref="H2"/>
    </sheetView>
  </sheetViews>
  <sheetFormatPr defaultRowHeight="14.5" x14ac:dyDescent="0.35"/>
  <cols>
    <col min="1" max="1" width="44.26953125" bestFit="1" customWidth="1"/>
    <col min="2" max="3" width="11.453125" bestFit="1" customWidth="1"/>
    <col min="4" max="4" width="10.54296875" bestFit="1" customWidth="1"/>
    <col min="7" max="7" width="14.7265625" bestFit="1" customWidth="1"/>
    <col min="8" max="8" width="12.08984375" bestFit="1" customWidth="1"/>
    <col min="9" max="10" width="11.453125" bestFit="1" customWidth="1"/>
    <col min="11" max="11" width="8.36328125" bestFit="1" customWidth="1"/>
  </cols>
  <sheetData>
    <row r="1" spans="1:11" ht="36" x14ac:dyDescent="0.55000000000000004">
      <c r="A1" s="48" t="s">
        <v>29</v>
      </c>
      <c r="B1" s="49"/>
      <c r="C1" s="49"/>
      <c r="D1" s="49"/>
      <c r="E1" s="50"/>
      <c r="F1" s="4"/>
      <c r="G1" s="4"/>
      <c r="H1" s="51"/>
      <c r="I1" s="51"/>
      <c r="J1" s="51"/>
      <c r="K1" s="4"/>
    </row>
    <row r="2" spans="1:11" ht="36" x14ac:dyDescent="0.35">
      <c r="A2" s="5" t="s">
        <v>44</v>
      </c>
      <c r="B2" s="49"/>
      <c r="C2" s="49"/>
      <c r="D2" s="49"/>
      <c r="E2" s="50"/>
      <c r="F2" s="4"/>
      <c r="G2" s="4"/>
      <c r="H2" s="51"/>
      <c r="I2" s="51"/>
      <c r="J2" s="51"/>
      <c r="K2" s="4"/>
    </row>
    <row r="4" spans="1:11" x14ac:dyDescent="0.35">
      <c r="A4" t="s">
        <v>31</v>
      </c>
    </row>
    <row r="6" spans="1:11" ht="23.5" x14ac:dyDescent="0.35">
      <c r="A6" s="52" t="s">
        <v>32</v>
      </c>
      <c r="G6" s="52" t="s">
        <v>43</v>
      </c>
    </row>
    <row r="23" spans="1:11" ht="39" x14ac:dyDescent="0.35">
      <c r="A23" s="53" t="s">
        <v>33</v>
      </c>
      <c r="B23" s="54" t="s">
        <v>40</v>
      </c>
      <c r="C23" s="54" t="s">
        <v>41</v>
      </c>
      <c r="D23" s="54" t="s">
        <v>34</v>
      </c>
      <c r="E23" s="54" t="s">
        <v>35</v>
      </c>
      <c r="G23" s="53" t="s">
        <v>42</v>
      </c>
      <c r="H23" s="54" t="s">
        <v>0</v>
      </c>
      <c r="I23" s="54" t="s">
        <v>24</v>
      </c>
      <c r="J23" s="54" t="s">
        <v>34</v>
      </c>
      <c r="K23" s="54" t="s">
        <v>35</v>
      </c>
    </row>
    <row r="24" spans="1:11" x14ac:dyDescent="0.35">
      <c r="A24" s="55" t="s">
        <v>36</v>
      </c>
      <c r="B24" s="59">
        <f>'Planned Budget'!H5</f>
        <v>720000</v>
      </c>
      <c r="C24" s="59">
        <f>'Actual Spent Budget'!H5</f>
        <v>0</v>
      </c>
      <c r="D24" s="59">
        <f>B24-C24</f>
        <v>720000</v>
      </c>
      <c r="E24" s="56">
        <f>D24/B24</f>
        <v>1</v>
      </c>
      <c r="G24" s="55" t="s">
        <v>1</v>
      </c>
      <c r="H24" s="59">
        <f>'Planned Budget'!B32</f>
        <v>164300</v>
      </c>
      <c r="I24" s="59">
        <f>'Actual Spent Budget'!B32</f>
        <v>0</v>
      </c>
      <c r="J24" s="59">
        <f>H24-I24</f>
        <v>164300</v>
      </c>
      <c r="K24" s="56">
        <f>J24/H24</f>
        <v>1</v>
      </c>
    </row>
    <row r="25" spans="1:11" x14ac:dyDescent="0.35">
      <c r="A25" s="57" t="s">
        <v>37</v>
      </c>
      <c r="B25" s="60">
        <f>'Planned Budget'!H9</f>
        <v>88000</v>
      </c>
      <c r="C25" s="60">
        <f>'Actual Spent Budget'!H9</f>
        <v>0</v>
      </c>
      <c r="D25" s="60">
        <f>B25-C25</f>
        <v>88000</v>
      </c>
      <c r="E25" s="58">
        <f t="shared" ref="E25:E27" si="0">D25/B25</f>
        <v>1</v>
      </c>
      <c r="G25" s="55" t="s">
        <v>2</v>
      </c>
      <c r="H25" s="60">
        <f>'Planned Budget'!C32</f>
        <v>164500</v>
      </c>
      <c r="I25" s="60">
        <f>'Actual Spent Budget'!C32</f>
        <v>0</v>
      </c>
      <c r="J25" s="60">
        <f>H25-I25</f>
        <v>164500</v>
      </c>
      <c r="K25" s="58">
        <f t="shared" ref="K25:K27" si="1">J25/H25</f>
        <v>1</v>
      </c>
    </row>
    <row r="26" spans="1:11" x14ac:dyDescent="0.35">
      <c r="A26" s="55" t="s">
        <v>38</v>
      </c>
      <c r="B26" s="59">
        <f>'Planned Budget'!H18</f>
        <v>111000</v>
      </c>
      <c r="C26" s="59">
        <f>'Actual Spent Budget'!H18</f>
        <v>0</v>
      </c>
      <c r="D26" s="59">
        <f>B26-C26</f>
        <v>111000</v>
      </c>
      <c r="E26" s="56">
        <f t="shared" si="0"/>
        <v>1</v>
      </c>
      <c r="G26" s="55" t="s">
        <v>3</v>
      </c>
      <c r="H26" s="59">
        <f>'Planned Budget'!D32</f>
        <v>171000</v>
      </c>
      <c r="I26" s="59">
        <f>'Actual Spent Budget'!D32</f>
        <v>0</v>
      </c>
      <c r="J26" s="59">
        <f>H26-I26</f>
        <v>171000</v>
      </c>
      <c r="K26" s="56">
        <f t="shared" si="1"/>
        <v>1</v>
      </c>
    </row>
    <row r="27" spans="1:11" x14ac:dyDescent="0.35">
      <c r="A27" s="57" t="s">
        <v>39</v>
      </c>
      <c r="B27" s="60">
        <f>'Planned Budget'!H26</f>
        <v>94300</v>
      </c>
      <c r="C27" s="60">
        <f>'Actual Spent Budget'!H26</f>
        <v>0</v>
      </c>
      <c r="D27" s="60">
        <f>B27-C27</f>
        <v>94300</v>
      </c>
      <c r="E27" s="58">
        <f t="shared" si="0"/>
        <v>1</v>
      </c>
      <c r="G27" s="55" t="s">
        <v>4</v>
      </c>
      <c r="H27" s="60">
        <f>'Planned Budget'!E32</f>
        <v>171500</v>
      </c>
      <c r="I27" s="60">
        <f>'Actual Spent Budget'!E32</f>
        <v>0</v>
      </c>
      <c r="J27" s="60">
        <f>H27-I27</f>
        <v>171500</v>
      </c>
      <c r="K27" s="58">
        <f t="shared" si="1"/>
        <v>1</v>
      </c>
    </row>
    <row r="28" spans="1:11" x14ac:dyDescent="0.35">
      <c r="G28" s="55" t="s">
        <v>5</v>
      </c>
      <c r="H28" s="60">
        <f>'Planned Budget'!F32</f>
        <v>171000</v>
      </c>
      <c r="I28" s="60">
        <f>'Actual Spent Budget'!F32</f>
        <v>0</v>
      </c>
      <c r="J28" s="60">
        <f t="shared" ref="J28:J29" si="2">H28-I28</f>
        <v>171000</v>
      </c>
      <c r="K28" s="58">
        <f t="shared" ref="K28:K29" si="3">J28/H28</f>
        <v>1</v>
      </c>
    </row>
    <row r="29" spans="1:11" x14ac:dyDescent="0.35">
      <c r="G29" s="55" t="s">
        <v>6</v>
      </c>
      <c r="H29" s="60">
        <f>'Planned Budget'!G32</f>
        <v>171000</v>
      </c>
      <c r="I29" s="60">
        <f>'Actual Spent Budget'!G32</f>
        <v>0</v>
      </c>
      <c r="J29" s="60">
        <f t="shared" si="2"/>
        <v>171000</v>
      </c>
      <c r="K29" s="58">
        <f t="shared" si="3"/>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
  <sheetViews>
    <sheetView showGridLines="0" workbookViewId="0">
      <selection activeCell="G1" sqref="G1"/>
    </sheetView>
  </sheetViews>
  <sheetFormatPr defaultRowHeight="14.5" x14ac:dyDescent="0.35"/>
  <cols>
    <col min="1" max="1" width="85.36328125" customWidth="1"/>
  </cols>
  <sheetData>
    <row r="1" spans="1:1" ht="304.5" x14ac:dyDescent="0.35">
      <c r="A1" s="69" t="s">
        <v>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Planned Budget</vt:lpstr>
      <vt:lpstr>Actual Spent Budget</vt:lpstr>
      <vt:lpstr>Budget Variance</vt:lpstr>
      <vt:lpstr>Budget Analysis</vt:lpstr>
      <vt:lpstr>Budget Explanation.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HP;Oladipo</dc:creator>
  <cp:lastModifiedBy>HP</cp:lastModifiedBy>
  <dcterms:created xsi:type="dcterms:W3CDTF">2023-01-14T18:22:14Z</dcterms:created>
  <dcterms:modified xsi:type="dcterms:W3CDTF">2023-02-18T13:58:24Z</dcterms:modified>
</cp:coreProperties>
</file>