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2"/>
  <workbookPr autoCompressPictures="0"/>
  <mc:AlternateContent xmlns:mc="http://schemas.openxmlformats.org/markup-compatibility/2006">
    <mc:Choice Requires="x15">
      <x15ac:absPath xmlns:x15ac="http://schemas.microsoft.com/office/spreadsheetml/2010/11/ac" url="/Users/brianolpin/src/humi/humi/scripts/"/>
    </mc:Choice>
  </mc:AlternateContent>
  <xr:revisionPtr revIDLastSave="0" documentId="13_ncr:1_{4167006A-4F25-B44D-B6E8-C33A3F56F225}" xr6:coauthVersionLast="36" xr6:coauthVersionMax="43" xr10:uidLastSave="{00000000-0000-0000-0000-000000000000}"/>
  <bookViews>
    <workbookView xWindow="0" yWindow="460" windowWidth="24920" windowHeight="19200" tabRatio="887" firstSheet="1" activeTab="2" xr2:uid="{00000000-000D-0000-FFFF-FFFF00000000}"/>
  </bookViews>
  <sheets>
    <sheet name="Instr" sheetId="3" r:id="rId1"/>
    <sheet name="YEAR" sheetId="1" r:id="rId2"/>
    <sheet name="Jan" sheetId="5" r:id="rId3"/>
    <sheet name="Feb" sheetId="7" r:id="rId4"/>
    <sheet name="Mar" sheetId="10" r:id="rId5"/>
    <sheet name="Apr" sheetId="11" r:id="rId6"/>
    <sheet name="May" sheetId="12" r:id="rId7"/>
    <sheet name="Jun" sheetId="13" r:id="rId8"/>
    <sheet name="Jul" sheetId="14" r:id="rId9"/>
    <sheet name="Aug" sheetId="15" r:id="rId10"/>
    <sheet name="Sep" sheetId="16" r:id="rId11"/>
    <sheet name="Oct" sheetId="17" r:id="rId12"/>
    <sheet name="Nov" sheetId="18" r:id="rId13"/>
    <sheet name="Dec" sheetId="19" r:id="rId14"/>
    <sheet name="Admin" sheetId="6" r:id="rId15"/>
    <sheet name="GrantReq" sheetId="2" r:id="rId16"/>
    <sheet name="PriorYr" sheetId="20" r:id="rId17"/>
  </sheets>
  <externalReferences>
    <externalReference r:id="rId18"/>
  </externalReferences>
  <definedNames>
    <definedName name="_Hlk490910546" localSheetId="0">Instr!#REF!</definedName>
    <definedName name="_xlnm.Print_Area" localSheetId="14">Admin!$A$1:$P$36</definedName>
    <definedName name="_xlnm.Print_Area" localSheetId="3">Feb!$A$1:$H$41</definedName>
    <definedName name="_xlnm.Print_Area" localSheetId="15">GrantReq!$A$1:$G$11</definedName>
    <definedName name="_xlnm.Print_Area" localSheetId="0">Instr!$A$1:$N$37</definedName>
    <definedName name="_xlnm.Print_Area" localSheetId="2">Jan!$A$1:$H$41</definedName>
    <definedName name="_xlnm.Print_Area" localSheetId="4">Mar!$A$1:$H$41</definedName>
    <definedName name="_xlnm.Print_Area" localSheetId="10">Sep!$A$1:$H$41</definedName>
    <definedName name="_xlnm.Print_Area" localSheetId="1">YEAR!$A$1:$P$29</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O29" i="1" l="1"/>
  <c r="O28" i="1"/>
  <c r="O27" i="1"/>
  <c r="O26" i="1"/>
  <c r="O24" i="1"/>
  <c r="O23" i="1"/>
  <c r="O22" i="1"/>
  <c r="O21" i="1"/>
  <c r="O19" i="1"/>
  <c r="O18" i="1"/>
  <c r="O17" i="1"/>
  <c r="O16" i="1"/>
  <c r="O15" i="1"/>
  <c r="O14" i="1"/>
  <c r="O13" i="1"/>
  <c r="O12" i="1"/>
  <c r="O11" i="1"/>
  <c r="O10" i="1"/>
  <c r="O9" i="1"/>
  <c r="O8" i="1"/>
  <c r="O7" i="1"/>
  <c r="B8" i="6"/>
  <c r="B7" i="1"/>
  <c r="B8" i="1"/>
  <c r="B10" i="1"/>
  <c r="B9" i="1"/>
  <c r="B11" i="1"/>
  <c r="B12" i="1"/>
  <c r="H11" i="5"/>
  <c r="H13" i="5"/>
  <c r="B13" i="1"/>
  <c r="B14" i="1"/>
  <c r="C8" i="6"/>
  <c r="C7" i="1"/>
  <c r="C8" i="1"/>
  <c r="C10" i="1"/>
  <c r="C9" i="1"/>
  <c r="C11" i="1"/>
  <c r="C12" i="1"/>
  <c r="H11" i="19"/>
  <c r="H13" i="19"/>
  <c r="H14" i="19"/>
  <c r="H11" i="18"/>
  <c r="H13" i="18"/>
  <c r="H14" i="18"/>
  <c r="H11" i="17"/>
  <c r="H13" i="17"/>
  <c r="H14" i="17"/>
  <c r="H11" i="16"/>
  <c r="H13" i="16"/>
  <c r="H14" i="16"/>
  <c r="H11" i="15"/>
  <c r="H13" i="15"/>
  <c r="H14" i="15"/>
  <c r="H11" i="14"/>
  <c r="H13" i="14"/>
  <c r="H14" i="14"/>
  <c r="H11" i="13"/>
  <c r="H13" i="13"/>
  <c r="H14" i="13"/>
  <c r="H11" i="12"/>
  <c r="H13" i="12"/>
  <c r="H14" i="12"/>
  <c r="H11" i="11"/>
  <c r="H13" i="11"/>
  <c r="H14" i="11"/>
  <c r="H11" i="10"/>
  <c r="H13" i="10"/>
  <c r="H14" i="10"/>
  <c r="H14" i="5"/>
  <c r="H11" i="7"/>
  <c r="H13" i="7"/>
  <c r="C13" i="1"/>
  <c r="C14" i="1"/>
  <c r="D8" i="6"/>
  <c r="D7" i="1"/>
  <c r="D8" i="1"/>
  <c r="D10" i="1"/>
  <c r="D9" i="1"/>
  <c r="D11" i="1"/>
  <c r="D12" i="1"/>
  <c r="D13" i="1"/>
  <c r="D14" i="1"/>
  <c r="E8" i="6"/>
  <c r="E7" i="1"/>
  <c r="E8" i="1"/>
  <c r="E10" i="1"/>
  <c r="E9" i="1"/>
  <c r="E11" i="1"/>
  <c r="E12" i="1"/>
  <c r="E13" i="1"/>
  <c r="E14" i="1"/>
  <c r="F8" i="6"/>
  <c r="F7" i="1"/>
  <c r="F8" i="1"/>
  <c r="F10" i="1"/>
  <c r="F9" i="1"/>
  <c r="F11" i="1"/>
  <c r="F12" i="1"/>
  <c r="F13" i="1"/>
  <c r="F14" i="1"/>
  <c r="G8" i="6"/>
  <c r="G7" i="1"/>
  <c r="G8" i="1"/>
  <c r="G10" i="1"/>
  <c r="G9" i="1"/>
  <c r="G11" i="1"/>
  <c r="G12" i="1"/>
  <c r="G13" i="1"/>
  <c r="G14" i="1"/>
  <c r="H8" i="6"/>
  <c r="H7" i="1"/>
  <c r="H8" i="1"/>
  <c r="H10" i="1"/>
  <c r="H9" i="1"/>
  <c r="H11" i="1"/>
  <c r="H12" i="1"/>
  <c r="H13" i="1"/>
  <c r="H14" i="1"/>
  <c r="I8" i="6"/>
  <c r="I7" i="1"/>
  <c r="I8" i="1"/>
  <c r="I10" i="1"/>
  <c r="I9" i="1"/>
  <c r="I11" i="1"/>
  <c r="I12" i="1"/>
  <c r="I13" i="1"/>
  <c r="I14" i="1"/>
  <c r="J8" i="6"/>
  <c r="J7" i="1"/>
  <c r="J8" i="1"/>
  <c r="J10" i="1"/>
  <c r="J9" i="1"/>
  <c r="J11" i="1"/>
  <c r="J12" i="1"/>
  <c r="J13" i="1"/>
  <c r="J14" i="1"/>
  <c r="K8" i="6"/>
  <c r="K7" i="1"/>
  <c r="K8" i="1"/>
  <c r="K10" i="1"/>
  <c r="K9" i="1"/>
  <c r="K11" i="1"/>
  <c r="K12" i="1"/>
  <c r="K13" i="1"/>
  <c r="K14" i="1"/>
  <c r="L8" i="6"/>
  <c r="L7" i="1"/>
  <c r="L8" i="1"/>
  <c r="L10" i="1"/>
  <c r="L9" i="1"/>
  <c r="L11" i="1"/>
  <c r="L12" i="1"/>
  <c r="L13" i="1"/>
  <c r="L14" i="1"/>
  <c r="M8" i="6"/>
  <c r="M7" i="1"/>
  <c r="M8" i="1"/>
  <c r="M10" i="1"/>
  <c r="M9" i="1"/>
  <c r="M11" i="1"/>
  <c r="M12" i="1"/>
  <c r="M13" i="1"/>
  <c r="M14" i="1"/>
  <c r="N12" i="1"/>
  <c r="N8" i="1"/>
  <c r="N9" i="1"/>
  <c r="N7" i="1"/>
  <c r="N10" i="1"/>
  <c r="N11" i="1"/>
  <c r="P7" i="1"/>
  <c r="P10" i="1"/>
  <c r="P8" i="1"/>
  <c r="P9" i="1"/>
  <c r="P11" i="1"/>
  <c r="M15" i="1"/>
  <c r="B16" i="3"/>
  <c r="M16" i="1"/>
  <c r="M17" i="1"/>
  <c r="L15" i="1"/>
  <c r="L16" i="1"/>
  <c r="L17" i="1"/>
  <c r="K15" i="1"/>
  <c r="K16" i="1"/>
  <c r="K17" i="1"/>
  <c r="J15" i="1"/>
  <c r="J16" i="1"/>
  <c r="J17" i="1"/>
  <c r="I15" i="1"/>
  <c r="I16" i="1"/>
  <c r="I17" i="1"/>
  <c r="H15" i="1"/>
  <c r="H16" i="1"/>
  <c r="H17" i="1"/>
  <c r="G15" i="1"/>
  <c r="G16" i="1"/>
  <c r="G17" i="1"/>
  <c r="F15" i="1"/>
  <c r="F16" i="1"/>
  <c r="F17" i="1"/>
  <c r="E15" i="1"/>
  <c r="E16" i="1"/>
  <c r="E17" i="1"/>
  <c r="D15" i="1"/>
  <c r="D16" i="1"/>
  <c r="D17" i="1"/>
  <c r="C15" i="1"/>
  <c r="C16" i="1"/>
  <c r="C17" i="1"/>
  <c r="B15" i="1"/>
  <c r="B16" i="1"/>
  <c r="B17" i="1"/>
  <c r="B18" i="1"/>
  <c r="B19" i="1"/>
  <c r="F42" i="5"/>
  <c r="B21" i="1"/>
  <c r="G42" i="5"/>
  <c r="B22" i="1"/>
  <c r="B15" i="3"/>
  <c r="B20" i="1"/>
  <c r="B24" i="1"/>
  <c r="C18" i="1"/>
  <c r="C19" i="1"/>
  <c r="C21" i="1"/>
  <c r="C22" i="1"/>
  <c r="C15" i="3"/>
  <c r="C20" i="1"/>
  <c r="C24" i="1"/>
  <c r="D18" i="1"/>
  <c r="D19" i="1"/>
  <c r="D21" i="1"/>
  <c r="D22" i="1"/>
  <c r="D15" i="3"/>
  <c r="D20" i="1"/>
  <c r="D24" i="1"/>
  <c r="E18" i="1"/>
  <c r="E19" i="1"/>
  <c r="E21" i="1"/>
  <c r="E22" i="1"/>
  <c r="E15" i="3"/>
  <c r="E20" i="1"/>
  <c r="E24" i="1"/>
  <c r="F18" i="1"/>
  <c r="F19" i="1"/>
  <c r="F42" i="12"/>
  <c r="F21" i="1"/>
  <c r="G42" i="12"/>
  <c r="F22" i="1"/>
  <c r="F15" i="3"/>
  <c r="F20" i="1"/>
  <c r="F24" i="1"/>
  <c r="G18" i="1"/>
  <c r="G19" i="1"/>
  <c r="F42" i="13"/>
  <c r="G21" i="1"/>
  <c r="G42" i="13"/>
  <c r="G22" i="1"/>
  <c r="G15" i="3"/>
  <c r="G20" i="1"/>
  <c r="G24" i="1"/>
  <c r="H18" i="1"/>
  <c r="H19" i="1"/>
  <c r="H21" i="1"/>
  <c r="H22" i="1"/>
  <c r="H15" i="3"/>
  <c r="H20" i="1"/>
  <c r="H24" i="1"/>
  <c r="I18" i="1"/>
  <c r="I19" i="1"/>
  <c r="I21" i="1"/>
  <c r="I22" i="1"/>
  <c r="I15" i="3"/>
  <c r="I20" i="1"/>
  <c r="I24" i="1"/>
  <c r="J18" i="1"/>
  <c r="J19" i="1"/>
  <c r="J21" i="1"/>
  <c r="J22" i="1"/>
  <c r="J15" i="3"/>
  <c r="J20" i="1"/>
  <c r="J24" i="1"/>
  <c r="K18" i="1"/>
  <c r="K19" i="1"/>
  <c r="K21" i="1"/>
  <c r="K22" i="1"/>
  <c r="K15" i="3"/>
  <c r="K20" i="1"/>
  <c r="K24" i="1"/>
  <c r="L18" i="1"/>
  <c r="L19" i="1"/>
  <c r="L21" i="1"/>
  <c r="L22" i="1"/>
  <c r="L15" i="3"/>
  <c r="L20" i="1"/>
  <c r="L24" i="1"/>
  <c r="M18" i="1"/>
  <c r="M19" i="1"/>
  <c r="M21" i="1"/>
  <c r="M22" i="1"/>
  <c r="M15" i="3"/>
  <c r="M20" i="1"/>
  <c r="M24" i="1"/>
  <c r="N18" i="1"/>
  <c r="G17" i="19"/>
  <c r="F17" i="19"/>
  <c r="G17" i="18"/>
  <c r="F17" i="18"/>
  <c r="G17" i="17"/>
  <c r="F17" i="17"/>
  <c r="G17" i="16"/>
  <c r="F17" i="16"/>
  <c r="G17" i="15"/>
  <c r="F17" i="15"/>
  <c r="G17" i="14"/>
  <c r="F17" i="14"/>
  <c r="G17" i="13"/>
  <c r="F17" i="13"/>
  <c r="G17" i="12"/>
  <c r="F17" i="12"/>
  <c r="G17" i="11"/>
  <c r="F17" i="11"/>
  <c r="G17" i="10"/>
  <c r="F17" i="10"/>
  <c r="G17" i="7"/>
  <c r="F17" i="7"/>
  <c r="G17" i="5"/>
  <c r="F17" i="5"/>
  <c r="D43" i="19"/>
  <c r="M27" i="1"/>
  <c r="D43" i="18"/>
  <c r="L27" i="1"/>
  <c r="D43" i="17"/>
  <c r="K27" i="1"/>
  <c r="D43" i="16"/>
  <c r="J27" i="1"/>
  <c r="D43" i="15"/>
  <c r="I27" i="1"/>
  <c r="D43" i="14"/>
  <c r="H27" i="1"/>
  <c r="D43" i="11"/>
  <c r="E27" i="1"/>
  <c r="D43" i="10"/>
  <c r="D27" i="1"/>
  <c r="D43" i="7"/>
  <c r="C27" i="1"/>
  <c r="G26" i="1"/>
  <c r="F26" i="1"/>
  <c r="D43" i="5"/>
  <c r="B27" i="1"/>
  <c r="G24" i="2"/>
  <c r="F24" i="2"/>
  <c r="G17" i="2"/>
  <c r="G18" i="2"/>
  <c r="G19" i="2"/>
  <c r="G4" i="2"/>
  <c r="C5" i="2"/>
  <c r="C4" i="2"/>
  <c r="G2" i="2"/>
  <c r="G6" i="2"/>
  <c r="F42" i="19"/>
  <c r="G42" i="19"/>
  <c r="H42" i="19"/>
  <c r="D42" i="19"/>
  <c r="G44" i="19"/>
  <c r="F40" i="19"/>
  <c r="G40" i="19"/>
  <c r="H40" i="19"/>
  <c r="H17" i="19"/>
  <c r="H20" i="19"/>
  <c r="H21" i="19"/>
  <c r="H22" i="19"/>
  <c r="H23" i="19"/>
  <c r="H24" i="19"/>
  <c r="H25" i="19"/>
  <c r="H26" i="19"/>
  <c r="H27" i="19"/>
  <c r="H28" i="19"/>
  <c r="H29" i="19"/>
  <c r="H30" i="19"/>
  <c r="H31" i="19"/>
  <c r="H32" i="19"/>
  <c r="H33" i="19"/>
  <c r="H34" i="19"/>
  <c r="H35" i="19"/>
  <c r="H36" i="19"/>
  <c r="H37" i="19"/>
  <c r="H38" i="19"/>
  <c r="H39" i="19"/>
  <c r="C17" i="19"/>
  <c r="G3" i="19"/>
  <c r="B6" i="3"/>
  <c r="C3" i="19"/>
  <c r="H1" i="19"/>
  <c r="F42" i="18"/>
  <c r="G42" i="18"/>
  <c r="H42" i="18"/>
  <c r="D42" i="18"/>
  <c r="G44" i="18"/>
  <c r="F40" i="18"/>
  <c r="G40" i="18"/>
  <c r="H40" i="18"/>
  <c r="H17" i="18"/>
  <c r="H20" i="18"/>
  <c r="H21" i="18"/>
  <c r="H22" i="18"/>
  <c r="H23" i="18"/>
  <c r="H24" i="18"/>
  <c r="H25" i="18"/>
  <c r="H26" i="18"/>
  <c r="H27" i="18"/>
  <c r="H28" i="18"/>
  <c r="H29" i="18"/>
  <c r="H30" i="18"/>
  <c r="H31" i="18"/>
  <c r="H32" i="18"/>
  <c r="H33" i="18"/>
  <c r="H34" i="18"/>
  <c r="H35" i="18"/>
  <c r="H36" i="18"/>
  <c r="H37" i="18"/>
  <c r="H38" i="18"/>
  <c r="H39" i="18"/>
  <c r="C17" i="18"/>
  <c r="G3" i="18"/>
  <c r="C3" i="18"/>
  <c r="H1" i="18"/>
  <c r="F42" i="17"/>
  <c r="G42" i="17"/>
  <c r="H42" i="17"/>
  <c r="D42" i="17"/>
  <c r="G44" i="17"/>
  <c r="F40" i="17"/>
  <c r="G40" i="17"/>
  <c r="H40" i="17"/>
  <c r="H17" i="17"/>
  <c r="H20" i="17"/>
  <c r="H21" i="17"/>
  <c r="H22" i="17"/>
  <c r="H23" i="17"/>
  <c r="H24" i="17"/>
  <c r="H25" i="17"/>
  <c r="H26" i="17"/>
  <c r="H27" i="17"/>
  <c r="H28" i="17"/>
  <c r="H29" i="17"/>
  <c r="H30" i="17"/>
  <c r="H31" i="17"/>
  <c r="H32" i="17"/>
  <c r="H33" i="17"/>
  <c r="H34" i="17"/>
  <c r="H35" i="17"/>
  <c r="H36" i="17"/>
  <c r="H37" i="17"/>
  <c r="H38" i="17"/>
  <c r="H39" i="17"/>
  <c r="C17" i="17"/>
  <c r="G3" i="17"/>
  <c r="C3" i="17"/>
  <c r="H1" i="17"/>
  <c r="F42" i="16"/>
  <c r="G42" i="16"/>
  <c r="H42" i="16"/>
  <c r="D42" i="16"/>
  <c r="G44" i="16"/>
  <c r="F40" i="16"/>
  <c r="G40" i="16"/>
  <c r="H40" i="16"/>
  <c r="H17" i="16"/>
  <c r="H20" i="16"/>
  <c r="H21" i="16"/>
  <c r="H22" i="16"/>
  <c r="H23" i="16"/>
  <c r="H24" i="16"/>
  <c r="H25" i="16"/>
  <c r="H26" i="16"/>
  <c r="H27" i="16"/>
  <c r="H28" i="16"/>
  <c r="H29" i="16"/>
  <c r="H30" i="16"/>
  <c r="H31" i="16"/>
  <c r="H32" i="16"/>
  <c r="H33" i="16"/>
  <c r="H34" i="16"/>
  <c r="H35" i="16"/>
  <c r="H36" i="16"/>
  <c r="H37" i="16"/>
  <c r="H38" i="16"/>
  <c r="H39" i="16"/>
  <c r="C17" i="16"/>
  <c r="G3" i="16"/>
  <c r="C3" i="16"/>
  <c r="H1" i="16"/>
  <c r="F42" i="15"/>
  <c r="G42" i="15"/>
  <c r="H42" i="15"/>
  <c r="D42" i="15"/>
  <c r="G44" i="15"/>
  <c r="F40" i="15"/>
  <c r="G40" i="15"/>
  <c r="H40" i="15"/>
  <c r="H17" i="15"/>
  <c r="H20" i="15"/>
  <c r="H21" i="15"/>
  <c r="H22" i="15"/>
  <c r="H23" i="15"/>
  <c r="H24" i="15"/>
  <c r="H25" i="15"/>
  <c r="H26" i="15"/>
  <c r="H27" i="15"/>
  <c r="H28" i="15"/>
  <c r="H29" i="15"/>
  <c r="H30" i="15"/>
  <c r="H31" i="15"/>
  <c r="H32" i="15"/>
  <c r="H33" i="15"/>
  <c r="H34" i="15"/>
  <c r="H35" i="15"/>
  <c r="H36" i="15"/>
  <c r="H37" i="15"/>
  <c r="H38" i="15"/>
  <c r="H39" i="15"/>
  <c r="C17" i="15"/>
  <c r="G3" i="15"/>
  <c r="C3" i="15"/>
  <c r="H1" i="15"/>
  <c r="F42" i="14"/>
  <c r="G42" i="14"/>
  <c r="H42" i="14"/>
  <c r="D42" i="14"/>
  <c r="G44" i="14"/>
  <c r="F40" i="14"/>
  <c r="G40" i="14"/>
  <c r="H40" i="14"/>
  <c r="H17" i="14"/>
  <c r="H20" i="14"/>
  <c r="H21" i="14"/>
  <c r="H22" i="14"/>
  <c r="H23" i="14"/>
  <c r="H24" i="14"/>
  <c r="H25" i="14"/>
  <c r="H26" i="14"/>
  <c r="H27" i="14"/>
  <c r="H28" i="14"/>
  <c r="H29" i="14"/>
  <c r="H30" i="14"/>
  <c r="H31" i="14"/>
  <c r="H32" i="14"/>
  <c r="H33" i="14"/>
  <c r="H34" i="14"/>
  <c r="H35" i="14"/>
  <c r="H36" i="14"/>
  <c r="H37" i="14"/>
  <c r="H38" i="14"/>
  <c r="H39" i="14"/>
  <c r="C17" i="14"/>
  <c r="G3" i="14"/>
  <c r="C3" i="14"/>
  <c r="H1" i="14"/>
  <c r="H42" i="13"/>
  <c r="D42" i="13"/>
  <c r="G44" i="13"/>
  <c r="D43" i="13"/>
  <c r="F40" i="13"/>
  <c r="G40" i="13"/>
  <c r="H40" i="13"/>
  <c r="H17" i="13"/>
  <c r="H20" i="13"/>
  <c r="H21" i="13"/>
  <c r="H22" i="13"/>
  <c r="H23" i="13"/>
  <c r="H24" i="13"/>
  <c r="H25" i="13"/>
  <c r="H26" i="13"/>
  <c r="H27" i="13"/>
  <c r="H28" i="13"/>
  <c r="H29" i="13"/>
  <c r="H30" i="13"/>
  <c r="H31" i="13"/>
  <c r="H32" i="13"/>
  <c r="H33" i="13"/>
  <c r="H34" i="13"/>
  <c r="H35" i="13"/>
  <c r="H36" i="13"/>
  <c r="H37" i="13"/>
  <c r="H38" i="13"/>
  <c r="H39" i="13"/>
  <c r="C17" i="13"/>
  <c r="G3" i="13"/>
  <c r="C3" i="13"/>
  <c r="H1" i="13"/>
  <c r="F42" i="11"/>
  <c r="G42" i="11"/>
  <c r="H42" i="11"/>
  <c r="D42" i="11"/>
  <c r="G44" i="11"/>
  <c r="F40" i="11"/>
  <c r="G40" i="11"/>
  <c r="H40" i="11"/>
  <c r="H17" i="11"/>
  <c r="H20" i="11"/>
  <c r="H21" i="11"/>
  <c r="H22" i="11"/>
  <c r="H23" i="11"/>
  <c r="H24" i="11"/>
  <c r="H25" i="11"/>
  <c r="H26" i="11"/>
  <c r="H27" i="11"/>
  <c r="H28" i="11"/>
  <c r="H29" i="11"/>
  <c r="H30" i="11"/>
  <c r="H31" i="11"/>
  <c r="H32" i="11"/>
  <c r="H33" i="11"/>
  <c r="H34" i="11"/>
  <c r="H35" i="11"/>
  <c r="H36" i="11"/>
  <c r="H37" i="11"/>
  <c r="H38" i="11"/>
  <c r="H39" i="11"/>
  <c r="C17" i="11"/>
  <c r="G3" i="11"/>
  <c r="C3" i="11"/>
  <c r="H1" i="11"/>
  <c r="F42" i="10"/>
  <c r="G42" i="10"/>
  <c r="H42" i="10"/>
  <c r="D42" i="10"/>
  <c r="G44" i="10"/>
  <c r="F40" i="10"/>
  <c r="G40" i="10"/>
  <c r="H40" i="10"/>
  <c r="H17" i="10"/>
  <c r="H20" i="10"/>
  <c r="H21" i="10"/>
  <c r="H22" i="10"/>
  <c r="H23" i="10"/>
  <c r="H24" i="10"/>
  <c r="H25" i="10"/>
  <c r="H26" i="10"/>
  <c r="H27" i="10"/>
  <c r="H28" i="10"/>
  <c r="H29" i="10"/>
  <c r="H30" i="10"/>
  <c r="H31" i="10"/>
  <c r="H32" i="10"/>
  <c r="H33" i="10"/>
  <c r="H34" i="10"/>
  <c r="H35" i="10"/>
  <c r="H36" i="10"/>
  <c r="H37" i="10"/>
  <c r="H38" i="10"/>
  <c r="H39" i="10"/>
  <c r="C17" i="10"/>
  <c r="G3" i="10"/>
  <c r="C3" i="10"/>
  <c r="H1" i="10"/>
  <c r="F42" i="7"/>
  <c r="G42" i="7"/>
  <c r="H42" i="7"/>
  <c r="D42" i="7"/>
  <c r="G44" i="7"/>
  <c r="F40" i="7"/>
  <c r="G40" i="7"/>
  <c r="H40" i="7"/>
  <c r="H17" i="7"/>
  <c r="H20" i="7"/>
  <c r="H21" i="7"/>
  <c r="H22" i="7"/>
  <c r="H23" i="7"/>
  <c r="H24" i="7"/>
  <c r="H25" i="7"/>
  <c r="H26" i="7"/>
  <c r="H27" i="7"/>
  <c r="H28" i="7"/>
  <c r="H29" i="7"/>
  <c r="H30" i="7"/>
  <c r="H31" i="7"/>
  <c r="H32" i="7"/>
  <c r="H33" i="7"/>
  <c r="H34" i="7"/>
  <c r="H35" i="7"/>
  <c r="H36" i="7"/>
  <c r="H37" i="7"/>
  <c r="H38" i="7"/>
  <c r="H39" i="7"/>
  <c r="C17" i="7"/>
  <c r="H14" i="7"/>
  <c r="G3" i="7"/>
  <c r="C3" i="7"/>
  <c r="H1" i="7"/>
  <c r="H42" i="5"/>
  <c r="D42" i="5"/>
  <c r="G44" i="5"/>
  <c r="F40" i="5"/>
  <c r="G40" i="5"/>
  <c r="H40" i="5"/>
  <c r="H17" i="5"/>
  <c r="H20" i="5"/>
  <c r="H21" i="5"/>
  <c r="H22" i="5"/>
  <c r="H23" i="5"/>
  <c r="H24" i="5"/>
  <c r="H25" i="5"/>
  <c r="H26" i="5"/>
  <c r="H27" i="5"/>
  <c r="H28" i="5"/>
  <c r="H29" i="5"/>
  <c r="H30" i="5"/>
  <c r="H31" i="5"/>
  <c r="H32" i="5"/>
  <c r="H33" i="5"/>
  <c r="H34" i="5"/>
  <c r="H35" i="5"/>
  <c r="H36" i="5"/>
  <c r="H37" i="5"/>
  <c r="H38" i="5"/>
  <c r="H39" i="5"/>
  <c r="C17" i="5"/>
  <c r="G3" i="5"/>
  <c r="C3" i="5"/>
  <c r="H1" i="5"/>
  <c r="N8" i="6"/>
  <c r="N9" i="6"/>
  <c r="P8" i="6"/>
  <c r="P9" i="6"/>
  <c r="P10" i="6"/>
  <c r="O10" i="6"/>
  <c r="N10" i="6"/>
  <c r="M10" i="6"/>
  <c r="L10" i="6"/>
  <c r="K10" i="6"/>
  <c r="J10" i="6"/>
  <c r="I10" i="6"/>
  <c r="H10" i="6"/>
  <c r="G10" i="6"/>
  <c r="F10" i="6"/>
  <c r="E10" i="6"/>
  <c r="D10" i="6"/>
  <c r="C10" i="6"/>
  <c r="B10" i="6"/>
  <c r="A37" i="3"/>
  <c r="A36" i="3"/>
  <c r="A35" i="3"/>
  <c r="A34" i="3"/>
  <c r="A33" i="3"/>
  <c r="A32" i="3"/>
  <c r="A31" i="3"/>
  <c r="A30" i="3"/>
  <c r="A29" i="3"/>
  <c r="A28" i="3"/>
  <c r="A27" i="3"/>
  <c r="A25" i="3"/>
  <c r="N16" i="1"/>
  <c r="P16" i="1"/>
  <c r="P29" i="1"/>
  <c r="N29" i="1"/>
  <c r="N13" i="1"/>
  <c r="P13" i="1"/>
  <c r="N14" i="1"/>
  <c r="P14" i="1"/>
  <c r="P15" i="1"/>
  <c r="P17" i="1"/>
  <c r="N15" i="1"/>
  <c r="N17" i="1"/>
  <c r="N19" i="1"/>
  <c r="N20" i="1"/>
  <c r="N21" i="1"/>
  <c r="N22" i="1"/>
  <c r="N24" i="1"/>
  <c r="P19" i="1"/>
  <c r="P20" i="1"/>
  <c r="P21" i="1"/>
  <c r="P22" i="1"/>
  <c r="P24" i="1"/>
  <c r="B23" i="1"/>
  <c r="C23" i="1"/>
  <c r="D23" i="1"/>
  <c r="E23" i="1"/>
  <c r="F23" i="1"/>
  <c r="G23" i="1"/>
  <c r="H23" i="1"/>
  <c r="I23" i="1"/>
  <c r="J23" i="1"/>
  <c r="K23" i="1"/>
  <c r="L23" i="1"/>
  <c r="M23" i="1"/>
  <c r="N23" i="1"/>
  <c r="P23" i="1"/>
  <c r="P12" i="1"/>
  <c r="L3" i="1"/>
  <c r="B26" i="1"/>
  <c r="C26" i="1"/>
  <c r="D26" i="1"/>
  <c r="E26" i="1"/>
  <c r="D42" i="12"/>
  <c r="H26" i="1"/>
  <c r="I26" i="1"/>
  <c r="J26" i="1"/>
  <c r="K26" i="1"/>
  <c r="L26" i="1"/>
  <c r="M26" i="1"/>
  <c r="N26" i="1"/>
  <c r="P26" i="1"/>
  <c r="P28" i="1"/>
  <c r="N28" i="1"/>
  <c r="D43" i="12"/>
  <c r="F27" i="1"/>
  <c r="G27" i="1"/>
  <c r="N27" i="1"/>
  <c r="P27" i="1"/>
  <c r="M28" i="1"/>
  <c r="L28" i="1"/>
  <c r="K28" i="1"/>
  <c r="J28" i="1"/>
  <c r="I28" i="1"/>
  <c r="G28" i="1"/>
  <c r="F28" i="1"/>
  <c r="E28" i="1"/>
  <c r="D28" i="1"/>
  <c r="C28" i="1"/>
  <c r="B28" i="1"/>
  <c r="H28" i="1"/>
  <c r="H42" i="12"/>
  <c r="G44" i="12"/>
  <c r="A23" i="3"/>
  <c r="A26" i="3"/>
  <c r="A24" i="3"/>
  <c r="H1" i="12"/>
  <c r="B9" i="3"/>
  <c r="G40" i="12"/>
  <c r="F40" i="12"/>
  <c r="H17" i="12"/>
  <c r="H20" i="12"/>
  <c r="H21" i="12"/>
  <c r="H22" i="12"/>
  <c r="H23" i="12"/>
  <c r="H24" i="12"/>
  <c r="H25" i="12"/>
  <c r="H26" i="12"/>
  <c r="H27" i="12"/>
  <c r="H28" i="12"/>
  <c r="H29" i="12"/>
  <c r="H30" i="12"/>
  <c r="H31" i="12"/>
  <c r="H32" i="12"/>
  <c r="H33" i="12"/>
  <c r="H34" i="12"/>
  <c r="H35" i="12"/>
  <c r="H36" i="12"/>
  <c r="H37" i="12"/>
  <c r="H38" i="12"/>
  <c r="H39" i="12"/>
  <c r="B8" i="3"/>
  <c r="B7" i="3"/>
  <c r="M4" i="1"/>
  <c r="H40" i="12"/>
  <c r="C17" i="12"/>
  <c r="G3" i="12"/>
  <c r="C3" i="12"/>
  <c r="N12" i="3"/>
  <c r="N13" i="3"/>
  <c r="N16" i="3"/>
  <c r="N15" i="3"/>
  <c r="B4" i="1"/>
</calcChain>
</file>

<file path=xl/sharedStrings.xml><?xml version="1.0" encoding="utf-8"?>
<sst xmlns="http://schemas.openxmlformats.org/spreadsheetml/2006/main" count="578" uniqueCount="152">
  <si>
    <t>VERSION FP-28.04.19</t>
  </si>
  <si>
    <t>Thank you for joining us in assisting children and their families to escape homelessness.  Our goal is to create a simple and efficent reporting system and we welcome your suggestions for improvement!</t>
  </si>
  <si>
    <r>
      <t xml:space="preserve">Instructions for HUMI/ FAMILY PROMISE Reporting.  </t>
    </r>
    <r>
      <rPr>
        <b/>
        <sz val="14"/>
        <color indexed="8"/>
        <rFont val="Calibri"/>
        <family val="2"/>
      </rPr>
      <t>Please complete this Work Book and Email to HUMI by the 5th of each month.</t>
    </r>
  </si>
  <si>
    <t>If you have questions regarding this reporting process please the contact HUMI at 360-890-1174 or email "sarah@helpusmovein.org"</t>
  </si>
  <si>
    <t>Partner</t>
  </si>
  <si>
    <t>(Note: Provider information as noted in the grant agreement which is the last tab in this workbook.)</t>
  </si>
  <si>
    <t>Name:</t>
  </si>
  <si>
    <t>Address:</t>
  </si>
  <si>
    <t>Partner No:</t>
  </si>
  <si>
    <t>Challenge Grant</t>
  </si>
  <si>
    <t>(Annually for two years.)</t>
  </si>
  <si>
    <t>Monthly Allocation:</t>
  </si>
  <si>
    <t>Jan</t>
  </si>
  <si>
    <t>Feb</t>
  </si>
  <si>
    <t>Mar</t>
  </si>
  <si>
    <t>Apr</t>
  </si>
  <si>
    <t>May</t>
  </si>
  <si>
    <t>Jun</t>
  </si>
  <si>
    <t>Jul</t>
  </si>
  <si>
    <t>Aug</t>
  </si>
  <si>
    <t>Sep</t>
  </si>
  <si>
    <t>Oct</t>
  </si>
  <si>
    <t>Nov</t>
  </si>
  <si>
    <t>Dec</t>
  </si>
  <si>
    <t>Year</t>
  </si>
  <si>
    <t>Move-in Estimate</t>
  </si>
  <si>
    <t>Prevention Estimate</t>
  </si>
  <si>
    <t>The monthly allocation is a forecast of anticipated need and can be changed by mutual agreement.</t>
  </si>
  <si>
    <t>Total Estimate</t>
  </si>
  <si>
    <t>Case Management %</t>
  </si>
  <si>
    <t>Check Sum</t>
  </si>
  <si>
    <t>HELP US MOVE IN INC. - FAMILY PROMISE</t>
  </si>
  <si>
    <t>Year to Date Report (Form B)</t>
  </si>
  <si>
    <t>Date</t>
  </si>
  <si>
    <t xml:space="preserve">Partner No. </t>
  </si>
  <si>
    <t xml:space="preserve">PRIOR </t>
  </si>
  <si>
    <t>GRAND</t>
  </si>
  <si>
    <t>JAN</t>
  </si>
  <si>
    <t>FEB</t>
  </si>
  <si>
    <t>MAR</t>
  </si>
  <si>
    <t>APR</t>
  </si>
  <si>
    <t xml:space="preserve">MAY </t>
  </si>
  <si>
    <t>JUN</t>
  </si>
  <si>
    <t>JUL</t>
  </si>
  <si>
    <t>AUG</t>
  </si>
  <si>
    <t>SEP</t>
  </si>
  <si>
    <t>OCT</t>
  </si>
  <si>
    <t xml:space="preserve">NOV </t>
  </si>
  <si>
    <t>DEC</t>
  </si>
  <si>
    <t>TOTAL</t>
  </si>
  <si>
    <t>YEARS</t>
  </si>
  <si>
    <t>HOMELESS MATCH</t>
  </si>
  <si>
    <t>LOCAL MATCH</t>
  </si>
  <si>
    <t>LESS CASE MGT</t>
  </si>
  <si>
    <t>HUMI GRANT</t>
  </si>
  <si>
    <t>TOTAL COM. CHAL.</t>
  </si>
  <si>
    <t>BALANCE COM. CHAL.</t>
  </si>
  <si>
    <t>COMMUNITY DONATIONS</t>
  </si>
  <si>
    <t>COMMUNITY MATCH</t>
  </si>
  <si>
    <t>TOTAL COM. FUNDS</t>
  </si>
  <si>
    <t>LESS % CASE MGT</t>
  </si>
  <si>
    <t>NET DONATIONS</t>
  </si>
  <si>
    <t>AVAIL PRIOR MO.</t>
  </si>
  <si>
    <t>AVAIL MONTH</t>
  </si>
  <si>
    <t>ALLOCATION</t>
  </si>
  <si>
    <t>ACTUAL MOVE-IN</t>
  </si>
  <si>
    <t>ACTUAL PREVENTION</t>
  </si>
  <si>
    <t>TOTAL EXPENDED</t>
  </si>
  <si>
    <t>AVAIL END MO.</t>
  </si>
  <si>
    <t xml:space="preserve">NO. CHILDN HELPED </t>
  </si>
  <si>
    <t>NO. FAMILIES</t>
  </si>
  <si>
    <t>AVERAGE PER CHILD</t>
  </si>
  <si>
    <t>TOTAL CASE MGT</t>
  </si>
  <si>
    <t>HELP US MOVE IN INC. &amp; Family Promise</t>
  </si>
  <si>
    <t>Monthly Accounting (Form C)</t>
  </si>
  <si>
    <t>Month:</t>
  </si>
  <si>
    <t xml:space="preserve">Name: </t>
  </si>
  <si>
    <t>DONATIONS</t>
  </si>
  <si>
    <t>Donor</t>
  </si>
  <si>
    <t xml:space="preserve"> DATE</t>
  </si>
  <si>
    <t>AMT. DONATED</t>
  </si>
  <si>
    <t>Local Match</t>
  </si>
  <si>
    <t>Community Donations</t>
  </si>
  <si>
    <t>Move-in Amount</t>
  </si>
  <si>
    <t>Prevention Amount</t>
  </si>
  <si>
    <t>Balance</t>
  </si>
  <si>
    <t>Allocation</t>
  </si>
  <si>
    <t>Disbursements:</t>
  </si>
  <si>
    <t>NO.</t>
  </si>
  <si>
    <t>Name</t>
  </si>
  <si>
    <t xml:space="preserve">Date </t>
  </si>
  <si>
    <t>Number Children</t>
  </si>
  <si>
    <t>Landlord</t>
  </si>
  <si>
    <t>Ending Balance</t>
  </si>
  <si>
    <t>Children</t>
  </si>
  <si>
    <t>TOTAL SPENT</t>
  </si>
  <si>
    <t>HouseHolds</t>
  </si>
  <si>
    <t>AVERAGE COST/CHILD</t>
  </si>
  <si>
    <t>This page is restricted to HUMI Administration</t>
  </si>
  <si>
    <t>YEAR</t>
  </si>
  <si>
    <t>Partner Name</t>
  </si>
  <si>
    <t>Address</t>
  </si>
  <si>
    <t>1234 Great Gadsby Road</t>
  </si>
  <si>
    <t>Partner No.</t>
  </si>
  <si>
    <t>HOMELESS NO MORE GRANT REQUEST</t>
  </si>
  <si>
    <t>Case Management%</t>
  </si>
  <si>
    <t>Start Date</t>
  </si>
  <si>
    <t>June</t>
  </si>
  <si>
    <t>Primary Donations</t>
  </si>
  <si>
    <t>Prior YEARS</t>
  </si>
  <si>
    <t>Grand TOTAL</t>
  </si>
  <si>
    <t>Homeless Match</t>
  </si>
  <si>
    <t>HUMI Grant</t>
  </si>
  <si>
    <t>Total</t>
  </si>
  <si>
    <t>HUMI Inc.</t>
  </si>
  <si>
    <t>Transaction Date</t>
  </si>
  <si>
    <t>Check #</t>
  </si>
  <si>
    <t>Amt Approved</t>
  </si>
  <si>
    <t>Approval</t>
  </si>
  <si>
    <t>Current Transaction</t>
  </si>
  <si>
    <t>BS</t>
  </si>
  <si>
    <t>Prior Transactions</t>
  </si>
  <si>
    <t>IMPORTANT NOTE: The instructions below are linked to the Instruction page.  It is crucial that rows or columns not be deleted or added on this page.</t>
  </si>
  <si>
    <t xml:space="preserve">Save WorkBook as FPDenver.Oct.18.2017P (PartnerName.Month.Day.Year.P (Partner)). Please email to Sarah by the 5th of each month. HUMI will make any changes and return the WorkBook (if necessary) as FPDenver.Oct.19.2017H (HUMI).  Saving the WorkBook in this manner will help to identify the latest version. </t>
  </si>
  <si>
    <t xml:space="preserve">Grant Request-Local Match (Form A):(GrantReq tab) This form is to request HUMI match and to extend the Community Challenge Match if total $20,000 is exceeded.             </t>
  </si>
  <si>
    <t>Original Grant Request is shown in form A.  This form shows a list of primary donors with total and HUMI match.</t>
  </si>
  <si>
    <t xml:space="preserve">Form includes: Name, Date and Amount Donated for Local Match Partner to be matched, also Date and check # for HUMI Match records. Total amount donated should be equal to or greater than the total of HUMI matching funds. This report is to be completed and emailed as soon as the Local Match Amount is achieved. HUMI will then issue a check matching the total agreed amount.  </t>
  </si>
  <si>
    <r>
      <rPr>
        <b/>
        <sz val="12"/>
        <color theme="1"/>
        <rFont val="Calibri"/>
        <family val="2"/>
        <scheme val="minor"/>
      </rPr>
      <t>In the event Local donations exceed the total $20,000 Challenge, report the excess funds on the Grant Request form to prolong it. HUMI will then add excess to continue the CMC on Year to Date.</t>
    </r>
    <r>
      <rPr>
        <sz val="12"/>
        <color theme="1"/>
        <rFont val="Calibri"/>
        <family val="2"/>
        <scheme val="minor"/>
      </rPr>
      <t xml:space="preserve">  </t>
    </r>
  </si>
  <si>
    <r>
      <t>Year to Date (Form B):</t>
    </r>
    <r>
      <rPr>
        <sz val="14"/>
        <color indexed="8"/>
        <rFont val="Calibri"/>
        <family val="2"/>
      </rPr>
      <t xml:space="preserve">  </t>
    </r>
    <r>
      <rPr>
        <sz val="12"/>
        <color indexed="8"/>
        <rFont val="Calibri"/>
        <family val="2"/>
      </rPr>
      <t>(YEAR tab)</t>
    </r>
  </si>
  <si>
    <t>This report automatically links information including Local/HUMI Match and Challenge Grant and available balances, donations and disbursements for # of children/families with average cost per child from Monthly Accounting Funds (Form C). This allows the WG to allocate future funds and project fund raising efforts.</t>
  </si>
  <si>
    <t xml:space="preserve"> </t>
  </si>
  <si>
    <r>
      <t>Monthly Accounting of Funds (Form C):</t>
    </r>
    <r>
      <rPr>
        <sz val="12"/>
        <color indexed="8"/>
        <rFont val="Calibri"/>
        <family val="2"/>
      </rPr>
      <t xml:space="preserve"> (MONTHLY Tabs) </t>
    </r>
  </si>
  <si>
    <t>This form records Community Donations received (top portion) and the Disbursement of Funds, used to assist families (lower portion).  There is a seperated form (worksheet) for each month that can be selected by the respective tab at the bottom of this workbook.</t>
  </si>
  <si>
    <t>Top of the form includes: Name, Date and Amount Donated by Community Donors to be matched from the Community Challenge Grant.  Larger Community contributions can be added to the Community Challenge Grant (not matched by HUMI) towards on-going challenge for community to continue to match.</t>
  </si>
  <si>
    <t>Bottom of the form includes: Client initials, number of children in household, landlord name, month's allocation (shown above and entered on instruction page, decided by WG), amounts issued in either eviction prevention or move in costs. Average cost per child is calculated each month and totaled on Year Tab for fundraising tool.</t>
  </si>
  <si>
    <t>HELP US MOVE IN INC.</t>
  </si>
  <si>
    <t xml:space="preserve">Family Promise </t>
  </si>
  <si>
    <t>HOMELESS NO MORE MATCHING GRANT REQUEST (Form A)</t>
  </si>
  <si>
    <t xml:space="preserve">No. </t>
  </si>
  <si>
    <t>Amount</t>
  </si>
  <si>
    <t>SUB TOTAL</t>
  </si>
  <si>
    <t>Check#</t>
  </si>
  <si>
    <t>Approved</t>
  </si>
  <si>
    <t>PRIOR YEAR - HUMI Admin. Only</t>
  </si>
  <si>
    <t>"Special Paste" Values from GRAND TOTAL (Column D) to Column F (below)</t>
  </si>
  <si>
    <t>"Special Paste" Prior "VALUE" Here</t>
  </si>
  <si>
    <t>Step</t>
  </si>
  <si>
    <t>Description</t>
  </si>
  <si>
    <t>For New Year Workbook: From past year's Admin. Tab copy and paste  Prior Years Transaction. From Year to Tab-Verify that Allocation Totals N 18  and P19 are 0. address information to New Workbook Admin. Tab, copy Current Transaction information paste to new Workbook Admin.Tab</t>
  </si>
  <si>
    <t>Copy "TOTAL, PRIOR YEARS, and GRAND TOTAL" Columns starting from cell B7 in prior YEAR worksheet and paste using SPECIAL PASTE VALUES (cell B7).</t>
  </si>
  <si>
    <t>Copy "GRANT TOTAL" column starting in cell D7 and paste starting in cell F7 using SPECIAL PASTE VALUES.</t>
  </si>
  <si>
    <t>ABC Partner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</si>
</sst>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_);\(0\)"/>
    <numFmt numFmtId="168" formatCode="[$-409]mmmm\ d\,\ yyyy;@"/>
    <numFmt numFmtId="169" formatCode="m/d/yy;@"/>
  </numFmts>
  <fonts count="42" x14ac:knownFonts="1">
    <font>
      <sz val="11"/>
      <color theme="1"/>
      <name val="Calibri"/>
      <family val="2"/>
      <scheme val="minor"/>
    </font>
    <font>
      <sz val="12"/>
      <color theme="1"/>
      <name val="Calibri"/>
      <family val="2"/>
      <scheme val="minor"/>
    </font>
    <font>
      <sz val="12"/>
      <color theme="1"/>
      <name val="Calibri"/>
      <family val="2"/>
      <scheme val="minor"/>
    </font>
    <font>
      <sz val="14"/>
      <color indexed="8"/>
      <name val="Calibri"/>
      <family val="2"/>
    </font>
    <font>
      <sz val="12"/>
      <color indexed="8"/>
      <name val="Calibri"/>
      <family val="2"/>
    </font>
    <font>
      <b/>
      <sz val="14"/>
      <color indexed="8"/>
      <name val="Calibri"/>
      <family val="2"/>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8"/>
      <color theme="1"/>
      <name val="Calibri"/>
      <family val="2"/>
      <scheme val="minor"/>
    </font>
    <font>
      <sz val="16"/>
      <color theme="1"/>
      <name val="Times New Roman"/>
      <family val="1"/>
    </font>
    <font>
      <sz val="14"/>
      <color theme="1"/>
      <name val="Times New Roman"/>
      <family val="1"/>
    </font>
    <font>
      <sz val="18"/>
      <color theme="1"/>
      <name val="Calibri"/>
      <family val="2"/>
      <scheme val="minor"/>
    </font>
    <font>
      <b/>
      <sz val="16"/>
      <color theme="1"/>
      <name val="Times New Roman"/>
      <family val="1"/>
    </font>
    <font>
      <b/>
      <sz val="16"/>
      <color theme="1"/>
      <name val="Calibri"/>
      <family val="2"/>
      <scheme val="minor"/>
    </font>
    <font>
      <b/>
      <i/>
      <u/>
      <sz val="12"/>
      <color theme="1"/>
      <name val="Calibri"/>
      <family val="2"/>
      <scheme val="minor"/>
    </font>
    <font>
      <b/>
      <i/>
      <u val="singleAccounting"/>
      <sz val="12"/>
      <color theme="1"/>
      <name val="Calibri"/>
      <family val="2"/>
      <scheme val="minor"/>
    </font>
    <font>
      <i/>
      <u val="singleAccounting"/>
      <sz val="11"/>
      <color theme="1"/>
      <name val="Calibri"/>
      <family val="2"/>
      <scheme val="minor"/>
    </font>
    <font>
      <i/>
      <u val="singleAccounting"/>
      <sz val="14"/>
      <color theme="1"/>
      <name val="Calibri"/>
      <family val="2"/>
      <scheme val="minor"/>
    </font>
    <font>
      <b/>
      <i/>
      <u/>
      <sz val="11"/>
      <color theme="1"/>
      <name val="Calibri"/>
      <family val="2"/>
      <scheme val="minor"/>
    </font>
    <font>
      <b/>
      <i/>
      <sz val="16"/>
      <color theme="1"/>
      <name val="Calibri"/>
      <family val="2"/>
      <scheme val="minor"/>
    </font>
    <font>
      <b/>
      <i/>
      <sz val="14"/>
      <color theme="1"/>
      <name val="Calibri"/>
      <family val="2"/>
      <scheme val="minor"/>
    </font>
    <font>
      <sz val="16"/>
      <color theme="1"/>
      <name val="Calibri"/>
      <family val="2"/>
      <scheme val="minor"/>
    </font>
    <font>
      <sz val="11"/>
      <name val="Calibri"/>
      <family val="2"/>
      <scheme val="minor"/>
    </font>
    <font>
      <sz val="13"/>
      <color theme="1"/>
      <name val="Calibri"/>
      <family val="2"/>
      <scheme val="minor"/>
    </font>
    <font>
      <b/>
      <i/>
      <sz val="12"/>
      <color theme="1"/>
      <name val="Calibri"/>
      <family val="2"/>
      <scheme val="minor"/>
    </font>
    <font>
      <i/>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scheme val="minor"/>
    </font>
    <font>
      <sz val="12"/>
      <color rgb="FF00B0F0"/>
      <name val="Calibri"/>
      <family val="2"/>
      <scheme val="minor"/>
    </font>
    <font>
      <sz val="11"/>
      <color rgb="FF00B0F0"/>
      <name val="Calibri"/>
      <family val="2"/>
      <scheme val="minor"/>
    </font>
    <font>
      <sz val="14"/>
      <color rgb="FF00B0F0"/>
      <name val="Calibri"/>
      <family val="2"/>
      <scheme val="minor"/>
    </font>
    <font>
      <sz val="11"/>
      <color rgb="FFFF0000"/>
      <name val="Calibri"/>
      <family val="2"/>
      <scheme val="minor"/>
    </font>
    <font>
      <sz val="12"/>
      <color rgb="FFFF0000"/>
      <name val="Calibri"/>
      <family val="2"/>
      <scheme val="minor"/>
    </font>
    <font>
      <sz val="14"/>
      <color rgb="FFFF0000"/>
      <name val="Calibri"/>
      <family val="2"/>
      <scheme val="minor"/>
    </font>
    <font>
      <b/>
      <sz val="14"/>
      <color rgb="FFFF0000"/>
      <name val="Calibri"/>
      <family val="2"/>
      <scheme val="minor"/>
    </font>
    <font>
      <sz val="11"/>
      <color theme="4"/>
      <name val="Calibri"/>
      <family val="2"/>
      <scheme val="minor"/>
    </font>
  </fonts>
  <fills count="17">
    <fill>
      <patternFill patternType="none"/>
    </fill>
    <fill>
      <patternFill patternType="gray125"/>
    </fill>
    <fill>
      <patternFill patternType="solid">
        <fgColor theme="0" tint="-0.14996795556505021"/>
        <bgColor indexed="64"/>
      </patternFill>
    </fill>
    <fill>
      <patternFill patternType="lightDown">
        <bgColor theme="0" tint="-0.14996795556505021"/>
      </patternFill>
    </fill>
    <fill>
      <patternFill patternType="solid">
        <fgColor theme="0"/>
        <bgColor indexed="64"/>
      </patternFill>
    </fill>
    <fill>
      <patternFill patternType="darkUp">
        <bgColor theme="0" tint="-0.14996795556505021"/>
      </patternFill>
    </fill>
    <fill>
      <patternFill patternType="solid">
        <fgColor theme="0" tint="-0.24994659260841701"/>
        <bgColor indexed="64"/>
      </patternFill>
    </fill>
    <fill>
      <patternFill patternType="solid">
        <fgColor theme="0" tint="-0.34998626667073579"/>
        <bgColor indexed="64"/>
      </patternFill>
    </fill>
    <fill>
      <patternFill patternType="lightUp">
        <bgColor theme="0" tint="-0.14996795556505021"/>
      </patternFill>
    </fill>
    <fill>
      <patternFill patternType="lightUp">
        <bgColor theme="0" tint="-0.14993743705557422"/>
      </patternFill>
    </fill>
    <fill>
      <patternFill patternType="solid">
        <fgColor theme="0" tint="-0.14990691854609822"/>
        <bgColor indexed="64"/>
      </patternFill>
    </fill>
    <fill>
      <patternFill patternType="solid">
        <fgColor theme="7" tint="0.79998168889431442"/>
        <bgColor indexed="64"/>
      </patternFill>
    </fill>
    <fill>
      <patternFill patternType="solid">
        <fgColor theme="9" tint="0.59996337778862885"/>
        <bgColor indexed="64"/>
      </patternFill>
    </fill>
    <fill>
      <patternFill patternType="solid">
        <fgColor theme="0" tint="-0.14993743705557422"/>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1"/>
        <bgColor indexed="64"/>
      </patternFill>
    </fill>
  </fills>
  <borders count="50">
    <border>
      <left/>
      <right/>
      <top/>
      <bottom/>
      <diagonal/>
    </border>
    <border>
      <left/>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right/>
      <top style="thin">
        <color auto="1"/>
      </top>
      <bottom style="double">
        <color auto="1"/>
      </bottom>
      <diagonal/>
    </border>
    <border>
      <left style="thin">
        <color auto="1"/>
      </left>
      <right/>
      <top style="medium">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style="thick">
        <color auto="1"/>
      </bottom>
      <diagonal/>
    </border>
    <border>
      <left/>
      <right/>
      <top/>
      <bottom style="thick">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double">
        <color auto="1"/>
      </top>
      <bottom style="medium">
        <color auto="1"/>
      </bottom>
      <diagonal/>
    </border>
    <border>
      <left style="thin">
        <color auto="1"/>
      </left>
      <right/>
      <top style="thin">
        <color auto="1"/>
      </top>
      <bottom/>
      <diagonal/>
    </border>
    <border>
      <left/>
      <right/>
      <top style="thick">
        <color auto="1"/>
      </top>
      <bottom/>
      <diagonal/>
    </border>
    <border>
      <left/>
      <right style="thin">
        <color auto="1"/>
      </right>
      <top style="thin">
        <color auto="1"/>
      </top>
      <bottom/>
      <diagonal/>
    </border>
    <border>
      <left style="thin">
        <color theme="1"/>
      </left>
      <right style="thin">
        <color auto="1"/>
      </right>
      <top/>
      <bottom/>
      <diagonal/>
    </border>
    <border>
      <left style="thin">
        <color theme="1"/>
      </left>
      <right style="thin">
        <color auto="1"/>
      </right>
      <top/>
      <bottom style="thin">
        <color auto="1"/>
      </bottom>
      <diagonal/>
    </border>
    <border>
      <left/>
      <right style="thin">
        <color auto="1"/>
      </right>
      <top style="thin">
        <color theme="1"/>
      </top>
      <bottom style="thin">
        <color auto="1"/>
      </bottom>
      <diagonal/>
    </border>
    <border>
      <left style="thin">
        <color theme="1"/>
      </left>
      <right/>
      <top style="medium">
        <color theme="1"/>
      </top>
      <bottom style="thin">
        <color auto="1"/>
      </bottom>
      <diagonal/>
    </border>
    <border>
      <left/>
      <right style="thin">
        <color theme="1"/>
      </right>
      <top style="medium">
        <color auto="1"/>
      </top>
      <bottom/>
      <diagonal/>
    </border>
    <border>
      <left style="thin">
        <color theme="1"/>
      </left>
      <right style="medium">
        <color auto="1"/>
      </right>
      <top style="medium">
        <color auto="1"/>
      </top>
      <bottom/>
      <diagonal/>
    </border>
    <border>
      <left style="thin">
        <color theme="1"/>
      </left>
      <right/>
      <top/>
      <bottom/>
      <diagonal/>
    </border>
    <border>
      <left style="thin">
        <color auto="1"/>
      </left>
      <right style="thin">
        <color theme="1"/>
      </right>
      <top/>
      <bottom/>
      <diagonal/>
    </border>
    <border>
      <left style="thin">
        <color auto="1"/>
      </left>
      <right style="thin">
        <color theme="1"/>
      </right>
      <top/>
      <bottom style="thin">
        <color auto="1"/>
      </bottom>
      <diagonal/>
    </border>
    <border>
      <left/>
      <right style="thin">
        <color theme="1"/>
      </right>
      <top style="thin">
        <color auto="1"/>
      </top>
      <bottom style="thin">
        <color auto="1"/>
      </bottom>
      <diagonal/>
    </border>
    <border>
      <left style="medium">
        <color theme="1"/>
      </left>
      <right style="medium">
        <color theme="1"/>
      </right>
      <top style="medium">
        <color theme="1"/>
      </top>
      <bottom/>
      <diagonal/>
    </border>
    <border>
      <left style="medium">
        <color auto="1"/>
      </left>
      <right style="medium">
        <color theme="1"/>
      </right>
      <top style="medium">
        <color auto="1"/>
      </top>
      <bottom style="medium">
        <color auto="1"/>
      </bottom>
      <diagonal/>
    </border>
    <border>
      <left style="thin">
        <color auto="1"/>
      </left>
      <right/>
      <top style="thin">
        <color auto="1"/>
      </top>
      <bottom style="double">
        <color auto="1"/>
      </bottom>
      <diagonal/>
    </border>
    <border>
      <left style="thin">
        <color theme="1"/>
      </left>
      <right/>
      <top/>
      <bottom style="thin">
        <color auto="1"/>
      </bottom>
      <diagonal/>
    </border>
    <border>
      <left/>
      <right style="thin">
        <color auto="1"/>
      </right>
      <top style="double">
        <color auto="1"/>
      </top>
      <bottom/>
      <diagonal/>
    </border>
    <border>
      <left/>
      <right style="thin">
        <color theme="1"/>
      </right>
      <top/>
      <bottom style="thin">
        <color auto="1"/>
      </bottom>
      <diagonal/>
    </border>
    <border>
      <left style="medium">
        <color theme="1"/>
      </left>
      <right style="medium">
        <color auto="1"/>
      </right>
      <top style="medium">
        <color theme="1"/>
      </top>
      <bottom style="medium">
        <color indexed="64"/>
      </bottom>
      <diagonal/>
    </border>
  </borders>
  <cellStyleXfs count="5">
    <xf numFmtId="0" fontId="0" fillId="0" borderId="0"/>
    <xf numFmtId="43" fontId="6" fillId="0" borderId="0" applyFont="0" applyFill="0" applyBorder="0" applyAlignment="0" applyProtection="0"/>
    <xf numFmtId="44" fontId="6"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cellStyleXfs>
  <cellXfs count="376">
    <xf numFmtId="0" fontId="0" fillId="0" borderId="0" xfId="0"/>
    <xf numFmtId="0" fontId="8" fillId="2" borderId="0" xfId="0" applyFont="1" applyFill="1" applyAlignment="1" applyProtection="1"/>
    <xf numFmtId="0" fontId="9" fillId="2" borderId="1" xfId="0" applyFont="1" applyFill="1" applyBorder="1" applyAlignment="1" applyProtection="1">
      <alignment horizontal="center"/>
    </xf>
    <xf numFmtId="14" fontId="9" fillId="2" borderId="1" xfId="0" applyNumberFormat="1" applyFont="1" applyFill="1" applyBorder="1" applyAlignment="1" applyProtection="1">
      <alignment horizontal="center"/>
    </xf>
    <xf numFmtId="0" fontId="9" fillId="2" borderId="1" xfId="0" applyFont="1" applyFill="1" applyBorder="1" applyAlignment="1" applyProtection="1">
      <alignment horizontal="center" wrapText="1"/>
    </xf>
    <xf numFmtId="1" fontId="6" fillId="2" borderId="33" xfId="1" applyNumberFormat="1" applyFont="1" applyFill="1" applyBorder="1" applyProtection="1"/>
    <xf numFmtId="1" fontId="0" fillId="2" borderId="2" xfId="0" applyNumberFormat="1" applyFill="1" applyBorder="1" applyProtection="1"/>
    <xf numFmtId="0" fontId="0" fillId="2" borderId="0" xfId="0" applyFill="1" applyBorder="1" applyProtection="1"/>
    <xf numFmtId="0" fontId="0" fillId="2" borderId="1" xfId="0" applyFill="1" applyBorder="1" applyProtection="1"/>
    <xf numFmtId="1" fontId="6" fillId="2" borderId="34" xfId="1" applyNumberFormat="1" applyFont="1" applyFill="1" applyBorder="1" applyProtection="1"/>
    <xf numFmtId="1" fontId="6" fillId="2" borderId="3" xfId="1" applyNumberFormat="1" applyFont="1" applyFill="1" applyBorder="1" applyProtection="1"/>
    <xf numFmtId="1" fontId="0" fillId="2" borderId="5" xfId="0" applyNumberFormat="1" applyFill="1" applyBorder="1" applyProtection="1"/>
    <xf numFmtId="1" fontId="6" fillId="2" borderId="35" xfId="1" applyNumberFormat="1" applyFont="1" applyFill="1" applyBorder="1" applyProtection="1"/>
    <xf numFmtId="0" fontId="0" fillId="2" borderId="0" xfId="0" applyFill="1" applyProtection="1"/>
    <xf numFmtId="1" fontId="0" fillId="2" borderId="7" xfId="0" applyNumberFormat="1" applyFill="1" applyBorder="1" applyProtection="1"/>
    <xf numFmtId="165" fontId="6" fillId="2" borderId="0" xfId="1" applyNumberFormat="1" applyFont="1" applyFill="1" applyProtection="1"/>
    <xf numFmtId="1" fontId="0" fillId="2" borderId="8" xfId="0" applyNumberFormat="1" applyFill="1" applyBorder="1" applyAlignment="1" applyProtection="1">
      <alignment horizontal="center"/>
    </xf>
    <xf numFmtId="0" fontId="11" fillId="2" borderId="0" xfId="0" applyFont="1" applyFill="1" applyProtection="1"/>
    <xf numFmtId="0" fontId="12" fillId="2" borderId="0" xfId="0" applyFont="1" applyFill="1" applyAlignment="1" applyProtection="1">
      <alignment horizontal="center" vertical="center"/>
    </xf>
    <xf numFmtId="0" fontId="8" fillId="2" borderId="0" xfId="0" applyFont="1" applyFill="1" applyProtection="1"/>
    <xf numFmtId="0" fontId="13" fillId="2" borderId="0" xfId="0" applyFont="1" applyFill="1" applyProtection="1"/>
    <xf numFmtId="0" fontId="14" fillId="2" borderId="0" xfId="0" applyFont="1" applyFill="1" applyProtection="1"/>
    <xf numFmtId="0" fontId="0" fillId="2" borderId="9" xfId="0" applyFill="1" applyBorder="1" applyProtection="1"/>
    <xf numFmtId="165" fontId="7" fillId="2" borderId="10" xfId="1" applyNumberFormat="1" applyFont="1" applyFill="1" applyBorder="1" applyAlignment="1" applyProtection="1">
      <alignment horizontal="center"/>
    </xf>
    <xf numFmtId="165" fontId="7" fillId="2" borderId="11" xfId="1" applyNumberFormat="1" applyFont="1" applyFill="1" applyBorder="1" applyAlignment="1" applyProtection="1">
      <alignment horizontal="center"/>
    </xf>
    <xf numFmtId="0" fontId="0" fillId="2" borderId="36" xfId="0" applyFill="1" applyBorder="1" applyProtection="1"/>
    <xf numFmtId="0" fontId="0" fillId="2" borderId="13" xfId="0" applyFill="1" applyBorder="1" applyAlignment="1" applyProtection="1">
      <alignment horizontal="center" vertical="center"/>
    </xf>
    <xf numFmtId="17" fontId="0" fillId="2" borderId="13" xfId="0" applyNumberFormat="1" applyFill="1" applyBorder="1" applyAlignment="1" applyProtection="1">
      <alignment horizontal="center" vertical="center"/>
    </xf>
    <xf numFmtId="16" fontId="0" fillId="2" borderId="13" xfId="0" applyNumberFormat="1" applyFill="1" applyBorder="1" applyAlignment="1" applyProtection="1">
      <alignment horizontal="center" vertical="center"/>
    </xf>
    <xf numFmtId="0" fontId="0" fillId="2" borderId="14" xfId="0" applyFill="1" applyBorder="1" applyAlignment="1" applyProtection="1">
      <alignment horizontal="center" vertical="center"/>
    </xf>
    <xf numFmtId="14" fontId="8" fillId="4" borderId="15" xfId="0" applyNumberFormat="1" applyFont="1" applyFill="1" applyBorder="1" applyAlignment="1" applyProtection="1">
      <protection locked="0"/>
    </xf>
    <xf numFmtId="14" fontId="8" fillId="4" borderId="0" xfId="0" applyNumberFormat="1" applyFont="1" applyFill="1" applyAlignment="1" applyProtection="1">
      <protection locked="0"/>
    </xf>
    <xf numFmtId="0" fontId="0" fillId="4" borderId="0" xfId="0" applyFill="1" applyProtection="1">
      <protection locked="0"/>
    </xf>
    <xf numFmtId="166" fontId="8" fillId="4" borderId="0" xfId="2" applyNumberFormat="1" applyFont="1" applyFill="1" applyProtection="1">
      <protection locked="0"/>
    </xf>
    <xf numFmtId="166" fontId="6" fillId="4" borderId="0" xfId="2" applyNumberFormat="1" applyFont="1" applyFill="1" applyProtection="1">
      <protection locked="0"/>
    </xf>
    <xf numFmtId="0" fontId="15" fillId="2" borderId="0" xfId="0" applyFont="1" applyFill="1" applyProtection="1"/>
    <xf numFmtId="0" fontId="11" fillId="2" borderId="0" xfId="0" applyFont="1" applyFill="1" applyAlignment="1" applyProtection="1">
      <alignment vertical="center"/>
    </xf>
    <xf numFmtId="0" fontId="14" fillId="2" borderId="4" xfId="0" applyFont="1" applyFill="1" applyBorder="1" applyProtection="1"/>
    <xf numFmtId="166" fontId="8" fillId="2" borderId="17" xfId="2" applyNumberFormat="1" applyFont="1" applyFill="1" applyBorder="1" applyProtection="1"/>
    <xf numFmtId="0" fontId="0" fillId="0" borderId="0" xfId="0" applyFill="1" applyProtection="1"/>
    <xf numFmtId="0" fontId="0" fillId="2" borderId="0" xfId="0" applyFill="1" applyAlignment="1" applyProtection="1">
      <alignment horizontal="center" vertical="center"/>
    </xf>
    <xf numFmtId="0" fontId="8" fillId="2" borderId="21" xfId="0" applyFont="1" applyFill="1" applyBorder="1" applyAlignment="1" applyProtection="1">
      <alignment horizontal="center" vertical="center"/>
    </xf>
    <xf numFmtId="165" fontId="7" fillId="2" borderId="37" xfId="1" applyNumberFormat="1" applyFont="1" applyFill="1" applyBorder="1" applyAlignment="1" applyProtection="1">
      <alignment horizontal="center" vertical="center" wrapText="1"/>
    </xf>
    <xf numFmtId="165" fontId="7" fillId="2" borderId="38" xfId="1" applyNumberFormat="1" applyFont="1" applyFill="1" applyBorder="1" applyAlignment="1" applyProtection="1">
      <alignment horizontal="center" vertical="center" wrapText="1"/>
    </xf>
    <xf numFmtId="0" fontId="0" fillId="2" borderId="17" xfId="0" applyFill="1" applyBorder="1" applyProtection="1"/>
    <xf numFmtId="0" fontId="0" fillId="0" borderId="0" xfId="0" applyProtection="1"/>
    <xf numFmtId="0" fontId="0" fillId="2" borderId="0" xfId="0" applyFill="1" applyBorder="1" applyAlignment="1" applyProtection="1">
      <alignment wrapText="1"/>
    </xf>
    <xf numFmtId="0" fontId="10" fillId="2" borderId="0" xfId="0" applyFont="1" applyFill="1" applyProtection="1"/>
    <xf numFmtId="0" fontId="9" fillId="2" borderId="0" xfId="0" applyFont="1" applyFill="1" applyProtection="1"/>
    <xf numFmtId="14" fontId="9" fillId="2" borderId="0" xfId="0" applyNumberFormat="1" applyFont="1" applyFill="1" applyProtection="1"/>
    <xf numFmtId="0" fontId="18" fillId="2" borderId="15" xfId="0" applyFont="1" applyFill="1" applyBorder="1" applyAlignment="1" applyProtection="1">
      <alignment horizontal="center"/>
    </xf>
    <xf numFmtId="164" fontId="9" fillId="2" borderId="0" xfId="0" applyNumberFormat="1" applyFont="1" applyFill="1" applyAlignment="1" applyProtection="1">
      <alignment horizontal="center"/>
    </xf>
    <xf numFmtId="167" fontId="19" fillId="2" borderId="9" xfId="2" applyNumberFormat="1" applyFont="1" applyFill="1" applyBorder="1" applyProtection="1"/>
    <xf numFmtId="167" fontId="19" fillId="2" borderId="9" xfId="0" applyNumberFormat="1" applyFont="1" applyFill="1" applyBorder="1" applyProtection="1"/>
    <xf numFmtId="164" fontId="19" fillId="2" borderId="9" xfId="0" applyNumberFormat="1" applyFont="1" applyFill="1" applyBorder="1" applyProtection="1"/>
    <xf numFmtId="0" fontId="9" fillId="2" borderId="7" xfId="0" applyFont="1" applyFill="1" applyBorder="1" applyAlignment="1" applyProtection="1">
      <alignment horizontal="center"/>
    </xf>
    <xf numFmtId="0" fontId="20" fillId="2" borderId="0" xfId="0" applyFont="1" applyFill="1" applyProtection="1"/>
    <xf numFmtId="166" fontId="21" fillId="2" borderId="9" xfId="2" applyNumberFormat="1" applyFont="1" applyFill="1" applyBorder="1" applyProtection="1"/>
    <xf numFmtId="166" fontId="11" fillId="2" borderId="22" xfId="2" applyNumberFormat="1" applyFont="1" applyFill="1" applyBorder="1" applyProtection="1"/>
    <xf numFmtId="0" fontId="0" fillId="5" borderId="0" xfId="0" applyFill="1" applyBorder="1" applyProtection="1"/>
    <xf numFmtId="0" fontId="11" fillId="6" borderId="0" xfId="0" applyFont="1" applyFill="1" applyAlignment="1" applyProtection="1">
      <alignment horizontal="center" vertical="center"/>
    </xf>
    <xf numFmtId="0" fontId="0" fillId="6" borderId="0" xfId="0" applyFill="1" applyProtection="1"/>
    <xf numFmtId="0" fontId="0" fillId="2" borderId="33" xfId="0" applyFill="1" applyBorder="1" applyAlignment="1" applyProtection="1">
      <alignment wrapText="1"/>
    </xf>
    <xf numFmtId="0" fontId="0" fillId="2" borderId="33" xfId="0" applyFill="1" applyBorder="1" applyProtection="1"/>
    <xf numFmtId="0" fontId="0" fillId="2" borderId="39" xfId="0" applyFill="1" applyBorder="1" applyProtection="1"/>
    <xf numFmtId="0" fontId="0" fillId="2" borderId="33" xfId="0" quotePrefix="1" applyFill="1" applyBorder="1" applyAlignment="1" applyProtection="1">
      <alignment wrapText="1"/>
    </xf>
    <xf numFmtId="0" fontId="0" fillId="2" borderId="39" xfId="0" applyFill="1" applyBorder="1" applyAlignment="1" applyProtection="1">
      <alignment wrapText="1"/>
    </xf>
    <xf numFmtId="0" fontId="7" fillId="2" borderId="33" xfId="0" applyFont="1" applyFill="1" applyBorder="1" applyAlignment="1" applyProtection="1">
      <alignment wrapText="1"/>
    </xf>
    <xf numFmtId="0" fontId="7" fillId="2" borderId="33" xfId="0" applyFont="1" applyFill="1" applyBorder="1" applyProtection="1"/>
    <xf numFmtId="0" fontId="7" fillId="2" borderId="39" xfId="0" applyFont="1" applyFill="1" applyBorder="1" applyProtection="1"/>
    <xf numFmtId="0" fontId="7" fillId="2" borderId="34" xfId="0" applyFont="1" applyFill="1" applyBorder="1" applyProtection="1"/>
    <xf numFmtId="0" fontId="22" fillId="2" borderId="0" xfId="0" applyFont="1" applyFill="1" applyBorder="1" applyAlignment="1" applyProtection="1">
      <alignment horizontal="center"/>
    </xf>
    <xf numFmtId="0" fontId="0" fillId="6" borderId="0" xfId="0" applyFill="1" applyAlignment="1" applyProtection="1">
      <alignment horizontal="center"/>
    </xf>
    <xf numFmtId="0" fontId="22" fillId="2" borderId="0" xfId="0" applyFont="1" applyFill="1" applyAlignment="1" applyProtection="1">
      <alignment horizontal="center"/>
    </xf>
    <xf numFmtId="0" fontId="22" fillId="6" borderId="0" xfId="0" applyFont="1" applyFill="1" applyBorder="1" applyAlignment="1" applyProtection="1">
      <alignment horizontal="center"/>
    </xf>
    <xf numFmtId="165" fontId="6" fillId="6" borderId="0" xfId="1" applyNumberFormat="1" applyFont="1" applyFill="1" applyProtection="1"/>
    <xf numFmtId="0" fontId="0" fillId="2" borderId="0" xfId="0" applyFill="1" applyAlignment="1" applyProtection="1"/>
    <xf numFmtId="0" fontId="23" fillId="2" borderId="0" xfId="0" applyFont="1" applyFill="1" applyAlignment="1" applyProtection="1">
      <alignment vertical="center"/>
    </xf>
    <xf numFmtId="0" fontId="8" fillId="2" borderId="0" xfId="0" applyFont="1" applyFill="1" applyAlignment="1" applyProtection="1">
      <alignment horizontal="left" indent="1"/>
    </xf>
    <xf numFmtId="0" fontId="24" fillId="2" borderId="0" xfId="0" applyFont="1" applyFill="1" applyAlignment="1" applyProtection="1">
      <alignment vertical="center"/>
    </xf>
    <xf numFmtId="0" fontId="8" fillId="2" borderId="1" xfId="0" applyFont="1" applyFill="1" applyBorder="1" applyAlignment="1" applyProtection="1">
      <alignment horizontal="center"/>
    </xf>
    <xf numFmtId="0" fontId="11" fillId="2" borderId="0" xfId="0" applyFont="1" applyFill="1" applyAlignment="1" applyProtection="1">
      <alignment horizontal="left" vertical="center" indent="1"/>
    </xf>
    <xf numFmtId="0" fontId="11" fillId="2" borderId="0" xfId="0" applyFont="1" applyFill="1" applyAlignment="1" applyProtection="1">
      <alignment horizontal="right" vertical="center" indent="2"/>
    </xf>
    <xf numFmtId="0" fontId="0" fillId="6" borderId="0" xfId="0" applyFill="1" applyAlignment="1" applyProtection="1">
      <alignment horizontal="left" vertical="top"/>
    </xf>
    <xf numFmtId="0" fontId="0" fillId="0" borderId="0" xfId="0" applyAlignment="1" applyProtection="1">
      <alignment horizontal="left" vertical="top"/>
    </xf>
    <xf numFmtId="0" fontId="0" fillId="2" borderId="0" xfId="0" applyFill="1" applyAlignment="1" applyProtection="1">
      <alignment horizontal="left" vertical="top"/>
    </xf>
    <xf numFmtId="0" fontId="0" fillId="6" borderId="0" xfId="0" applyFill="1" applyAlignment="1" applyProtection="1"/>
    <xf numFmtId="0" fontId="0" fillId="0" borderId="0" xfId="0" applyAlignment="1" applyProtection="1"/>
    <xf numFmtId="14" fontId="0" fillId="2" borderId="0" xfId="0" applyNumberFormat="1" applyFill="1" applyProtection="1"/>
    <xf numFmtId="14" fontId="7" fillId="2" borderId="1" xfId="0" applyNumberFormat="1" applyFont="1" applyFill="1" applyBorder="1" applyAlignment="1" applyProtection="1"/>
    <xf numFmtId="0" fontId="7" fillId="2" borderId="0" xfId="0" applyFont="1" applyFill="1" applyProtection="1"/>
    <xf numFmtId="0" fontId="7" fillId="2" borderId="1" xfId="0" applyFont="1" applyFill="1" applyBorder="1" applyProtection="1"/>
    <xf numFmtId="0" fontId="0" fillId="2" borderId="0" xfId="0" applyFill="1" applyBorder="1" applyAlignment="1" applyProtection="1">
      <alignment horizontal="center"/>
    </xf>
    <xf numFmtId="166" fontId="8" fillId="2" borderId="0" xfId="2" applyNumberFormat="1" applyFont="1" applyFill="1" applyProtection="1"/>
    <xf numFmtId="0" fontId="0" fillId="2" borderId="23" xfId="0" applyFill="1" applyBorder="1" applyProtection="1"/>
    <xf numFmtId="0" fontId="11" fillId="2" borderId="23" xfId="0" applyFont="1" applyFill="1" applyBorder="1" applyAlignment="1" applyProtection="1">
      <alignment vertical="center"/>
    </xf>
    <xf numFmtId="166" fontId="8" fillId="5" borderId="0" xfId="2" applyNumberFormat="1" applyFont="1" applyFill="1" applyBorder="1" applyProtection="1"/>
    <xf numFmtId="14" fontId="8" fillId="2" borderId="1" xfId="0" applyNumberFormat="1" applyFont="1" applyFill="1" applyBorder="1" applyAlignment="1" applyProtection="1">
      <alignment horizontal="center" vertical="center"/>
    </xf>
    <xf numFmtId="0" fontId="0" fillId="2" borderId="0" xfId="0" applyFont="1" applyFill="1" applyProtection="1"/>
    <xf numFmtId="0" fontId="0" fillId="6" borderId="0" xfId="0" applyFill="1" applyBorder="1" applyAlignment="1" applyProtection="1">
      <alignment horizontal="center"/>
    </xf>
    <xf numFmtId="14" fontId="8" fillId="6" borderId="0" xfId="0" applyNumberFormat="1" applyFont="1" applyFill="1" applyAlignment="1" applyProtection="1">
      <alignment horizontal="center"/>
    </xf>
    <xf numFmtId="166" fontId="8" fillId="6" borderId="0" xfId="2" applyNumberFormat="1" applyFont="1" applyFill="1" applyProtection="1"/>
    <xf numFmtId="0" fontId="10" fillId="0" borderId="0" xfId="0" applyFont="1" applyProtection="1"/>
    <xf numFmtId="0" fontId="9" fillId="6" borderId="0" xfId="0" applyFont="1" applyFill="1" applyProtection="1"/>
    <xf numFmtId="14" fontId="8" fillId="6" borderId="0" xfId="0" applyNumberFormat="1" applyFont="1" applyFill="1" applyAlignment="1" applyProtection="1">
      <alignment horizontal="left"/>
    </xf>
    <xf numFmtId="0" fontId="0" fillId="7" borderId="0" xfId="0" applyFill="1" applyProtection="1"/>
    <xf numFmtId="0" fontId="0" fillId="7" borderId="0" xfId="0" applyFill="1" applyAlignment="1" applyProtection="1">
      <alignment horizontal="center" vertical="center"/>
    </xf>
    <xf numFmtId="0" fontId="8" fillId="2" borderId="0" xfId="0" applyFont="1" applyFill="1" applyBorder="1" applyProtection="1"/>
    <xf numFmtId="166" fontId="8" fillId="2" borderId="0" xfId="2" applyNumberFormat="1" applyFont="1" applyFill="1" applyBorder="1" applyAlignment="1" applyProtection="1">
      <alignment horizontal="center"/>
    </xf>
    <xf numFmtId="0" fontId="11" fillId="2" borderId="0" xfId="0" applyFont="1" applyFill="1" applyAlignment="1" applyProtection="1">
      <alignment horizontal="right" vertical="center"/>
    </xf>
    <xf numFmtId="0" fontId="14" fillId="2" borderId="0" xfId="0" applyFont="1" applyFill="1" applyAlignment="1" applyProtection="1">
      <alignment horizontal="right"/>
    </xf>
    <xf numFmtId="0" fontId="25" fillId="2" borderId="0" xfId="0" applyFont="1" applyFill="1" applyProtection="1"/>
    <xf numFmtId="0" fontId="0" fillId="0" borderId="0" xfId="0" applyFill="1" applyAlignment="1" applyProtection="1">
      <alignment horizontal="center" vertical="center"/>
    </xf>
    <xf numFmtId="1" fontId="0" fillId="2" borderId="40" xfId="0" applyNumberFormat="1" applyFill="1" applyBorder="1" applyProtection="1"/>
    <xf numFmtId="1" fontId="6" fillId="8" borderId="17" xfId="1" applyNumberFormat="1" applyFont="1" applyFill="1" applyBorder="1" applyProtection="1"/>
    <xf numFmtId="0" fontId="0" fillId="0" borderId="17" xfId="0" applyFill="1" applyBorder="1" applyProtection="1">
      <protection locked="0"/>
    </xf>
    <xf numFmtId="0" fontId="0" fillId="2" borderId="0" xfId="0" applyFill="1" applyAlignment="1" applyProtection="1">
      <alignment horizontal="center"/>
    </xf>
    <xf numFmtId="1" fontId="0" fillId="2" borderId="0" xfId="0" applyNumberFormat="1" applyFill="1" applyAlignment="1" applyProtection="1">
      <alignment horizontal="right"/>
    </xf>
    <xf numFmtId="1" fontId="0" fillId="2" borderId="0" xfId="0" applyNumberFormat="1" applyFill="1" applyBorder="1" applyAlignment="1" applyProtection="1">
      <alignment horizontal="right"/>
    </xf>
    <xf numFmtId="1" fontId="0" fillId="2" borderId="24" xfId="0" applyNumberFormat="1" applyFill="1" applyBorder="1" applyProtection="1"/>
    <xf numFmtId="1" fontId="0" fillId="2" borderId="15" xfId="0" applyNumberFormat="1" applyFill="1" applyBorder="1" applyProtection="1"/>
    <xf numFmtId="1" fontId="0" fillId="2" borderId="17" xfId="0" applyNumberFormat="1" applyFill="1" applyBorder="1" applyProtection="1"/>
    <xf numFmtId="1" fontId="0" fillId="2" borderId="0" xfId="0" applyNumberFormat="1" applyFill="1" applyBorder="1" applyProtection="1"/>
    <xf numFmtId="1" fontId="0" fillId="2" borderId="1" xfId="0" applyNumberFormat="1" applyFill="1" applyBorder="1" applyProtection="1"/>
    <xf numFmtId="1" fontId="0" fillId="2" borderId="41" xfId="0" applyNumberFormat="1" applyFill="1" applyBorder="1" applyProtection="1"/>
    <xf numFmtId="1" fontId="0" fillId="2" borderId="26" xfId="0" applyNumberFormat="1" applyFill="1" applyBorder="1" applyProtection="1"/>
    <xf numFmtId="1" fontId="0" fillId="2" borderId="27" xfId="0" applyNumberFormat="1" applyFill="1" applyBorder="1" applyProtection="1"/>
    <xf numFmtId="1" fontId="0" fillId="2" borderId="42" xfId="0" applyNumberFormat="1" applyFill="1" applyBorder="1" applyProtection="1"/>
    <xf numFmtId="1" fontId="0" fillId="2" borderId="28" xfId="0" applyNumberFormat="1" applyFill="1" applyBorder="1" applyProtection="1"/>
    <xf numFmtId="1" fontId="0" fillId="2" borderId="16" xfId="0" applyNumberFormat="1" applyFill="1" applyBorder="1" applyProtection="1"/>
    <xf numFmtId="1" fontId="0" fillId="2" borderId="29" xfId="0" applyNumberFormat="1" applyFill="1" applyBorder="1" applyAlignment="1" applyProtection="1">
      <alignment horizontal="center"/>
    </xf>
    <xf numFmtId="1" fontId="6" fillId="2" borderId="0" xfId="1" applyNumberFormat="1" applyFont="1" applyFill="1" applyProtection="1"/>
    <xf numFmtId="1" fontId="0" fillId="2" borderId="12" xfId="0" applyNumberFormat="1" applyFill="1" applyBorder="1" applyAlignment="1" applyProtection="1">
      <alignment horizontal="center"/>
    </xf>
    <xf numFmtId="1" fontId="0" fillId="2" borderId="13" xfId="0" applyNumberFormat="1" applyFill="1" applyBorder="1" applyAlignment="1" applyProtection="1">
      <alignment horizontal="center"/>
    </xf>
    <xf numFmtId="1" fontId="0" fillId="2" borderId="19" xfId="0" applyNumberFormat="1" applyFill="1" applyBorder="1" applyAlignment="1" applyProtection="1">
      <alignment horizontal="center"/>
    </xf>
    <xf numFmtId="1" fontId="0" fillId="2" borderId="43" xfId="0" applyNumberFormat="1" applyFill="1" applyBorder="1" applyAlignment="1" applyProtection="1">
      <alignment horizontal="center"/>
    </xf>
    <xf numFmtId="1" fontId="0" fillId="2" borderId="20" xfId="0" applyNumberFormat="1" applyFill="1" applyBorder="1" applyAlignment="1" applyProtection="1">
      <alignment horizontal="center"/>
    </xf>
    <xf numFmtId="0" fontId="7" fillId="2" borderId="0" xfId="0" applyFont="1" applyFill="1"/>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17" fillId="2" borderId="0" xfId="0" applyFont="1" applyFill="1"/>
    <xf numFmtId="0" fontId="0" fillId="2" borderId="0" xfId="0" applyFill="1" applyAlignment="1">
      <alignment horizontal="center" vertical="top"/>
    </xf>
    <xf numFmtId="0" fontId="0" fillId="2" borderId="1" xfId="0" applyFill="1" applyBorder="1"/>
    <xf numFmtId="0" fontId="26" fillId="2" borderId="0" xfId="0" applyFont="1" applyFill="1" applyAlignment="1">
      <alignment horizontal="center" vertical="top"/>
    </xf>
    <xf numFmtId="0" fontId="26" fillId="2" borderId="0" xfId="0" applyFont="1" applyFill="1" applyAlignment="1">
      <alignment horizontal="center"/>
    </xf>
    <xf numFmtId="1" fontId="6" fillId="13" borderId="17" xfId="1" applyNumberFormat="1" applyFont="1" applyFill="1" applyBorder="1" applyProtection="1"/>
    <xf numFmtId="1" fontId="0" fillId="6" borderId="0" xfId="0" applyNumberFormat="1" applyFill="1" applyProtection="1"/>
    <xf numFmtId="14" fontId="22" fillId="6" borderId="0" xfId="0" applyNumberFormat="1" applyFont="1" applyFill="1" applyProtection="1"/>
    <xf numFmtId="1" fontId="0" fillId="2" borderId="44" xfId="0" applyNumberFormat="1" applyFill="1" applyBorder="1" applyAlignment="1" applyProtection="1">
      <alignment horizontal="center"/>
    </xf>
    <xf numFmtId="0" fontId="0" fillId="6" borderId="0" xfId="0" applyFill="1" applyAlignment="1" applyProtection="1">
      <alignment vertical="top"/>
    </xf>
    <xf numFmtId="0" fontId="0" fillId="0" borderId="0" xfId="0" applyAlignment="1" applyProtection="1">
      <alignment vertical="top"/>
    </xf>
    <xf numFmtId="0" fontId="32" fillId="14" borderId="0" xfId="0" applyFont="1" applyFill="1" applyProtection="1">
      <protection locked="0"/>
    </xf>
    <xf numFmtId="14" fontId="32" fillId="14" borderId="0" xfId="0" applyNumberFormat="1" applyFont="1" applyFill="1" applyProtection="1">
      <protection locked="0"/>
    </xf>
    <xf numFmtId="0" fontId="32" fillId="14" borderId="0" xfId="0" applyFont="1" applyFill="1" applyAlignment="1" applyProtection="1">
      <alignment horizontal="center"/>
      <protection locked="0"/>
    </xf>
    <xf numFmtId="0" fontId="33" fillId="14" borderId="0" xfId="0" applyFont="1" applyFill="1" applyProtection="1">
      <protection locked="0"/>
    </xf>
    <xf numFmtId="14" fontId="33" fillId="14" borderId="0" xfId="0" applyNumberFormat="1" applyFont="1" applyFill="1" applyProtection="1">
      <protection locked="0"/>
    </xf>
    <xf numFmtId="14" fontId="8" fillId="4" borderId="0" xfId="0" applyNumberFormat="1" applyFont="1" applyFill="1" applyProtection="1">
      <protection locked="0"/>
    </xf>
    <xf numFmtId="0" fontId="8" fillId="4" borderId="0" xfId="0" applyFont="1" applyFill="1" applyProtection="1">
      <protection locked="0"/>
    </xf>
    <xf numFmtId="166" fontId="11" fillId="2" borderId="7" xfId="2" applyNumberFormat="1" applyFont="1" applyFill="1" applyBorder="1" applyProtection="1"/>
    <xf numFmtId="0" fontId="0" fillId="2" borderId="0" xfId="0" applyFill="1" applyAlignment="1" applyProtection="1">
      <alignment horizontal="left" vertical="center"/>
    </xf>
    <xf numFmtId="0" fontId="0" fillId="15" borderId="17" xfId="0" applyFill="1" applyBorder="1" applyProtection="1"/>
    <xf numFmtId="0" fontId="9" fillId="2" borderId="19" xfId="0" applyFont="1" applyFill="1" applyBorder="1" applyAlignment="1" applyProtection="1">
      <alignment horizontal="center" vertical="center"/>
    </xf>
    <xf numFmtId="0" fontId="8" fillId="2" borderId="17" xfId="0" applyFont="1" applyFill="1" applyBorder="1" applyAlignment="1" applyProtection="1">
      <alignment horizontal="center"/>
    </xf>
    <xf numFmtId="0" fontId="0" fillId="4" borderId="32" xfId="0" applyFill="1" applyBorder="1" applyProtection="1">
      <protection locked="0"/>
    </xf>
    <xf numFmtId="0" fontId="0" fillId="4" borderId="6" xfId="0" applyFill="1" applyBorder="1" applyProtection="1">
      <protection locked="0"/>
    </xf>
    <xf numFmtId="14" fontId="8" fillId="4" borderId="6" xfId="0" applyNumberFormat="1" applyFont="1" applyFill="1" applyBorder="1" applyAlignment="1" applyProtection="1">
      <alignment horizontal="center"/>
      <protection locked="0"/>
    </xf>
    <xf numFmtId="14" fontId="0" fillId="4" borderId="6" xfId="0" applyNumberFormat="1" applyFill="1" applyBorder="1" applyAlignment="1" applyProtection="1">
      <alignment horizontal="center"/>
      <protection locked="0"/>
    </xf>
    <xf numFmtId="0" fontId="0" fillId="0" borderId="17" xfId="0" applyBorder="1" applyProtection="1">
      <protection locked="0"/>
    </xf>
    <xf numFmtId="0" fontId="27" fillId="4" borderId="17" xfId="0" applyFont="1" applyFill="1" applyBorder="1" applyProtection="1">
      <protection locked="0"/>
    </xf>
    <xf numFmtId="166" fontId="8" fillId="4" borderId="17" xfId="2" applyNumberFormat="1" applyFont="1" applyFill="1" applyBorder="1" applyProtection="1">
      <protection locked="0"/>
    </xf>
    <xf numFmtId="0" fontId="8" fillId="6" borderId="0" xfId="0" applyFont="1" applyFill="1" applyProtection="1"/>
    <xf numFmtId="166" fontId="6" fillId="4" borderId="17" xfId="2" applyNumberFormat="1" applyFont="1" applyFill="1" applyBorder="1" applyProtection="1">
      <protection locked="0"/>
    </xf>
    <xf numFmtId="169" fontId="0" fillId="2" borderId="0" xfId="0" applyNumberFormat="1" applyFill="1" applyProtection="1"/>
    <xf numFmtId="169" fontId="8" fillId="2" borderId="0" xfId="0" applyNumberFormat="1" applyFont="1" applyFill="1" applyProtection="1"/>
    <xf numFmtId="166" fontId="8" fillId="2" borderId="1" xfId="2" applyNumberFormat="1" applyFont="1" applyFill="1" applyBorder="1" applyProtection="1"/>
    <xf numFmtId="166" fontId="8" fillId="2" borderId="7" xfId="2" applyNumberFormat="1" applyFont="1" applyFill="1" applyBorder="1" applyProtection="1"/>
    <xf numFmtId="9" fontId="8" fillId="2" borderId="0" xfId="0" applyNumberFormat="1" applyFont="1" applyFill="1" applyProtection="1"/>
    <xf numFmtId="0" fontId="2" fillId="2" borderId="0" xfId="0" applyFont="1" applyFill="1" applyProtection="1"/>
    <xf numFmtId="0" fontId="0" fillId="15" borderId="0" xfId="0" applyFill="1" applyProtection="1"/>
    <xf numFmtId="9" fontId="11" fillId="2" borderId="0" xfId="0" applyNumberFormat="1" applyFont="1" applyFill="1" applyAlignment="1" applyProtection="1">
      <alignment horizontal="center"/>
    </xf>
    <xf numFmtId="0" fontId="11" fillId="2" borderId="0" xfId="0" applyFont="1" applyFill="1" applyAlignment="1" applyProtection="1">
      <alignment horizontal="center"/>
    </xf>
    <xf numFmtId="14" fontId="8" fillId="15" borderId="17" xfId="0" applyNumberFormat="1" applyFont="1" applyFill="1" applyBorder="1" applyAlignment="1" applyProtection="1">
      <alignment horizontal="center"/>
      <protection locked="0"/>
    </xf>
    <xf numFmtId="0" fontId="0" fillId="2" borderId="13"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14" fontId="8" fillId="4" borderId="16" xfId="0" applyNumberFormat="1" applyFont="1" applyFill="1" applyBorder="1" applyAlignment="1" applyProtection="1">
      <alignment horizontal="center"/>
      <protection locked="0"/>
    </xf>
    <xf numFmtId="14" fontId="0" fillId="4" borderId="16" xfId="0" applyNumberFormat="1" applyFill="1" applyBorder="1" applyProtection="1">
      <protection locked="0"/>
    </xf>
    <xf numFmtId="1" fontId="0" fillId="15" borderId="15" xfId="0" applyNumberFormat="1" applyFill="1" applyBorder="1" applyProtection="1"/>
    <xf numFmtId="1" fontId="0" fillId="15" borderId="7" xfId="0" applyNumberFormat="1" applyFill="1" applyBorder="1" applyProtection="1"/>
    <xf numFmtId="1" fontId="6" fillId="2" borderId="16" xfId="1" applyNumberFormat="1" applyFont="1" applyFill="1" applyBorder="1" applyProtection="1"/>
    <xf numFmtId="166" fontId="11" fillId="15" borderId="1" xfId="2" applyNumberFormat="1" applyFont="1" applyFill="1" applyBorder="1" applyProtection="1"/>
    <xf numFmtId="166" fontId="11" fillId="4" borderId="0" xfId="2" applyNumberFormat="1" applyFont="1" applyFill="1" applyProtection="1">
      <protection locked="0"/>
    </xf>
    <xf numFmtId="1" fontId="0" fillId="15" borderId="45" xfId="0" applyNumberFormat="1" applyFill="1" applyBorder="1" applyProtection="1"/>
    <xf numFmtId="1" fontId="6" fillId="10" borderId="46" xfId="1" quotePrefix="1" applyNumberFormat="1" applyFont="1" applyFill="1" applyBorder="1" applyAlignment="1" applyProtection="1">
      <alignment horizontal="right"/>
    </xf>
    <xf numFmtId="1" fontId="6" fillId="2" borderId="6" xfId="1" applyNumberFormat="1" applyFont="1" applyFill="1" applyBorder="1" applyProtection="1"/>
    <xf numFmtId="1" fontId="0" fillId="10" borderId="6" xfId="0" applyNumberFormat="1" applyFill="1" applyBorder="1" applyProtection="1"/>
    <xf numFmtId="1" fontId="6" fillId="2" borderId="47" xfId="1" applyNumberFormat="1" applyFont="1" applyFill="1" applyBorder="1" applyProtection="1"/>
    <xf numFmtId="1" fontId="6" fillId="2" borderId="28" xfId="1" applyNumberFormat="1" applyFont="1" applyFill="1" applyBorder="1" applyProtection="1"/>
    <xf numFmtId="1" fontId="0" fillId="2" borderId="32" xfId="0" applyNumberFormat="1" applyFill="1" applyBorder="1" applyProtection="1"/>
    <xf numFmtId="1" fontId="6" fillId="9" borderId="48" xfId="1" quotePrefix="1" applyNumberFormat="1" applyFont="1" applyFill="1" applyBorder="1" applyAlignment="1" applyProtection="1">
      <alignment horizontal="center"/>
    </xf>
    <xf numFmtId="1" fontId="6" fillId="2" borderId="17" xfId="1" applyNumberFormat="1" applyFont="1" applyFill="1" applyBorder="1" applyProtection="1"/>
    <xf numFmtId="1" fontId="0" fillId="2" borderId="49" xfId="0" applyNumberFormat="1" applyFill="1" applyBorder="1" applyAlignment="1" applyProtection="1">
      <alignment horizontal="center"/>
    </xf>
    <xf numFmtId="1" fontId="6" fillId="2" borderId="2" xfId="1" applyNumberFormat="1" applyFont="1" applyFill="1" applyBorder="1" applyProtection="1"/>
    <xf numFmtId="1" fontId="6" fillId="2" borderId="25" xfId="1" applyNumberFormat="1" applyFont="1" applyFill="1" applyBorder="1" applyProtection="1"/>
    <xf numFmtId="1" fontId="6" fillId="2" borderId="4" xfId="1" applyNumberFormat="1" applyFont="1" applyFill="1" applyBorder="1" applyProtection="1"/>
    <xf numFmtId="165" fontId="7" fillId="2" borderId="14" xfId="1" applyNumberFormat="1" applyFont="1" applyFill="1" applyBorder="1" applyAlignment="1" applyProtection="1">
      <alignment horizontal="center" vertical="center"/>
    </xf>
    <xf numFmtId="165" fontId="7" fillId="2" borderId="10" xfId="1" applyNumberFormat="1" applyFont="1" applyFill="1" applyBorder="1" applyAlignment="1" applyProtection="1">
      <alignment horizontal="center" vertical="center"/>
    </xf>
    <xf numFmtId="0" fontId="0" fillId="2" borderId="0" xfId="0" applyFill="1" applyAlignment="1" applyProtection="1">
      <alignment horizontal="left"/>
    </xf>
    <xf numFmtId="0" fontId="8" fillId="2" borderId="0" xfId="0" applyFont="1" applyFill="1" applyAlignment="1" applyProtection="1">
      <alignment horizontal="left"/>
    </xf>
    <xf numFmtId="0" fontId="8" fillId="2" borderId="0" xfId="0" applyFont="1" applyFill="1" applyAlignment="1" applyProtection="1">
      <alignment horizontal="right"/>
    </xf>
    <xf numFmtId="14" fontId="8" fillId="2" borderId="0" xfId="0" applyNumberFormat="1" applyFont="1" applyFill="1" applyAlignment="1" applyProtection="1">
      <alignment horizontal="center"/>
    </xf>
    <xf numFmtId="0" fontId="8" fillId="2" borderId="0" xfId="0" applyFont="1" applyFill="1" applyAlignment="1" applyProtection="1">
      <alignment horizontal="center"/>
    </xf>
    <xf numFmtId="0" fontId="11" fillId="2" borderId="0" xfId="0" applyFont="1" applyFill="1" applyBorder="1" applyAlignment="1" applyProtection="1">
      <alignment horizontal="center" vertical="center"/>
    </xf>
    <xf numFmtId="0" fontId="11" fillId="2" borderId="0" xfId="0" applyFont="1" applyFill="1" applyAlignment="1" applyProtection="1">
      <alignment horizontal="center" vertical="center"/>
    </xf>
    <xf numFmtId="0" fontId="16" fillId="2" borderId="0" xfId="0" applyFont="1" applyFill="1" applyAlignment="1" applyProtection="1">
      <alignment horizontal="center" vertical="center"/>
    </xf>
    <xf numFmtId="0" fontId="7" fillId="2" borderId="0" xfId="0" applyFont="1" applyFill="1" applyAlignment="1">
      <alignment horizontal="center" wrapText="1"/>
    </xf>
    <xf numFmtId="166" fontId="2" fillId="2" borderId="0" xfId="2" applyNumberFormat="1" applyFont="1" applyFill="1" applyProtection="1"/>
    <xf numFmtId="166" fontId="2" fillId="2" borderId="0" xfId="2" applyNumberFormat="1" applyFont="1" applyFill="1" applyAlignment="1" applyProtection="1">
      <alignment horizontal="left"/>
    </xf>
    <xf numFmtId="9" fontId="2" fillId="2" borderId="0" xfId="2" applyNumberFormat="1" applyFont="1" applyFill="1" applyAlignment="1" applyProtection="1">
      <alignment horizontal="center"/>
    </xf>
    <xf numFmtId="0" fontId="2" fillId="2" borderId="0" xfId="0" applyFont="1" applyFill="1" applyAlignment="1" applyProtection="1">
      <alignment vertical="center"/>
    </xf>
    <xf numFmtId="166" fontId="2" fillId="2" borderId="0" xfId="0" applyNumberFormat="1" applyFont="1" applyFill="1" applyAlignment="1" applyProtection="1">
      <alignment vertical="center"/>
    </xf>
    <xf numFmtId="0" fontId="2" fillId="6" borderId="0" xfId="0" applyFont="1" applyFill="1" applyAlignment="1" applyProtection="1">
      <alignment vertical="center"/>
    </xf>
    <xf numFmtId="0" fontId="2" fillId="2" borderId="0" xfId="0" applyFont="1" applyFill="1" applyAlignment="1" applyProtection="1">
      <alignment horizontal="left" indent="1"/>
    </xf>
    <xf numFmtId="0" fontId="2" fillId="2" borderId="13" xfId="0" applyFont="1" applyFill="1" applyBorder="1" applyAlignment="1" applyProtection="1">
      <alignment horizontal="center"/>
    </xf>
    <xf numFmtId="0" fontId="2" fillId="2" borderId="0" xfId="0" applyFont="1" applyFill="1" applyAlignment="1" applyProtection="1">
      <alignment horizontal="center"/>
    </xf>
    <xf numFmtId="14" fontId="2" fillId="2" borderId="0" xfId="0" applyNumberFormat="1" applyFont="1" applyFill="1" applyProtection="1"/>
    <xf numFmtId="0" fontId="2" fillId="3" borderId="1" xfId="0" applyFont="1" applyFill="1" applyBorder="1" applyAlignment="1" applyProtection="1">
      <alignment horizontal="center"/>
    </xf>
    <xf numFmtId="0" fontId="2" fillId="3" borderId="1" xfId="0" applyFont="1" applyFill="1" applyBorder="1" applyProtection="1"/>
    <xf numFmtId="166" fontId="2" fillId="2" borderId="1" xfId="2" applyNumberFormat="1" applyFont="1" applyFill="1" applyBorder="1" applyAlignment="1" applyProtection="1">
      <alignment vertical="center"/>
    </xf>
    <xf numFmtId="166" fontId="2" fillId="2" borderId="1" xfId="0" applyNumberFormat="1" applyFont="1" applyFill="1" applyBorder="1" applyAlignment="1" applyProtection="1">
      <alignment vertical="center"/>
    </xf>
    <xf numFmtId="166" fontId="2" fillId="2" borderId="0" xfId="0" applyNumberFormat="1" applyFont="1" applyFill="1" applyProtection="1"/>
    <xf numFmtId="0" fontId="2" fillId="4" borderId="0" xfId="0" applyFont="1" applyFill="1" applyProtection="1">
      <protection locked="0"/>
    </xf>
    <xf numFmtId="14" fontId="2" fillId="4" borderId="0" xfId="0" applyNumberFormat="1" applyFont="1" applyFill="1" applyProtection="1">
      <protection locked="0"/>
    </xf>
    <xf numFmtId="0" fontId="2" fillId="4" borderId="0" xfId="0" applyFont="1" applyFill="1" applyAlignment="1" applyProtection="1">
      <alignment horizontal="center"/>
      <protection locked="0"/>
    </xf>
    <xf numFmtId="166" fontId="2" fillId="2" borderId="7" xfId="2" applyNumberFormat="1" applyFont="1" applyFill="1" applyBorder="1" applyProtection="1"/>
    <xf numFmtId="0" fontId="2" fillId="6" borderId="0" xfId="0" applyFont="1" applyFill="1" applyProtection="1"/>
    <xf numFmtId="0" fontId="2" fillId="2" borderId="0" xfId="0" applyFont="1" applyFill="1" applyAlignment="1" applyProtection="1"/>
    <xf numFmtId="0" fontId="2" fillId="2" borderId="18"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17" fontId="2" fillId="2" borderId="19" xfId="0" applyNumberFormat="1" applyFont="1" applyFill="1" applyBorder="1" applyAlignment="1" applyProtection="1">
      <alignment horizontal="center" vertical="center"/>
    </xf>
    <xf numFmtId="16" fontId="2" fillId="2" borderId="19" xfId="0" applyNumberFormat="1"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14" fontId="2" fillId="2" borderId="0" xfId="0" applyNumberFormat="1" applyFont="1" applyFill="1" applyBorder="1" applyAlignment="1" applyProtection="1">
      <alignment horizontal="center"/>
    </xf>
    <xf numFmtId="0" fontId="2" fillId="2" borderId="0" xfId="0" applyFont="1" applyFill="1" applyBorder="1" applyProtection="1"/>
    <xf numFmtId="0" fontId="2" fillId="0" borderId="17" xfId="0" applyFont="1" applyFill="1" applyBorder="1" applyProtection="1">
      <protection locked="0"/>
    </xf>
    <xf numFmtId="0" fontId="34" fillId="0" borderId="3" xfId="0" applyFont="1" applyFill="1" applyBorder="1" applyAlignment="1" applyProtection="1">
      <protection locked="0"/>
    </xf>
    <xf numFmtId="0" fontId="35" fillId="0" borderId="0" xfId="0" applyFont="1" applyFill="1" applyProtection="1">
      <protection locked="0"/>
    </xf>
    <xf numFmtId="9" fontId="34" fillId="0" borderId="0" xfId="0" applyNumberFormat="1" applyFont="1" applyFill="1" applyProtection="1">
      <protection locked="0"/>
    </xf>
    <xf numFmtId="0" fontId="35" fillId="4" borderId="0" xfId="0" applyFont="1" applyFill="1" applyAlignment="1" applyProtection="1">
      <alignment horizontal="right"/>
      <protection locked="0"/>
    </xf>
    <xf numFmtId="0" fontId="35" fillId="0" borderId="17" xfId="0" applyFont="1" applyBorder="1" applyProtection="1">
      <protection locked="0"/>
    </xf>
    <xf numFmtId="0" fontId="36" fillId="4" borderId="17" xfId="0" applyFont="1" applyFill="1" applyBorder="1" applyProtection="1"/>
    <xf numFmtId="0" fontId="36" fillId="0" borderId="17" xfId="0" applyFont="1" applyFill="1" applyBorder="1" applyProtection="1"/>
    <xf numFmtId="0" fontId="37" fillId="4" borderId="32" xfId="0" applyFont="1" applyFill="1" applyBorder="1" applyProtection="1">
      <protection locked="0"/>
    </xf>
    <xf numFmtId="14" fontId="39" fillId="4" borderId="15" xfId="0" applyNumberFormat="1" applyFont="1" applyFill="1" applyBorder="1" applyAlignment="1" applyProtection="1">
      <protection locked="0"/>
    </xf>
    <xf numFmtId="0" fontId="37" fillId="2" borderId="0" xfId="0" applyFont="1" applyFill="1" applyProtection="1"/>
    <xf numFmtId="166" fontId="39" fillId="4" borderId="0" xfId="2" applyNumberFormat="1" applyFont="1" applyFill="1" applyProtection="1">
      <protection locked="0"/>
    </xf>
    <xf numFmtId="14" fontId="39" fillId="4" borderId="16" xfId="0" applyNumberFormat="1" applyFont="1" applyFill="1" applyBorder="1" applyAlignment="1" applyProtection="1">
      <alignment horizontal="center"/>
      <protection locked="0"/>
    </xf>
    <xf numFmtId="166" fontId="39" fillId="4" borderId="17" xfId="2" applyNumberFormat="1" applyFont="1" applyFill="1" applyBorder="1" applyProtection="1">
      <protection locked="0"/>
    </xf>
    <xf numFmtId="3" fontId="41" fillId="11" borderId="30" xfId="0" applyNumberFormat="1" applyFont="1" applyFill="1" applyBorder="1" applyProtection="1">
      <protection locked="0"/>
    </xf>
    <xf numFmtId="3" fontId="41" fillId="11" borderId="4" xfId="0" applyNumberFormat="1" applyFont="1" applyFill="1" applyBorder="1" applyProtection="1">
      <protection locked="0"/>
    </xf>
    <xf numFmtId="0" fontId="41" fillId="2" borderId="0" xfId="0" applyFont="1" applyFill="1"/>
    <xf numFmtId="0" fontId="41" fillId="12" borderId="17" xfId="0" applyFont="1" applyFill="1" applyBorder="1" applyProtection="1">
      <protection locked="0"/>
    </xf>
    <xf numFmtId="3" fontId="41" fillId="11" borderId="24" xfId="0" applyNumberFormat="1" applyFont="1" applyFill="1" applyBorder="1" applyProtection="1">
      <protection locked="0"/>
    </xf>
    <xf numFmtId="3" fontId="41" fillId="11" borderId="25" xfId="0" applyNumberFormat="1" applyFont="1" applyFill="1" applyBorder="1" applyProtection="1">
      <protection locked="0"/>
    </xf>
    <xf numFmtId="3" fontId="41" fillId="16" borderId="24" xfId="0" applyNumberFormat="1" applyFont="1" applyFill="1" applyBorder="1" applyProtection="1">
      <protection locked="0"/>
    </xf>
    <xf numFmtId="0" fontId="41" fillId="2" borderId="6" xfId="0" applyFont="1" applyFill="1" applyBorder="1"/>
    <xf numFmtId="3" fontId="41" fillId="11" borderId="6" xfId="0" applyNumberFormat="1" applyFont="1" applyFill="1" applyBorder="1" applyProtection="1">
      <protection locked="0"/>
    </xf>
    <xf numFmtId="3" fontId="41" fillId="11" borderId="3" xfId="0" applyNumberFormat="1" applyFont="1" applyFill="1" applyBorder="1" applyProtection="1">
      <protection locked="0"/>
    </xf>
    <xf numFmtId="3" fontId="41" fillId="11" borderId="28" xfId="0" applyNumberFormat="1" applyFont="1" applyFill="1" applyBorder="1" applyProtection="1">
      <protection locked="0"/>
    </xf>
    <xf numFmtId="166" fontId="38" fillId="0" borderId="0" xfId="2" applyNumberFormat="1" applyFont="1" applyProtection="1">
      <protection locked="0"/>
    </xf>
    <xf numFmtId="0" fontId="8" fillId="2" borderId="0" xfId="0" applyFont="1" applyFill="1" applyAlignment="1" applyProtection="1">
      <alignment horizontal="right"/>
    </xf>
    <xf numFmtId="0" fontId="11" fillId="2" borderId="0" xfId="0" applyFont="1" applyFill="1" applyAlignment="1" applyProtection="1">
      <alignment horizontal="center" vertical="center"/>
    </xf>
    <xf numFmtId="0" fontId="0" fillId="2" borderId="0" xfId="0" applyFill="1" applyAlignment="1" applyProtection="1">
      <alignment horizontal="center"/>
    </xf>
    <xf numFmtId="0" fontId="17" fillId="2" borderId="0" xfId="0" applyFont="1" applyFill="1" applyAlignment="1" applyProtection="1">
      <alignment horizontal="left" vertical="center" wrapText="1"/>
    </xf>
    <xf numFmtId="0" fontId="11" fillId="2" borderId="0" xfId="0" applyFont="1" applyFill="1" applyAlignment="1" applyProtection="1">
      <alignment horizontal="left" vertical="top" wrapText="1"/>
    </xf>
    <xf numFmtId="0" fontId="24" fillId="2" borderId="0" xfId="0" applyFont="1" applyFill="1" applyAlignment="1" applyProtection="1">
      <alignment horizontal="left" vertical="top" wrapText="1"/>
    </xf>
    <xf numFmtId="0" fontId="2" fillId="2" borderId="0" xfId="0" applyFont="1" applyFill="1" applyAlignment="1" applyProtection="1">
      <alignment horizontal="left" vertical="top" wrapText="1" indent="1"/>
    </xf>
    <xf numFmtId="0" fontId="2" fillId="2" borderId="0" xfId="0" applyFont="1" applyFill="1" applyAlignment="1" applyProtection="1">
      <alignment horizontal="left" wrapText="1" indent="1"/>
    </xf>
    <xf numFmtId="0" fontId="8" fillId="2" borderId="0" xfId="0" applyFont="1" applyFill="1" applyAlignment="1" applyProtection="1">
      <alignment horizontal="left" vertical="center" wrapText="1"/>
    </xf>
    <xf numFmtId="0" fontId="0" fillId="2" borderId="0" xfId="0" applyFill="1" applyAlignment="1" applyProtection="1">
      <alignment horizontal="left"/>
    </xf>
    <xf numFmtId="166" fontId="8" fillId="2" borderId="0" xfId="2" applyNumberFormat="1" applyFont="1" applyFill="1" applyAlignment="1" applyProtection="1">
      <alignment horizontal="left"/>
    </xf>
    <xf numFmtId="0" fontId="8" fillId="2" borderId="0" xfId="0" applyFont="1" applyFill="1" applyAlignment="1" applyProtection="1">
      <alignment horizontal="left"/>
    </xf>
    <xf numFmtId="0" fontId="27" fillId="2" borderId="0" xfId="0" applyNumberFormat="1" applyFont="1" applyFill="1" applyAlignment="1" applyProtection="1">
      <alignment horizontal="left" vertical="top" wrapText="1"/>
    </xf>
    <xf numFmtId="0" fontId="2" fillId="2" borderId="0" xfId="0" applyFont="1" applyFill="1" applyAlignment="1" applyProtection="1">
      <alignment horizontal="left" vertical="top" wrapText="1"/>
    </xf>
    <xf numFmtId="49" fontId="11" fillId="2" borderId="0" xfId="0" applyNumberFormat="1" applyFont="1" applyFill="1" applyAlignment="1" applyProtection="1">
      <alignment horizontal="left" vertical="center" wrapText="1"/>
    </xf>
    <xf numFmtId="166" fontId="6" fillId="2" borderId="0" xfId="2" applyNumberFormat="1" applyFont="1" applyFill="1" applyAlignment="1" applyProtection="1">
      <alignment horizontal="left"/>
    </xf>
    <xf numFmtId="0" fontId="11" fillId="2" borderId="0" xfId="0" applyFont="1" applyFill="1" applyAlignment="1" applyProtection="1">
      <alignment horizontal="left" vertical="top" indent="1"/>
    </xf>
    <xf numFmtId="0" fontId="11" fillId="2" borderId="0" xfId="0" applyFont="1" applyFill="1" applyAlignment="1" applyProtection="1">
      <alignment horizontal="left" vertical="top" wrapText="1" indent="1"/>
    </xf>
    <xf numFmtId="168" fontId="8" fillId="2" borderId="0" xfId="0" applyNumberFormat="1" applyFont="1" applyFill="1" applyBorder="1" applyAlignment="1" applyProtection="1">
      <alignment horizontal="center"/>
    </xf>
    <xf numFmtId="0" fontId="14" fillId="2" borderId="0" xfId="0" applyFont="1" applyFill="1" applyAlignment="1" applyProtection="1">
      <alignment horizontal="left"/>
    </xf>
    <xf numFmtId="0" fontId="8" fillId="2" borderId="0" xfId="0" applyFont="1" applyFill="1" applyAlignment="1" applyProtection="1">
      <alignment horizontal="right"/>
    </xf>
    <xf numFmtId="0" fontId="8" fillId="2" borderId="9" xfId="0" applyFont="1" applyFill="1" applyBorder="1" applyAlignment="1" applyProtection="1">
      <alignment horizontal="left"/>
    </xf>
    <xf numFmtId="14" fontId="8" fillId="2" borderId="0" xfId="0" applyNumberFormat="1" applyFont="1" applyFill="1" applyAlignment="1" applyProtection="1">
      <alignment horizontal="center"/>
    </xf>
    <xf numFmtId="0" fontId="17" fillId="2" borderId="0" xfId="0" applyFont="1" applyFill="1" applyAlignment="1" applyProtection="1">
      <alignment horizontal="left"/>
    </xf>
    <xf numFmtId="0" fontId="8" fillId="2" borderId="27" xfId="0" applyFont="1" applyFill="1" applyBorder="1" applyAlignment="1" applyProtection="1">
      <alignment horizontal="left" vertical="center"/>
    </xf>
    <xf numFmtId="0" fontId="28" fillId="2" borderId="0" xfId="0" applyFont="1" applyFill="1" applyAlignment="1" applyProtection="1">
      <alignment horizontal="center"/>
    </xf>
    <xf numFmtId="0" fontId="8" fillId="4" borderId="0" xfId="0" applyFont="1" applyFill="1" applyBorder="1" applyAlignment="1" applyProtection="1">
      <alignment horizontal="left" vertical="center"/>
      <protection locked="0"/>
    </xf>
    <xf numFmtId="0" fontId="0" fillId="5" borderId="31" xfId="0" applyFill="1" applyBorder="1" applyAlignment="1" applyProtection="1">
      <alignment horizontal="left"/>
    </xf>
    <xf numFmtId="0" fontId="8" fillId="2" borderId="27" xfId="0" applyFont="1" applyFill="1" applyBorder="1" applyAlignment="1" applyProtection="1">
      <alignment horizontal="center" vertical="center"/>
    </xf>
    <xf numFmtId="0" fontId="8" fillId="2" borderId="0" xfId="0" applyFont="1" applyFill="1" applyAlignment="1" applyProtection="1">
      <alignment horizontal="center"/>
    </xf>
    <xf numFmtId="0" fontId="11" fillId="2" borderId="0" xfId="0" applyFont="1" applyFill="1" applyBorder="1" applyAlignment="1" applyProtection="1">
      <alignment horizontal="center" vertical="center"/>
    </xf>
    <xf numFmtId="0" fontId="39" fillId="4" borderId="15" xfId="0" applyFont="1" applyFill="1" applyBorder="1" applyAlignment="1" applyProtection="1">
      <alignment horizontal="left" vertical="center"/>
      <protection locked="0"/>
    </xf>
    <xf numFmtId="0" fontId="8" fillId="6" borderId="0" xfId="0" applyFont="1" applyFill="1" applyAlignment="1" applyProtection="1">
      <alignment horizontal="right"/>
    </xf>
    <xf numFmtId="0" fontId="8" fillId="4" borderId="15" xfId="0" applyFont="1" applyFill="1" applyBorder="1" applyAlignment="1" applyProtection="1">
      <alignment horizontal="left" vertical="center"/>
      <protection locked="0"/>
    </xf>
    <xf numFmtId="166" fontId="27" fillId="0" borderId="17" xfId="2" applyNumberFormat="1" applyFont="1" applyFill="1" applyBorder="1" applyAlignment="1" applyProtection="1">
      <alignment horizontal="center"/>
      <protection locked="0"/>
    </xf>
    <xf numFmtId="0" fontId="34" fillId="0" borderId="3" xfId="0" applyFont="1" applyFill="1" applyBorder="1" applyAlignment="1" applyProtection="1">
      <alignment horizontal="center"/>
      <protection locked="0"/>
    </xf>
    <xf numFmtId="14" fontId="2" fillId="4" borderId="17" xfId="0" applyNumberFormat="1" applyFont="1" applyFill="1" applyBorder="1" applyAlignment="1" applyProtection="1">
      <alignment horizontal="center"/>
      <protection locked="0"/>
    </xf>
    <xf numFmtId="0" fontId="29" fillId="2" borderId="1" xfId="0" applyFont="1" applyFill="1" applyBorder="1" applyAlignment="1" applyProtection="1">
      <alignment horizontal="left" vertical="center" wrapText="1"/>
    </xf>
    <xf numFmtId="0" fontId="2" fillId="4" borderId="15" xfId="0" applyFont="1" applyFill="1" applyBorder="1" applyAlignment="1" applyProtection="1">
      <alignment horizontal="left" vertical="top" wrapText="1"/>
      <protection locked="0"/>
    </xf>
    <xf numFmtId="166" fontId="36" fillId="0" borderId="17" xfId="2" applyNumberFormat="1" applyFont="1" applyFill="1" applyBorder="1" applyAlignment="1" applyProtection="1">
      <alignment horizontal="center"/>
    </xf>
    <xf numFmtId="14" fontId="34" fillId="4" borderId="17" xfId="0" applyNumberFormat="1" applyFont="1" applyFill="1" applyBorder="1" applyAlignment="1" applyProtection="1">
      <alignment horizontal="center"/>
      <protection locked="0"/>
    </xf>
    <xf numFmtId="0" fontId="34" fillId="0" borderId="17" xfId="0" applyFont="1" applyFill="1" applyBorder="1" applyAlignment="1" applyProtection="1">
      <alignment horizontal="left"/>
      <protection locked="0"/>
    </xf>
    <xf numFmtId="0" fontId="0" fillId="2" borderId="0" xfId="0" quotePrefix="1" applyFill="1" applyAlignment="1" applyProtection="1">
      <alignment horizontal="left" vertical="top" wrapText="1"/>
    </xf>
    <xf numFmtId="166" fontId="36" fillId="0" borderId="17" xfId="2" applyNumberFormat="1" applyFont="1" applyFill="1" applyBorder="1" applyAlignment="1" applyProtection="1">
      <alignment horizontal="center"/>
      <protection locked="0"/>
    </xf>
    <xf numFmtId="0" fontId="11" fillId="2" borderId="0" xfId="0" applyFont="1" applyFill="1" applyAlignment="1" applyProtection="1">
      <alignment horizontal="center" vertical="center"/>
    </xf>
    <xf numFmtId="0" fontId="11" fillId="2" borderId="6" xfId="0" applyFont="1" applyFill="1" applyBorder="1" applyAlignment="1" applyProtection="1">
      <alignment horizontal="center" vertical="center"/>
    </xf>
    <xf numFmtId="0" fontId="2" fillId="4" borderId="0" xfId="0" applyFont="1" applyFill="1" applyAlignment="1" applyProtection="1">
      <alignment horizontal="left" vertical="top" wrapText="1" indent="1"/>
      <protection locked="0"/>
    </xf>
    <xf numFmtId="0" fontId="11" fillId="4" borderId="0" xfId="0" applyFont="1" applyFill="1" applyAlignment="1" applyProtection="1">
      <alignment horizontal="left" vertical="top" wrapText="1"/>
      <protection locked="0"/>
    </xf>
    <xf numFmtId="0" fontId="9" fillId="4" borderId="0" xfId="0" applyFont="1" applyFill="1" applyAlignment="1" applyProtection="1">
      <alignment horizontal="left" vertical="top" wrapText="1" indent="1"/>
      <protection locked="0"/>
    </xf>
    <xf numFmtId="0" fontId="2" fillId="4" borderId="0" xfId="0" quotePrefix="1" applyFont="1" applyFill="1" applyAlignment="1" applyProtection="1">
      <alignment horizontal="left" vertical="top" wrapText="1"/>
      <protection locked="0"/>
    </xf>
    <xf numFmtId="0" fontId="11" fillId="4" borderId="26" xfId="0" applyFont="1" applyFill="1" applyBorder="1" applyAlignment="1" applyProtection="1">
      <alignment horizontal="left" vertical="center"/>
      <protection locked="0"/>
    </xf>
    <xf numFmtId="0" fontId="11" fillId="4" borderId="27" xfId="0" applyFont="1" applyFill="1" applyBorder="1" applyAlignment="1" applyProtection="1">
      <alignment horizontal="left" vertical="center"/>
      <protection locked="0"/>
    </xf>
    <xf numFmtId="0" fontId="11" fillId="4" borderId="16" xfId="0" applyFont="1" applyFill="1" applyBorder="1" applyAlignment="1" applyProtection="1">
      <alignment horizontal="left" vertical="center"/>
      <protection locked="0"/>
    </xf>
    <xf numFmtId="0" fontId="16" fillId="2" borderId="0" xfId="0" applyFont="1" applyFill="1" applyAlignment="1" applyProtection="1">
      <alignment horizontal="center" vertical="center"/>
    </xf>
    <xf numFmtId="0" fontId="8" fillId="2" borderId="30" xfId="0" applyFont="1" applyFill="1" applyBorder="1" applyAlignment="1" applyProtection="1">
      <alignment horizontal="left"/>
    </xf>
    <xf numFmtId="0" fontId="8" fillId="2" borderId="15" xfId="0" applyFont="1" applyFill="1" applyBorder="1" applyAlignment="1" applyProtection="1">
      <alignment horizontal="left"/>
    </xf>
    <xf numFmtId="0" fontId="8" fillId="2" borderId="32" xfId="0" applyFont="1" applyFill="1" applyBorder="1" applyAlignment="1" applyProtection="1">
      <alignment horizontal="left"/>
    </xf>
    <xf numFmtId="0" fontId="2" fillId="2" borderId="26" xfId="0" applyFont="1" applyFill="1" applyBorder="1" applyAlignment="1" applyProtection="1">
      <alignment horizontal="left" wrapText="1"/>
    </xf>
    <xf numFmtId="0" fontId="2" fillId="2" borderId="27" xfId="0" applyFont="1" applyFill="1" applyBorder="1" applyAlignment="1" applyProtection="1">
      <alignment horizontal="left" wrapText="1"/>
    </xf>
    <xf numFmtId="0" fontId="2" fillId="2" borderId="16" xfId="0" applyFont="1" applyFill="1" applyBorder="1" applyAlignment="1" applyProtection="1">
      <alignment horizontal="left" wrapText="1"/>
    </xf>
    <xf numFmtId="0" fontId="11" fillId="2" borderId="1" xfId="0" applyFont="1" applyFill="1" applyBorder="1" applyAlignment="1" applyProtection="1">
      <alignment horizontal="center"/>
    </xf>
    <xf numFmtId="0" fontId="40" fillId="4" borderId="26" xfId="0" applyFont="1" applyFill="1" applyBorder="1" applyAlignment="1" applyProtection="1">
      <alignment horizontal="left" vertical="center"/>
      <protection locked="0"/>
    </xf>
    <xf numFmtId="0" fontId="40" fillId="4" borderId="27" xfId="0" applyFont="1" applyFill="1" applyBorder="1" applyAlignment="1" applyProtection="1">
      <alignment horizontal="left" vertical="center"/>
      <protection locked="0"/>
    </xf>
    <xf numFmtId="0" fontId="40" fillId="4" borderId="16" xfId="0" applyFont="1" applyFill="1" applyBorder="1" applyAlignment="1" applyProtection="1">
      <alignment horizontal="left" vertical="center"/>
      <protection locked="0"/>
    </xf>
    <xf numFmtId="14" fontId="2" fillId="2" borderId="0" xfId="0" applyNumberFormat="1" applyFont="1" applyFill="1" applyAlignment="1" applyProtection="1">
      <alignment horizontal="center" vertical="center"/>
    </xf>
    <xf numFmtId="0" fontId="26" fillId="2" borderId="0" xfId="0" applyFont="1" applyFill="1" applyAlignment="1">
      <alignment horizontal="left" vertical="top" wrapText="1"/>
    </xf>
    <xf numFmtId="0" fontId="7" fillId="2" borderId="0" xfId="0" applyFont="1" applyFill="1" applyAlignment="1">
      <alignment horizontal="center" wrapText="1"/>
    </xf>
    <xf numFmtId="0" fontId="7" fillId="2" borderId="1" xfId="0" applyFont="1" applyFill="1" applyBorder="1" applyAlignment="1">
      <alignment horizontal="center" wrapText="1"/>
    </xf>
    <xf numFmtId="0" fontId="0" fillId="2" borderId="0" xfId="0" applyFill="1" applyBorder="1" applyAlignment="1">
      <alignment horizontal="center" wrapText="1"/>
    </xf>
    <xf numFmtId="0" fontId="0" fillId="2" borderId="1" xfId="0" applyFill="1" applyBorder="1" applyAlignment="1">
      <alignment horizontal="center" wrapText="1"/>
    </xf>
    <xf numFmtId="0" fontId="26" fillId="2" borderId="15" xfId="0" applyFont="1" applyFill="1" applyBorder="1" applyAlignment="1">
      <alignment horizontal="left" vertical="top" wrapText="1"/>
    </xf>
    <xf numFmtId="0" fontId="26" fillId="2" borderId="0" xfId="0" applyFont="1" applyFill="1" applyBorder="1" applyAlignment="1">
      <alignment horizontal="left" vertical="top" wrapText="1"/>
    </xf>
    <xf numFmtId="0" fontId="0" fillId="4" borderId="32" xfId="0" applyFont="1" applyFill="1" applyBorder="1" applyProtection="1">
      <protection locked="0"/>
    </xf>
    <xf numFmtId="0" fontId="0" fillId="4" borderId="6" xfId="0" applyFont="1" applyFill="1" applyBorder="1" applyProtection="1">
      <protection locked="0"/>
    </xf>
    <xf numFmtId="14" fontId="0" fillId="4" borderId="6" xfId="0" applyNumberFormat="1" applyFont="1" applyFill="1" applyBorder="1" applyAlignment="1" applyProtection="1">
      <alignment horizontal="center"/>
      <protection locked="0"/>
    </xf>
    <xf numFmtId="0" fontId="1" fillId="14" borderId="0" xfId="0" applyFont="1" applyFill="1" applyProtection="1">
      <protection locked="0"/>
    </xf>
    <xf numFmtId="14" fontId="1" fillId="14" borderId="0" xfId="0" applyNumberFormat="1" applyFont="1" applyFill="1" applyProtection="1">
      <protection locked="0"/>
    </xf>
    <xf numFmtId="0" fontId="1" fillId="14" borderId="0" xfId="0" applyFont="1" applyFill="1" applyAlignment="1" applyProtection="1">
      <alignment horizontal="center"/>
      <protection locked="0"/>
    </xf>
    <xf numFmtId="0" fontId="0" fillId="14" borderId="0" xfId="0" applyFont="1" applyFill="1" applyProtection="1">
      <protection locked="0"/>
    </xf>
    <xf numFmtId="14" fontId="0" fillId="14" borderId="0" xfId="0" applyNumberFormat="1" applyFont="1" applyFill="1" applyProtection="1">
      <protection locked="0"/>
    </xf>
    <xf numFmtId="0" fontId="0" fillId="4" borderId="0" xfId="0" applyFont="1" applyFill="1" applyProtection="1">
      <protection locked="0"/>
    </xf>
    <xf numFmtId="0" fontId="1" fillId="4" borderId="0" xfId="0" applyFont="1" applyFill="1" applyProtection="1">
      <protection locked="0"/>
    </xf>
    <xf numFmtId="14" fontId="1" fillId="4" borderId="0" xfId="0" applyNumberFormat="1" applyFont="1" applyFill="1" applyProtection="1">
      <protection locked="0"/>
    </xf>
    <xf numFmtId="0" fontId="1" fillId="4" borderId="0" xfId="0" applyFont="1" applyFill="1" applyAlignment="1" applyProtection="1">
      <alignment horizontal="center"/>
      <protection locked="0"/>
    </xf>
    <xf numFmtId="0" fontId="0" fillId="6" borderId="0" xfId="0" applyFont="1" applyFill="1" applyProtection="1"/>
    <xf numFmtId="14" fontId="0" fillId="2" borderId="0" xfId="0" applyNumberFormat="1" applyFont="1" applyFill="1" applyProtection="1"/>
    <xf numFmtId="0" fontId="0" fillId="2" borderId="1" xfId="0" applyFont="1" applyFill="1" applyBorder="1" applyProtection="1"/>
    <xf numFmtId="0" fontId="1" fillId="2" borderId="0" xfId="0" applyFont="1" applyFill="1" applyAlignment="1" applyProtection="1">
      <alignment horizontal="center"/>
    </xf>
    <xf numFmtId="0" fontId="0" fillId="6" borderId="0" xfId="0" applyFont="1" applyFill="1" applyBorder="1" applyAlignment="1" applyProtection="1">
      <alignment horizontal="center"/>
    </xf>
    <xf numFmtId="166" fontId="0" fillId="4" borderId="0" xfId="2" applyNumberFormat="1" applyFont="1" applyFill="1" applyProtection="1">
      <protection locked="0"/>
    </xf>
    <xf numFmtId="14" fontId="1" fillId="2" borderId="0" xfId="0" applyNumberFormat="1" applyFont="1" applyFill="1" applyProtection="1"/>
    <xf numFmtId="0" fontId="0" fillId="2" borderId="23" xfId="0" applyFont="1" applyFill="1" applyBorder="1" applyProtection="1"/>
    <xf numFmtId="0" fontId="0" fillId="5" borderId="31" xfId="0" applyFont="1" applyFill="1" applyBorder="1" applyAlignment="1" applyProtection="1">
      <alignment horizontal="left"/>
    </xf>
    <xf numFmtId="0" fontId="0" fillId="5" borderId="0" xfId="0" applyFont="1" applyFill="1" applyBorder="1" applyProtection="1"/>
    <xf numFmtId="0" fontId="1" fillId="3" borderId="1" xfId="0" applyFont="1" applyFill="1" applyBorder="1" applyAlignment="1" applyProtection="1">
      <alignment horizontal="center"/>
    </xf>
    <xf numFmtId="0" fontId="1" fillId="3" borderId="1" xfId="0" applyFont="1" applyFill="1" applyBorder="1" applyProtection="1"/>
    <xf numFmtId="166" fontId="1" fillId="2" borderId="1" xfId="2" applyNumberFormat="1" applyFont="1" applyFill="1" applyBorder="1" applyAlignment="1" applyProtection="1">
      <alignment vertical="center"/>
    </xf>
    <xf numFmtId="166" fontId="1" fillId="2" borderId="1" xfId="0" applyNumberFormat="1" applyFont="1" applyFill="1" applyBorder="1" applyAlignment="1" applyProtection="1">
      <alignment vertical="center"/>
    </xf>
    <xf numFmtId="0" fontId="1" fillId="6" borderId="0" xfId="0" applyFont="1" applyFill="1" applyProtection="1"/>
    <xf numFmtId="0" fontId="1" fillId="2" borderId="0" xfId="0" applyFont="1" applyFill="1" applyProtection="1"/>
    <xf numFmtId="166" fontId="1" fillId="2" borderId="0" xfId="0" applyNumberFormat="1" applyFont="1" applyFill="1" applyProtection="1"/>
    <xf numFmtId="166" fontId="1" fillId="2" borderId="7" xfId="2" applyNumberFormat="1" applyFont="1" applyFill="1" applyBorder="1" applyProtection="1"/>
    <xf numFmtId="0" fontId="0" fillId="0" borderId="0" xfId="0" applyFont="1" applyProtection="1"/>
    <xf numFmtId="0" fontId="1" fillId="0" borderId="0" xfId="0" applyFont="1" applyProtection="1"/>
    <xf numFmtId="0" fontId="0" fillId="6" borderId="0" xfId="0" quotePrefix="1" applyFont="1" applyFill="1" applyProtection="1"/>
  </cellXfs>
  <cellStyles count="5">
    <cellStyle name="Comma" xfId="1" builtinId="3"/>
    <cellStyle name="Currency" xfId="2" builtinId="4"/>
    <cellStyle name="Followed Hyperlink" xfId="4" builtinId="9" hidden="1"/>
    <cellStyle name="Hyperlink" xfId="3"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HomeBoy/AppData/Roaming/Microsoft/Excel/Master.HUMI%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
      <sheetName val="YEAR"/>
      <sheetName val="Jan"/>
      <sheetName val="Feb"/>
      <sheetName val="Mar"/>
      <sheetName val="Apr"/>
      <sheetName val="May"/>
      <sheetName val="Jun"/>
      <sheetName val="Jul"/>
      <sheetName val="Aug"/>
      <sheetName val="Sep"/>
      <sheetName val="Oct"/>
      <sheetName val="Nov"/>
      <sheetName val="Dec"/>
      <sheetName val="Admin"/>
      <sheetName val="GrantReq"/>
      <sheetName val="PriorY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E5">
            <v>10000</v>
          </cell>
        </row>
      </sheetData>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77"/>
  <sheetViews>
    <sheetView topLeftCell="A10" workbookViewId="0">
      <selection activeCell="C21" sqref="C21"/>
    </sheetView>
  </sheetViews>
  <sheetFormatPr baseColWidth="10" defaultColWidth="11.5" defaultRowHeight="15" x14ac:dyDescent="0.2"/>
  <cols>
    <col min="1" max="1" width="28" style="87" customWidth="1"/>
    <col min="2" max="2" width="12.1640625" style="45" customWidth="1"/>
    <col min="3" max="3" width="12.5" style="45" customWidth="1"/>
    <col min="4" max="13" width="10.5" style="45" bestFit="1" customWidth="1"/>
    <col min="14" max="14" width="13.33203125" style="45" customWidth="1"/>
    <col min="15" max="34" width="11.5" style="61" customWidth="1"/>
    <col min="35" max="16384" width="11.5" style="45"/>
  </cols>
  <sheetData>
    <row r="1" spans="1:14" x14ac:dyDescent="0.2">
      <c r="A1" s="76"/>
      <c r="B1" s="13"/>
      <c r="C1" s="13"/>
      <c r="D1" s="13"/>
      <c r="E1" s="13"/>
      <c r="F1" s="13"/>
      <c r="G1" s="13"/>
      <c r="H1" s="13"/>
      <c r="I1" s="13"/>
      <c r="J1" s="13"/>
      <c r="K1" s="13"/>
      <c r="L1" s="13"/>
      <c r="M1" s="273" t="s">
        <v>0</v>
      </c>
      <c r="N1" s="273"/>
    </row>
    <row r="2" spans="1:14" ht="42.75" customHeight="1" x14ac:dyDescent="0.2">
      <c r="A2" s="276" t="s">
        <v>1</v>
      </c>
      <c r="B2" s="276"/>
      <c r="C2" s="276"/>
      <c r="D2" s="276"/>
      <c r="E2" s="276"/>
      <c r="F2" s="276"/>
      <c r="G2" s="276"/>
      <c r="H2" s="276"/>
      <c r="I2" s="276"/>
      <c r="J2" s="276"/>
      <c r="K2" s="276"/>
      <c r="L2" s="276"/>
      <c r="M2" s="276"/>
      <c r="N2" s="13"/>
    </row>
    <row r="3" spans="1:14" ht="33" customHeight="1" x14ac:dyDescent="0.2">
      <c r="A3" s="274" t="s">
        <v>2</v>
      </c>
      <c r="B3" s="274"/>
      <c r="C3" s="274"/>
      <c r="D3" s="274"/>
      <c r="E3" s="274"/>
      <c r="F3" s="274"/>
      <c r="G3" s="274"/>
      <c r="H3" s="274"/>
      <c r="I3" s="274"/>
      <c r="J3" s="274"/>
      <c r="K3" s="274"/>
      <c r="L3" s="274"/>
      <c r="M3" s="274"/>
      <c r="N3" s="274"/>
    </row>
    <row r="4" spans="1:14" ht="19" x14ac:dyDescent="0.2">
      <c r="A4" s="279" t="s">
        <v>3</v>
      </c>
      <c r="B4" s="279"/>
      <c r="C4" s="279"/>
      <c r="D4" s="279"/>
      <c r="E4" s="279"/>
      <c r="F4" s="279"/>
      <c r="G4" s="279"/>
      <c r="H4" s="279"/>
      <c r="I4" s="279"/>
      <c r="J4" s="279"/>
      <c r="K4" s="279"/>
      <c r="L4" s="279"/>
      <c r="M4" s="279"/>
      <c r="N4" s="279"/>
    </row>
    <row r="5" spans="1:14" ht="21" x14ac:dyDescent="0.2">
      <c r="A5" s="77" t="s">
        <v>4</v>
      </c>
      <c r="B5" s="278" t="s">
        <v>5</v>
      </c>
      <c r="C5" s="278"/>
      <c r="D5" s="278"/>
      <c r="E5" s="278"/>
      <c r="F5" s="278"/>
      <c r="G5" s="278"/>
      <c r="H5" s="278"/>
      <c r="I5" s="278"/>
      <c r="J5" s="278"/>
      <c r="K5" s="278"/>
      <c r="L5" s="278"/>
      <c r="M5" s="207"/>
      <c r="N5" s="207"/>
    </row>
    <row r="6" spans="1:14" ht="19" x14ac:dyDescent="0.25">
      <c r="A6" s="78" t="s">
        <v>6</v>
      </c>
      <c r="B6" s="282" t="str">
        <f>+GrantReq!C4</f>
        <v>ABC Partner  2019</v>
      </c>
      <c r="C6" s="282"/>
      <c r="D6" s="282"/>
      <c r="E6" s="282"/>
      <c r="F6" s="282"/>
      <c r="G6" s="282"/>
      <c r="H6" s="282"/>
      <c r="I6" s="282"/>
      <c r="J6" s="282"/>
      <c r="K6" s="282"/>
      <c r="L6" s="282"/>
      <c r="M6" s="282"/>
      <c r="N6" s="282"/>
    </row>
    <row r="7" spans="1:14" ht="19" x14ac:dyDescent="0.25">
      <c r="A7" s="78" t="s">
        <v>7</v>
      </c>
      <c r="B7" s="282" t="str">
        <f>+GrantReq!C5</f>
        <v>1234 Great Gadsby Road</v>
      </c>
      <c r="C7" s="282"/>
      <c r="D7" s="282"/>
      <c r="E7" s="282"/>
      <c r="F7" s="282"/>
      <c r="G7" s="282"/>
      <c r="H7" s="282"/>
      <c r="I7" s="282"/>
      <c r="J7" s="282"/>
      <c r="K7" s="282"/>
      <c r="L7" s="282"/>
      <c r="M7" s="282"/>
      <c r="N7" s="282"/>
    </row>
    <row r="8" spans="1:14" ht="19" x14ac:dyDescent="0.25">
      <c r="A8" s="78" t="s">
        <v>8</v>
      </c>
      <c r="B8" s="282" t="str">
        <f>+GrantReq!G4</f>
        <v>101 2589</v>
      </c>
      <c r="C8" s="282"/>
      <c r="D8" s="282"/>
      <c r="E8" s="282"/>
      <c r="F8" s="282"/>
      <c r="G8" s="282"/>
      <c r="H8" s="282"/>
      <c r="I8" s="282"/>
      <c r="J8" s="282"/>
      <c r="K8" s="282"/>
      <c r="L8" s="282"/>
      <c r="M8" s="282"/>
      <c r="N8" s="282"/>
    </row>
    <row r="9" spans="1:14" ht="19" x14ac:dyDescent="0.25">
      <c r="A9" s="78" t="s">
        <v>9</v>
      </c>
      <c r="B9" s="281">
        <f>+Admin!E5</f>
        <v>10000</v>
      </c>
      <c r="C9" s="281"/>
      <c r="D9" s="280" t="s">
        <v>10</v>
      </c>
      <c r="E9" s="280"/>
      <c r="F9" s="280"/>
      <c r="G9" s="280"/>
      <c r="H9" s="280"/>
      <c r="I9" s="280"/>
      <c r="J9" s="280"/>
      <c r="K9" s="280"/>
      <c r="L9" s="280"/>
      <c r="M9" s="280"/>
      <c r="N9" s="13"/>
    </row>
    <row r="10" spans="1:14" ht="8.25" customHeight="1" x14ac:dyDescent="0.2">
      <c r="A10" s="36"/>
      <c r="B10" s="13"/>
      <c r="C10" s="13"/>
      <c r="D10" s="13"/>
      <c r="E10" s="13"/>
      <c r="F10" s="13"/>
      <c r="G10" s="13"/>
      <c r="H10" s="13"/>
      <c r="I10" s="13"/>
      <c r="J10" s="13"/>
      <c r="K10" s="13"/>
      <c r="L10" s="13"/>
      <c r="M10" s="13"/>
      <c r="N10" s="13"/>
    </row>
    <row r="11" spans="1:14" ht="19" x14ac:dyDescent="0.25">
      <c r="A11" s="79" t="s">
        <v>11</v>
      </c>
      <c r="B11" s="80" t="s">
        <v>12</v>
      </c>
      <c r="C11" s="80" t="s">
        <v>13</v>
      </c>
      <c r="D11" s="80" t="s">
        <v>14</v>
      </c>
      <c r="E11" s="80" t="s">
        <v>15</v>
      </c>
      <c r="F11" s="80" t="s">
        <v>16</v>
      </c>
      <c r="G11" s="80" t="s">
        <v>17</v>
      </c>
      <c r="H11" s="80" t="s">
        <v>18</v>
      </c>
      <c r="I11" s="80" t="s">
        <v>19</v>
      </c>
      <c r="J11" s="80" t="s">
        <v>20</v>
      </c>
      <c r="K11" s="80" t="s">
        <v>21</v>
      </c>
      <c r="L11" s="80" t="s">
        <v>22</v>
      </c>
      <c r="M11" s="80" t="s">
        <v>23</v>
      </c>
      <c r="N11" s="80" t="s">
        <v>24</v>
      </c>
    </row>
    <row r="12" spans="1:14" ht="19" x14ac:dyDescent="0.2">
      <c r="A12" s="81" t="s">
        <v>25</v>
      </c>
      <c r="B12" s="270">
        <v>1000</v>
      </c>
      <c r="C12" s="270">
        <v>1000</v>
      </c>
      <c r="D12" s="270">
        <v>1000</v>
      </c>
      <c r="E12" s="270">
        <v>1000</v>
      </c>
      <c r="F12" s="270">
        <v>1000</v>
      </c>
      <c r="G12" s="270">
        <v>1000</v>
      </c>
      <c r="H12" s="270">
        <v>1000</v>
      </c>
      <c r="I12" s="270">
        <v>1000</v>
      </c>
      <c r="J12" s="270">
        <v>1000</v>
      </c>
      <c r="K12" s="270">
        <v>1000</v>
      </c>
      <c r="L12" s="270">
        <v>1000</v>
      </c>
      <c r="M12" s="270">
        <v>1000</v>
      </c>
      <c r="N12" s="216">
        <f>SUM(B12:M12)</f>
        <v>12000</v>
      </c>
    </row>
    <row r="13" spans="1:14" ht="19" x14ac:dyDescent="0.2">
      <c r="A13" s="82" t="s">
        <v>26</v>
      </c>
      <c r="B13" s="270">
        <v>1000</v>
      </c>
      <c r="C13" s="270">
        <v>1000</v>
      </c>
      <c r="D13" s="270">
        <v>1000</v>
      </c>
      <c r="E13" s="270">
        <v>1000</v>
      </c>
      <c r="F13" s="270">
        <v>1000</v>
      </c>
      <c r="G13" s="270">
        <v>1000</v>
      </c>
      <c r="H13" s="270">
        <v>1000</v>
      </c>
      <c r="I13" s="270">
        <v>1000</v>
      </c>
      <c r="J13" s="270">
        <v>1000</v>
      </c>
      <c r="K13" s="270">
        <v>1000</v>
      </c>
      <c r="L13" s="270">
        <v>1000</v>
      </c>
      <c r="M13" s="270">
        <v>1000</v>
      </c>
      <c r="N13" s="216">
        <f>SUM(B13:M13)</f>
        <v>12000</v>
      </c>
    </row>
    <row r="14" spans="1:14" ht="13.5" customHeight="1" x14ac:dyDescent="0.2">
      <c r="A14" s="36"/>
      <c r="B14" s="286" t="s">
        <v>27</v>
      </c>
      <c r="C14" s="286"/>
      <c r="D14" s="286"/>
      <c r="E14" s="286"/>
      <c r="F14" s="286"/>
      <c r="G14" s="286"/>
      <c r="H14" s="286"/>
      <c r="I14" s="286"/>
      <c r="J14" s="286"/>
      <c r="K14" s="286"/>
      <c r="L14" s="286"/>
      <c r="M14" s="286"/>
      <c r="N14" s="286"/>
    </row>
    <row r="15" spans="1:14" ht="18" customHeight="1" x14ac:dyDescent="0.2">
      <c r="A15" s="81" t="s">
        <v>28</v>
      </c>
      <c r="B15" s="217">
        <f>+B12+B13</f>
        <v>2000</v>
      </c>
      <c r="C15" s="217">
        <f t="shared" ref="C15:M15" si="0">+C12+C13</f>
        <v>2000</v>
      </c>
      <c r="D15" s="217">
        <f t="shared" si="0"/>
        <v>2000</v>
      </c>
      <c r="E15" s="217">
        <f t="shared" si="0"/>
        <v>2000</v>
      </c>
      <c r="F15" s="217">
        <f t="shared" si="0"/>
        <v>2000</v>
      </c>
      <c r="G15" s="217">
        <f t="shared" si="0"/>
        <v>2000</v>
      </c>
      <c r="H15" s="217">
        <f t="shared" si="0"/>
        <v>2000</v>
      </c>
      <c r="I15" s="217">
        <f t="shared" si="0"/>
        <v>2000</v>
      </c>
      <c r="J15" s="217">
        <f t="shared" si="0"/>
        <v>2000</v>
      </c>
      <c r="K15" s="217">
        <f t="shared" si="0"/>
        <v>2000</v>
      </c>
      <c r="L15" s="217">
        <f t="shared" si="0"/>
        <v>2000</v>
      </c>
      <c r="M15" s="217">
        <f t="shared" si="0"/>
        <v>2000</v>
      </c>
      <c r="N15" s="217">
        <f>SUM(B15:M15)</f>
        <v>24000</v>
      </c>
    </row>
    <row r="16" spans="1:14" ht="22.5" customHeight="1" x14ac:dyDescent="0.2">
      <c r="A16" s="81" t="s">
        <v>29</v>
      </c>
      <c r="B16" s="218">
        <f>+Admin!J5</f>
        <v>0.1</v>
      </c>
      <c r="C16" s="217"/>
      <c r="D16" s="217"/>
      <c r="E16" s="217"/>
      <c r="F16" s="217"/>
      <c r="G16" s="217"/>
      <c r="H16" s="217"/>
      <c r="I16" s="217"/>
      <c r="J16" s="217"/>
      <c r="K16" s="217"/>
      <c r="L16" s="217"/>
      <c r="M16" s="219" t="s">
        <v>30</v>
      </c>
      <c r="N16" s="220">
        <f>SUM(N12:N13)</f>
        <v>24000</v>
      </c>
    </row>
    <row r="17" spans="1:34" ht="4.5" hidden="1" customHeight="1" x14ac:dyDescent="0.2">
      <c r="A17" s="81"/>
      <c r="B17" s="218"/>
      <c r="C17" s="217"/>
      <c r="D17" s="217"/>
      <c r="E17" s="217"/>
      <c r="F17" s="217"/>
      <c r="G17" s="217"/>
      <c r="H17" s="217"/>
      <c r="I17" s="217"/>
      <c r="J17" s="217"/>
      <c r="K17" s="217"/>
      <c r="L17" s="217"/>
      <c r="M17" s="219"/>
      <c r="N17" s="220"/>
    </row>
    <row r="18" spans="1:34" ht="4.5" hidden="1" customHeight="1" x14ac:dyDescent="0.2">
      <c r="A18" s="81"/>
      <c r="B18" s="218"/>
      <c r="C18" s="217"/>
      <c r="D18" s="217"/>
      <c r="E18" s="217"/>
      <c r="F18" s="217"/>
      <c r="G18" s="217"/>
      <c r="H18" s="217"/>
      <c r="I18" s="217"/>
      <c r="J18" s="217"/>
      <c r="K18" s="217"/>
      <c r="L18" s="217"/>
      <c r="M18" s="219"/>
      <c r="N18" s="220"/>
    </row>
    <row r="19" spans="1:34" ht="4.5" hidden="1" customHeight="1" x14ac:dyDescent="0.2">
      <c r="A19" s="81"/>
      <c r="B19" s="218"/>
      <c r="C19" s="217"/>
      <c r="D19" s="217"/>
      <c r="E19" s="217"/>
      <c r="F19" s="217"/>
      <c r="G19" s="217"/>
      <c r="H19" s="217"/>
      <c r="I19" s="217"/>
      <c r="J19" s="217"/>
      <c r="K19" s="217"/>
      <c r="L19" s="217"/>
      <c r="M19" s="219"/>
      <c r="N19" s="220"/>
    </row>
    <row r="20" spans="1:34" ht="4.5" hidden="1" customHeight="1" x14ac:dyDescent="0.2">
      <c r="A20" s="81"/>
      <c r="B20" s="218"/>
      <c r="C20" s="217"/>
      <c r="D20" s="217"/>
      <c r="E20" s="217"/>
      <c r="F20" s="217"/>
      <c r="G20" s="217"/>
      <c r="H20" s="217"/>
      <c r="I20" s="217"/>
      <c r="J20" s="217"/>
      <c r="K20" s="217"/>
      <c r="L20" s="217"/>
      <c r="M20" s="219"/>
      <c r="N20" s="220"/>
    </row>
    <row r="21" spans="1:34" ht="12" customHeight="1" x14ac:dyDescent="0.2">
      <c r="A21" s="81"/>
      <c r="B21" s="218"/>
      <c r="C21" s="217"/>
      <c r="D21" s="217"/>
      <c r="E21" s="217"/>
      <c r="F21" s="217"/>
      <c r="G21" s="217"/>
      <c r="H21" s="217"/>
      <c r="I21" s="217"/>
      <c r="J21" s="217"/>
      <c r="K21" s="217"/>
      <c r="L21" s="217"/>
      <c r="M21" s="219"/>
      <c r="N21" s="220"/>
    </row>
    <row r="22" spans="1:34" ht="12" customHeight="1" x14ac:dyDescent="0.2">
      <c r="A22" s="81"/>
      <c r="B22" s="218"/>
      <c r="C22" s="217"/>
      <c r="D22" s="217"/>
      <c r="E22" s="217"/>
      <c r="F22" s="217"/>
      <c r="G22" s="217"/>
      <c r="H22" s="217"/>
      <c r="I22" s="217"/>
      <c r="J22" s="217"/>
      <c r="K22" s="217"/>
      <c r="L22" s="217"/>
      <c r="M22" s="219"/>
      <c r="N22" s="220"/>
    </row>
    <row r="23" spans="1:34" ht="45.5" customHeight="1" x14ac:dyDescent="0.2">
      <c r="A23" s="283" t="str">
        <f>+Admin!A22</f>
        <v xml:space="preserve">Save WorkBook as FPDenver.Oct.18.2017P (PartnerName.Month.Day.Year.P (Partner)). Please email to Sarah by the 5th of each month. HUMI will make any changes and return the WorkBook (if necessary) as FPDenver.Oct.19.2017H (HUMI).  Saving the WorkBook in this manner will help to identify the latest version. </v>
      </c>
      <c r="B23" s="283"/>
      <c r="C23" s="283"/>
      <c r="D23" s="283"/>
      <c r="E23" s="283"/>
      <c r="F23" s="283"/>
      <c r="G23" s="283"/>
      <c r="H23" s="283"/>
      <c r="I23" s="283"/>
      <c r="J23" s="283"/>
      <c r="K23" s="283"/>
      <c r="L23" s="283"/>
      <c r="M23" s="283"/>
      <c r="N23" s="283"/>
    </row>
    <row r="24" spans="1:34" ht="42" customHeight="1" x14ac:dyDescent="0.2">
      <c r="A24" s="275" t="str">
        <f>+Admin!A23</f>
        <v xml:space="preserve">Grant Request-Local Match (Form A):(GrantReq tab) This form is to request HUMI match and to extend the Community Challenge Match if total $20,000 is exceeded.             </v>
      </c>
      <c r="B24" s="275"/>
      <c r="C24" s="275"/>
      <c r="D24" s="275"/>
      <c r="E24" s="275"/>
      <c r="F24" s="275"/>
      <c r="G24" s="275"/>
      <c r="H24" s="275"/>
      <c r="I24" s="275"/>
      <c r="J24" s="275"/>
      <c r="K24" s="275"/>
      <c r="L24" s="275"/>
      <c r="M24" s="275"/>
      <c r="N24" s="275"/>
    </row>
    <row r="25" spans="1:34" ht="4.75" customHeight="1" x14ac:dyDescent="0.2">
      <c r="A25" s="285">
        <f>+Admin!A24</f>
        <v>0</v>
      </c>
      <c r="B25" s="285"/>
      <c r="C25" s="285"/>
      <c r="D25" s="285"/>
      <c r="E25" s="285"/>
      <c r="F25" s="285"/>
      <c r="G25" s="285"/>
      <c r="H25" s="285"/>
      <c r="I25" s="285"/>
      <c r="J25" s="285"/>
      <c r="K25" s="285"/>
      <c r="L25" s="285"/>
      <c r="M25" s="285"/>
      <c r="N25" s="285"/>
    </row>
    <row r="26" spans="1:34" ht="24" customHeight="1" x14ac:dyDescent="0.2">
      <c r="A26" s="275" t="str">
        <f>+Admin!A25</f>
        <v>Original Grant Request is shown in form A.  This form shows a list of primary donors with total and HUMI match.</v>
      </c>
      <c r="B26" s="275"/>
      <c r="C26" s="275"/>
      <c r="D26" s="275"/>
      <c r="E26" s="275"/>
      <c r="F26" s="275"/>
      <c r="G26" s="275"/>
      <c r="H26" s="275"/>
      <c r="I26" s="275"/>
      <c r="J26" s="275"/>
      <c r="K26" s="275"/>
      <c r="L26" s="275"/>
      <c r="M26" s="275"/>
      <c r="N26" s="275"/>
    </row>
    <row r="27" spans="1:34" ht="50.5" customHeight="1" x14ac:dyDescent="0.2">
      <c r="A27" s="277" t="str">
        <f>+Admin!A26</f>
        <v xml:space="preserve">Form includes: Name, Date and Amount Donated for Local Match Partner to be matched, also Date and check # for HUMI Match records. Total amount donated should be equal to or greater than the total of HUMI matching funds. This report is to be completed and emailed as soon as the Local Match Amount is achieved. HUMI will then issue a check matching the total agreed amount.  </v>
      </c>
      <c r="B27" s="277"/>
      <c r="C27" s="277"/>
      <c r="D27" s="277"/>
      <c r="E27" s="277"/>
      <c r="F27" s="277"/>
      <c r="G27" s="277"/>
      <c r="H27" s="277"/>
      <c r="I27" s="277"/>
      <c r="J27" s="277"/>
      <c r="K27" s="277"/>
      <c r="L27" s="277"/>
      <c r="M27" s="277"/>
      <c r="N27" s="277"/>
    </row>
    <row r="28" spans="1:34" s="151" customFormat="1" ht="36" customHeight="1" x14ac:dyDescent="0.2">
      <c r="A28" s="284" t="str">
        <f>+Admin!A27</f>
        <v xml:space="preserve">In the event Local donations exceed the total $20,000 Challenge, report the excess funds on the Grant Request form to prolong it. HUMI will then add excess to continue the CMC on Year to Date.  </v>
      </c>
      <c r="B28" s="284"/>
      <c r="C28" s="284"/>
      <c r="D28" s="284"/>
      <c r="E28" s="284"/>
      <c r="F28" s="284"/>
      <c r="G28" s="284"/>
      <c r="H28" s="284"/>
      <c r="I28" s="284"/>
      <c r="J28" s="284"/>
      <c r="K28" s="284"/>
      <c r="L28" s="284"/>
      <c r="M28" s="284"/>
      <c r="N28" s="284"/>
      <c r="O28" s="150"/>
      <c r="P28" s="150"/>
      <c r="Q28" s="150"/>
      <c r="R28" s="150"/>
      <c r="S28" s="150"/>
      <c r="T28" s="150"/>
      <c r="U28" s="150"/>
      <c r="V28" s="150"/>
      <c r="W28" s="150"/>
      <c r="X28" s="150"/>
      <c r="Y28" s="150"/>
      <c r="Z28" s="150"/>
      <c r="AA28" s="150"/>
      <c r="AB28" s="150"/>
      <c r="AC28" s="150"/>
      <c r="AD28" s="150"/>
      <c r="AE28" s="150"/>
      <c r="AF28" s="150"/>
      <c r="AG28" s="150"/>
      <c r="AH28" s="150"/>
    </row>
    <row r="29" spans="1:34" ht="19.5" customHeight="1" x14ac:dyDescent="0.2">
      <c r="A29" s="287" t="str">
        <f>+Admin!A28</f>
        <v>Year to Date (Form B):  (YEAR tab)</v>
      </c>
      <c r="B29" s="287"/>
      <c r="C29" s="287"/>
      <c r="D29" s="287"/>
      <c r="E29" s="287"/>
      <c r="F29" s="287"/>
      <c r="G29" s="287"/>
      <c r="H29" s="287"/>
      <c r="I29" s="287"/>
      <c r="J29" s="287"/>
      <c r="K29" s="287"/>
      <c r="L29" s="287"/>
      <c r="M29" s="287"/>
      <c r="N29" s="287"/>
    </row>
    <row r="30" spans="1:34" ht="33.75" customHeight="1" x14ac:dyDescent="0.2">
      <c r="A30" s="278" t="str">
        <f>+Admin!A29</f>
        <v>This report automatically links information including Local/HUMI Match and Challenge Grant and available balances, donations and disbursements for # of children/families with average cost per child from Monthly Accounting Funds (Form C). This allows the WG to allocate future funds and project fund raising efforts.</v>
      </c>
      <c r="B30" s="278"/>
      <c r="C30" s="278"/>
      <c r="D30" s="278"/>
      <c r="E30" s="278"/>
      <c r="F30" s="278"/>
      <c r="G30" s="278"/>
      <c r="H30" s="278"/>
      <c r="I30" s="278"/>
      <c r="J30" s="278"/>
      <c r="K30" s="278"/>
      <c r="L30" s="278"/>
      <c r="M30" s="278"/>
      <c r="N30" s="278"/>
    </row>
    <row r="31" spans="1:34" s="84" customFormat="1" ht="12.75" customHeight="1" x14ac:dyDescent="0.2">
      <c r="A31" s="278" t="str">
        <f>+Admin!A30</f>
        <v xml:space="preserve"> </v>
      </c>
      <c r="B31" s="278"/>
      <c r="C31" s="278"/>
      <c r="D31" s="278"/>
      <c r="E31" s="278"/>
      <c r="F31" s="278"/>
      <c r="G31" s="278"/>
      <c r="H31" s="278"/>
      <c r="I31" s="278"/>
      <c r="J31" s="278"/>
      <c r="K31" s="278"/>
      <c r="L31" s="278"/>
      <c r="M31" s="278"/>
      <c r="N31" s="278"/>
      <c r="O31" s="83"/>
      <c r="P31" s="83"/>
      <c r="Q31" s="83"/>
      <c r="R31" s="83"/>
      <c r="S31" s="83"/>
      <c r="T31" s="83"/>
      <c r="U31" s="83"/>
      <c r="V31" s="83"/>
      <c r="W31" s="83"/>
      <c r="X31" s="83"/>
      <c r="Y31" s="83"/>
      <c r="Z31" s="83"/>
      <c r="AA31" s="83"/>
      <c r="AB31" s="83"/>
      <c r="AC31" s="83"/>
      <c r="AD31" s="83"/>
      <c r="AE31" s="83"/>
      <c r="AF31" s="83"/>
      <c r="AG31" s="83"/>
      <c r="AH31" s="83"/>
    </row>
    <row r="32" spans="1:34" s="84" customFormat="1" ht="24" customHeight="1" x14ac:dyDescent="0.2">
      <c r="A32" s="288" t="str">
        <f>+Admin!A31</f>
        <v xml:space="preserve">Monthly Accounting of Funds (Form C): (MONTHLY Tabs) </v>
      </c>
      <c r="B32" s="288"/>
      <c r="C32" s="288"/>
      <c r="D32" s="288"/>
      <c r="E32" s="288"/>
      <c r="F32" s="288"/>
      <c r="G32" s="288"/>
      <c r="H32" s="288"/>
      <c r="I32" s="288"/>
      <c r="J32" s="288"/>
      <c r="K32" s="288"/>
      <c r="L32" s="288"/>
      <c r="M32" s="288"/>
      <c r="N32" s="288"/>
      <c r="O32" s="83"/>
      <c r="P32" s="83"/>
      <c r="Q32" s="83"/>
      <c r="R32" s="83"/>
      <c r="S32" s="83"/>
      <c r="T32" s="83"/>
      <c r="U32" s="83"/>
      <c r="V32" s="83"/>
      <c r="W32" s="83"/>
      <c r="X32" s="83"/>
      <c r="Y32" s="83"/>
      <c r="Z32" s="83"/>
      <c r="AA32" s="83"/>
      <c r="AB32" s="83"/>
      <c r="AC32" s="83"/>
      <c r="AD32" s="83"/>
      <c r="AE32" s="83"/>
      <c r="AF32" s="83"/>
      <c r="AG32" s="83"/>
      <c r="AH32" s="83"/>
    </row>
    <row r="33" spans="1:34" s="84" customFormat="1" ht="33" customHeight="1" x14ac:dyDescent="0.2">
      <c r="A33" s="277" t="str">
        <f>+Admin!A32</f>
        <v>This form records Community Donations received (top portion) and the Disbursement of Funds, used to assist families (lower portion).  There is a seperated form (worksheet) for each month that can be selected by the respective tab at the bottom of this workbook.</v>
      </c>
      <c r="B33" s="277"/>
      <c r="C33" s="277"/>
      <c r="D33" s="277"/>
      <c r="E33" s="277"/>
      <c r="F33" s="277"/>
      <c r="G33" s="277"/>
      <c r="H33" s="277"/>
      <c r="I33" s="277"/>
      <c r="J33" s="277"/>
      <c r="K33" s="277"/>
      <c r="L33" s="277"/>
      <c r="M33" s="277"/>
      <c r="N33" s="277"/>
      <c r="O33" s="83"/>
      <c r="P33" s="83"/>
      <c r="Q33" s="83"/>
      <c r="R33" s="83"/>
      <c r="S33" s="83"/>
      <c r="T33" s="83"/>
      <c r="U33" s="83"/>
      <c r="V33" s="83"/>
      <c r="W33" s="83"/>
      <c r="X33" s="83"/>
      <c r="Y33" s="83"/>
      <c r="Z33" s="83"/>
      <c r="AA33" s="83"/>
      <c r="AB33" s="83"/>
      <c r="AC33" s="83"/>
      <c r="AD33" s="83"/>
      <c r="AE33" s="83"/>
      <c r="AF33" s="83"/>
      <c r="AG33" s="83"/>
      <c r="AH33" s="83"/>
    </row>
    <row r="34" spans="1:34" s="84" customFormat="1" ht="12" customHeight="1" x14ac:dyDescent="0.2">
      <c r="A34" s="278" t="str">
        <f>+Admin!A33</f>
        <v xml:space="preserve"> </v>
      </c>
      <c r="B34" s="278"/>
      <c r="C34" s="278"/>
      <c r="D34" s="278"/>
      <c r="E34" s="278"/>
      <c r="F34" s="278"/>
      <c r="G34" s="278"/>
      <c r="H34" s="278"/>
      <c r="I34" s="278"/>
      <c r="J34" s="278"/>
      <c r="K34" s="278"/>
      <c r="L34" s="278"/>
      <c r="M34" s="278"/>
      <c r="N34" s="278"/>
      <c r="O34" s="83"/>
      <c r="P34" s="83"/>
      <c r="Q34" s="83"/>
      <c r="R34" s="83"/>
      <c r="S34" s="83"/>
      <c r="T34" s="83"/>
      <c r="U34" s="83"/>
      <c r="V34" s="83"/>
      <c r="W34" s="83"/>
      <c r="X34" s="83"/>
      <c r="Y34" s="83"/>
      <c r="Z34" s="83"/>
      <c r="AA34" s="83"/>
      <c r="AB34" s="83"/>
      <c r="AC34" s="83"/>
      <c r="AD34" s="83"/>
      <c r="AE34" s="83"/>
      <c r="AF34" s="83"/>
      <c r="AG34" s="83"/>
      <c r="AH34" s="83"/>
    </row>
    <row r="35" spans="1:34" s="84" customFormat="1" ht="32.25" customHeight="1" x14ac:dyDescent="0.2">
      <c r="A35" s="277" t="str">
        <f>+Admin!A34</f>
        <v>Top of the form includes: Name, Date and Amount Donated by Community Donors to be matched from the Community Challenge Grant.  Larger Community contributions can be added to the Community Challenge Grant (not matched by HUMI) towards on-going challenge for community to continue to match.</v>
      </c>
      <c r="B35" s="277"/>
      <c r="C35" s="277"/>
      <c r="D35" s="277"/>
      <c r="E35" s="277"/>
      <c r="F35" s="277"/>
      <c r="G35" s="277"/>
      <c r="H35" s="277"/>
      <c r="I35" s="277"/>
      <c r="J35" s="277"/>
      <c r="K35" s="277"/>
      <c r="L35" s="277"/>
      <c r="M35" s="277"/>
      <c r="N35" s="277"/>
      <c r="O35" s="83"/>
      <c r="P35" s="83"/>
      <c r="Q35" s="83"/>
      <c r="R35" s="83"/>
      <c r="S35" s="83"/>
      <c r="T35" s="83"/>
      <c r="U35" s="83"/>
      <c r="V35" s="83"/>
      <c r="W35" s="83"/>
      <c r="X35" s="83"/>
      <c r="Y35" s="83"/>
      <c r="Z35" s="83"/>
      <c r="AA35" s="83"/>
      <c r="AB35" s="83"/>
      <c r="AC35" s="83"/>
      <c r="AD35" s="83"/>
      <c r="AE35" s="83"/>
      <c r="AF35" s="83"/>
      <c r="AG35" s="83"/>
      <c r="AH35" s="83"/>
    </row>
    <row r="36" spans="1:34" ht="10.5" customHeight="1" x14ac:dyDescent="0.2">
      <c r="A36" s="278" t="str">
        <f>+Admin!A35</f>
        <v xml:space="preserve"> </v>
      </c>
      <c r="B36" s="278"/>
      <c r="C36" s="278"/>
      <c r="D36" s="278"/>
      <c r="E36" s="278"/>
      <c r="F36" s="278"/>
      <c r="G36" s="278"/>
      <c r="H36" s="278"/>
      <c r="I36" s="278"/>
      <c r="J36" s="278"/>
      <c r="K36" s="278"/>
      <c r="L36" s="278"/>
      <c r="M36" s="278"/>
      <c r="N36" s="278"/>
    </row>
    <row r="37" spans="1:34" ht="36.75" customHeight="1" x14ac:dyDescent="0.2">
      <c r="A37" s="277" t="str">
        <f>+Admin!A36</f>
        <v>Bottom of the form includes: Client initials, number of children in household, landlord name, month's allocation (shown above and entered on instruction page, decided by WG), amounts issued in either eviction prevention or move in costs. Average cost per child is calculated each month and totaled on Year Tab for fundraising tool.</v>
      </c>
      <c r="B37" s="277"/>
      <c r="C37" s="277"/>
      <c r="D37" s="277"/>
      <c r="E37" s="277"/>
      <c r="F37" s="277"/>
      <c r="G37" s="277"/>
      <c r="H37" s="277"/>
      <c r="I37" s="277"/>
      <c r="J37" s="277"/>
      <c r="K37" s="277"/>
      <c r="L37" s="277"/>
      <c r="M37" s="277"/>
      <c r="N37" s="277"/>
    </row>
    <row r="38" spans="1:34" s="61" customFormat="1" ht="16" x14ac:dyDescent="0.2">
      <c r="A38" s="221"/>
    </row>
    <row r="39" spans="1:34" s="61" customFormat="1" x14ac:dyDescent="0.2">
      <c r="A39" s="86"/>
    </row>
    <row r="40" spans="1:34" s="61" customFormat="1" x14ac:dyDescent="0.2">
      <c r="A40" s="86"/>
    </row>
    <row r="41" spans="1:34" s="61" customFormat="1" x14ac:dyDescent="0.2">
      <c r="A41" s="86"/>
    </row>
    <row r="42" spans="1:34" s="61" customFormat="1" x14ac:dyDescent="0.2">
      <c r="A42" s="86"/>
    </row>
    <row r="43" spans="1:34" s="61" customFormat="1" x14ac:dyDescent="0.2">
      <c r="A43" s="86"/>
    </row>
    <row r="44" spans="1:34" s="61" customFormat="1" x14ac:dyDescent="0.2">
      <c r="A44" s="86"/>
    </row>
    <row r="45" spans="1:34" s="61" customFormat="1" x14ac:dyDescent="0.2">
      <c r="A45" s="86"/>
    </row>
    <row r="46" spans="1:34" s="61" customFormat="1" x14ac:dyDescent="0.2">
      <c r="A46" s="86"/>
    </row>
    <row r="47" spans="1:34" s="61" customFormat="1" x14ac:dyDescent="0.2">
      <c r="A47" s="86"/>
    </row>
    <row r="48" spans="1:34" s="61" customFormat="1" x14ac:dyDescent="0.2">
      <c r="A48" s="86"/>
    </row>
    <row r="49" spans="1:1" s="61" customFormat="1" x14ac:dyDescent="0.2">
      <c r="A49" s="86"/>
    </row>
    <row r="50" spans="1:1" s="61" customFormat="1" x14ac:dyDescent="0.2">
      <c r="A50" s="86"/>
    </row>
    <row r="51" spans="1:1" s="61" customFormat="1" x14ac:dyDescent="0.2">
      <c r="A51" s="86"/>
    </row>
    <row r="52" spans="1:1" s="61" customFormat="1" x14ac:dyDescent="0.2">
      <c r="A52" s="86"/>
    </row>
    <row r="53" spans="1:1" s="61" customFormat="1" x14ac:dyDescent="0.2">
      <c r="A53" s="86"/>
    </row>
    <row r="54" spans="1:1" s="61" customFormat="1" x14ac:dyDescent="0.2">
      <c r="A54" s="86"/>
    </row>
    <row r="55" spans="1:1" s="61" customFormat="1" x14ac:dyDescent="0.2">
      <c r="A55" s="86"/>
    </row>
    <row r="56" spans="1:1" s="61" customFormat="1" x14ac:dyDescent="0.2">
      <c r="A56" s="86"/>
    </row>
    <row r="57" spans="1:1" s="61" customFormat="1" x14ac:dyDescent="0.2">
      <c r="A57" s="86"/>
    </row>
    <row r="58" spans="1:1" s="61" customFormat="1" x14ac:dyDescent="0.2">
      <c r="A58" s="86"/>
    </row>
    <row r="59" spans="1:1" s="61" customFormat="1" x14ac:dyDescent="0.2">
      <c r="A59" s="86"/>
    </row>
    <row r="60" spans="1:1" s="61" customFormat="1" x14ac:dyDescent="0.2">
      <c r="A60" s="86"/>
    </row>
    <row r="61" spans="1:1" s="61" customFormat="1" x14ac:dyDescent="0.2">
      <c r="A61" s="86"/>
    </row>
    <row r="62" spans="1:1" s="61" customFormat="1" x14ac:dyDescent="0.2">
      <c r="A62" s="86"/>
    </row>
    <row r="63" spans="1:1" s="61" customFormat="1" x14ac:dyDescent="0.2">
      <c r="A63" s="86"/>
    </row>
    <row r="64" spans="1:1" s="61" customFormat="1" x14ac:dyDescent="0.2">
      <c r="A64" s="86"/>
    </row>
    <row r="65" spans="1:1" s="61" customFormat="1" x14ac:dyDescent="0.2">
      <c r="A65" s="86"/>
    </row>
    <row r="66" spans="1:1" s="61" customFormat="1" x14ac:dyDescent="0.2">
      <c r="A66" s="86"/>
    </row>
    <row r="67" spans="1:1" s="61" customFormat="1" x14ac:dyDescent="0.2">
      <c r="A67" s="86"/>
    </row>
    <row r="68" spans="1:1" s="61" customFormat="1" x14ac:dyDescent="0.2">
      <c r="A68" s="86"/>
    </row>
    <row r="69" spans="1:1" s="61" customFormat="1" x14ac:dyDescent="0.2">
      <c r="A69" s="86"/>
    </row>
    <row r="70" spans="1:1" s="61" customFormat="1" x14ac:dyDescent="0.2">
      <c r="A70" s="86"/>
    </row>
    <row r="71" spans="1:1" s="61" customFormat="1" x14ac:dyDescent="0.2">
      <c r="A71" s="86"/>
    </row>
    <row r="72" spans="1:1" s="61" customFormat="1" x14ac:dyDescent="0.2">
      <c r="A72" s="86"/>
    </row>
    <row r="73" spans="1:1" s="61" customFormat="1" x14ac:dyDescent="0.2">
      <c r="A73" s="86"/>
    </row>
    <row r="74" spans="1:1" s="61" customFormat="1" x14ac:dyDescent="0.2">
      <c r="A74" s="86"/>
    </row>
    <row r="75" spans="1:1" s="61" customFormat="1" x14ac:dyDescent="0.2">
      <c r="A75" s="86"/>
    </row>
    <row r="76" spans="1:1" s="61" customFormat="1" x14ac:dyDescent="0.2">
      <c r="A76" s="86"/>
    </row>
    <row r="77" spans="1:1" s="61" customFormat="1" x14ac:dyDescent="0.2">
      <c r="A77" s="86"/>
    </row>
    <row r="78" spans="1:1" s="61" customFormat="1" x14ac:dyDescent="0.2">
      <c r="A78" s="86"/>
    </row>
    <row r="79" spans="1:1" s="61" customFormat="1" x14ac:dyDescent="0.2">
      <c r="A79" s="86"/>
    </row>
    <row r="80" spans="1:1" s="61" customFormat="1" x14ac:dyDescent="0.2">
      <c r="A80" s="86"/>
    </row>
    <row r="81" spans="1:1" s="61" customFormat="1" x14ac:dyDescent="0.2">
      <c r="A81" s="86"/>
    </row>
    <row r="82" spans="1:1" s="61" customFormat="1" x14ac:dyDescent="0.2">
      <c r="A82" s="86"/>
    </row>
    <row r="83" spans="1:1" s="61" customFormat="1" x14ac:dyDescent="0.2">
      <c r="A83" s="86"/>
    </row>
    <row r="84" spans="1:1" s="61" customFormat="1" x14ac:dyDescent="0.2">
      <c r="A84" s="86"/>
    </row>
    <row r="85" spans="1:1" s="61" customFormat="1" x14ac:dyDescent="0.2">
      <c r="A85" s="86"/>
    </row>
    <row r="86" spans="1:1" s="61" customFormat="1" x14ac:dyDescent="0.2">
      <c r="A86" s="86"/>
    </row>
    <row r="87" spans="1:1" s="61" customFormat="1" x14ac:dyDescent="0.2">
      <c r="A87" s="86"/>
    </row>
    <row r="88" spans="1:1" s="61" customFormat="1" x14ac:dyDescent="0.2">
      <c r="A88" s="86"/>
    </row>
    <row r="89" spans="1:1" s="61" customFormat="1" x14ac:dyDescent="0.2">
      <c r="A89" s="86"/>
    </row>
    <row r="90" spans="1:1" s="61" customFormat="1" x14ac:dyDescent="0.2">
      <c r="A90" s="86"/>
    </row>
    <row r="91" spans="1:1" s="61" customFormat="1" x14ac:dyDescent="0.2">
      <c r="A91" s="86"/>
    </row>
    <row r="92" spans="1:1" s="61" customFormat="1" x14ac:dyDescent="0.2">
      <c r="A92" s="86"/>
    </row>
    <row r="93" spans="1:1" s="61" customFormat="1" x14ac:dyDescent="0.2">
      <c r="A93" s="86"/>
    </row>
    <row r="94" spans="1:1" s="61" customFormat="1" x14ac:dyDescent="0.2">
      <c r="A94" s="86"/>
    </row>
    <row r="95" spans="1:1" s="61" customFormat="1" x14ac:dyDescent="0.2">
      <c r="A95" s="86"/>
    </row>
    <row r="96" spans="1:1" s="61" customFormat="1" x14ac:dyDescent="0.2">
      <c r="A96" s="86"/>
    </row>
    <row r="97" spans="1:1" s="61" customFormat="1" x14ac:dyDescent="0.2">
      <c r="A97" s="86"/>
    </row>
    <row r="98" spans="1:1" s="61" customFormat="1" x14ac:dyDescent="0.2">
      <c r="A98" s="86"/>
    </row>
    <row r="99" spans="1:1" s="61" customFormat="1" x14ac:dyDescent="0.2">
      <c r="A99" s="86"/>
    </row>
    <row r="100" spans="1:1" s="61" customFormat="1" x14ac:dyDescent="0.2">
      <c r="A100" s="86"/>
    </row>
    <row r="101" spans="1:1" s="61" customFormat="1" x14ac:dyDescent="0.2">
      <c r="A101" s="86"/>
    </row>
    <row r="102" spans="1:1" s="61" customFormat="1" x14ac:dyDescent="0.2">
      <c r="A102" s="86"/>
    </row>
    <row r="103" spans="1:1" s="61" customFormat="1" x14ac:dyDescent="0.2">
      <c r="A103" s="86"/>
    </row>
    <row r="104" spans="1:1" s="61" customFormat="1" x14ac:dyDescent="0.2">
      <c r="A104" s="86"/>
    </row>
    <row r="105" spans="1:1" s="61" customFormat="1" x14ac:dyDescent="0.2">
      <c r="A105" s="86"/>
    </row>
    <row r="106" spans="1:1" s="61" customFormat="1" x14ac:dyDescent="0.2">
      <c r="A106" s="86"/>
    </row>
    <row r="107" spans="1:1" s="61" customFormat="1" x14ac:dyDescent="0.2">
      <c r="A107" s="86"/>
    </row>
    <row r="108" spans="1:1" s="61" customFormat="1" x14ac:dyDescent="0.2">
      <c r="A108" s="86"/>
    </row>
    <row r="109" spans="1:1" s="61" customFormat="1" x14ac:dyDescent="0.2">
      <c r="A109" s="86"/>
    </row>
    <row r="110" spans="1:1" s="61" customFormat="1" x14ac:dyDescent="0.2">
      <c r="A110" s="86"/>
    </row>
    <row r="111" spans="1:1" s="61" customFormat="1" x14ac:dyDescent="0.2">
      <c r="A111" s="86"/>
    </row>
    <row r="112" spans="1:1" s="61" customFormat="1" x14ac:dyDescent="0.2">
      <c r="A112" s="86"/>
    </row>
    <row r="113" spans="1:1" s="61" customFormat="1" x14ac:dyDescent="0.2">
      <c r="A113" s="86"/>
    </row>
    <row r="114" spans="1:1" s="61" customFormat="1" x14ac:dyDescent="0.2">
      <c r="A114" s="86"/>
    </row>
    <row r="115" spans="1:1" s="61" customFormat="1" x14ac:dyDescent="0.2">
      <c r="A115" s="86"/>
    </row>
    <row r="116" spans="1:1" s="61" customFormat="1" x14ac:dyDescent="0.2">
      <c r="A116" s="86"/>
    </row>
    <row r="117" spans="1:1" s="61" customFormat="1" x14ac:dyDescent="0.2">
      <c r="A117" s="86"/>
    </row>
    <row r="118" spans="1:1" s="61" customFormat="1" x14ac:dyDescent="0.2">
      <c r="A118" s="86"/>
    </row>
    <row r="119" spans="1:1" s="61" customFormat="1" x14ac:dyDescent="0.2">
      <c r="A119" s="86"/>
    </row>
    <row r="120" spans="1:1" s="61" customFormat="1" x14ac:dyDescent="0.2">
      <c r="A120" s="86"/>
    </row>
    <row r="121" spans="1:1" s="61" customFormat="1" x14ac:dyDescent="0.2">
      <c r="A121" s="86"/>
    </row>
    <row r="122" spans="1:1" s="61" customFormat="1" x14ac:dyDescent="0.2">
      <c r="A122" s="86"/>
    </row>
    <row r="123" spans="1:1" s="61" customFormat="1" x14ac:dyDescent="0.2">
      <c r="A123" s="86"/>
    </row>
    <row r="124" spans="1:1" s="61" customFormat="1" x14ac:dyDescent="0.2">
      <c r="A124" s="86"/>
    </row>
    <row r="125" spans="1:1" s="61" customFormat="1" x14ac:dyDescent="0.2">
      <c r="A125" s="86"/>
    </row>
    <row r="126" spans="1:1" s="61" customFormat="1" x14ac:dyDescent="0.2">
      <c r="A126" s="86"/>
    </row>
    <row r="127" spans="1:1" s="61" customFormat="1" x14ac:dyDescent="0.2">
      <c r="A127" s="86"/>
    </row>
    <row r="128" spans="1:1" s="61" customFormat="1" x14ac:dyDescent="0.2">
      <c r="A128" s="86"/>
    </row>
    <row r="129" spans="1:1" s="61" customFormat="1" x14ac:dyDescent="0.2">
      <c r="A129" s="86"/>
    </row>
    <row r="130" spans="1:1" s="61" customFormat="1" x14ac:dyDescent="0.2">
      <c r="A130" s="86"/>
    </row>
    <row r="131" spans="1:1" s="61" customFormat="1" x14ac:dyDescent="0.2">
      <c r="A131" s="86"/>
    </row>
    <row r="132" spans="1:1" s="61" customFormat="1" x14ac:dyDescent="0.2">
      <c r="A132" s="86"/>
    </row>
    <row r="133" spans="1:1" s="61" customFormat="1" x14ac:dyDescent="0.2">
      <c r="A133" s="86"/>
    </row>
    <row r="134" spans="1:1" s="61" customFormat="1" x14ac:dyDescent="0.2">
      <c r="A134" s="86"/>
    </row>
    <row r="135" spans="1:1" s="61" customFormat="1" x14ac:dyDescent="0.2">
      <c r="A135" s="86"/>
    </row>
    <row r="136" spans="1:1" s="61" customFormat="1" x14ac:dyDescent="0.2">
      <c r="A136" s="86"/>
    </row>
    <row r="137" spans="1:1" s="61" customFormat="1" x14ac:dyDescent="0.2">
      <c r="A137" s="86"/>
    </row>
    <row r="138" spans="1:1" s="61" customFormat="1" x14ac:dyDescent="0.2">
      <c r="A138" s="86"/>
    </row>
    <row r="139" spans="1:1" s="61" customFormat="1" x14ac:dyDescent="0.2">
      <c r="A139" s="86"/>
    </row>
    <row r="140" spans="1:1" s="61" customFormat="1" x14ac:dyDescent="0.2">
      <c r="A140" s="86"/>
    </row>
    <row r="141" spans="1:1" s="61" customFormat="1" x14ac:dyDescent="0.2">
      <c r="A141" s="86"/>
    </row>
    <row r="142" spans="1:1" s="61" customFormat="1" x14ac:dyDescent="0.2">
      <c r="A142" s="86"/>
    </row>
    <row r="143" spans="1:1" s="61" customFormat="1" x14ac:dyDescent="0.2">
      <c r="A143" s="86"/>
    </row>
    <row r="144" spans="1:1" s="61" customFormat="1" x14ac:dyDescent="0.2">
      <c r="A144" s="86"/>
    </row>
    <row r="145" spans="1:1" s="61" customFormat="1" x14ac:dyDescent="0.2">
      <c r="A145" s="86"/>
    </row>
    <row r="146" spans="1:1" s="61" customFormat="1" x14ac:dyDescent="0.2">
      <c r="A146" s="86"/>
    </row>
    <row r="147" spans="1:1" s="61" customFormat="1" x14ac:dyDescent="0.2">
      <c r="A147" s="86"/>
    </row>
    <row r="148" spans="1:1" s="61" customFormat="1" x14ac:dyDescent="0.2">
      <c r="A148" s="86"/>
    </row>
    <row r="149" spans="1:1" s="61" customFormat="1" x14ac:dyDescent="0.2">
      <c r="A149" s="86"/>
    </row>
    <row r="150" spans="1:1" s="61" customFormat="1" x14ac:dyDescent="0.2">
      <c r="A150" s="86"/>
    </row>
    <row r="151" spans="1:1" s="61" customFormat="1" x14ac:dyDescent="0.2">
      <c r="A151" s="86"/>
    </row>
    <row r="152" spans="1:1" s="61" customFormat="1" x14ac:dyDescent="0.2">
      <c r="A152" s="86"/>
    </row>
    <row r="153" spans="1:1" s="61" customFormat="1" x14ac:dyDescent="0.2">
      <c r="A153" s="86"/>
    </row>
    <row r="154" spans="1:1" s="61" customFormat="1" x14ac:dyDescent="0.2">
      <c r="A154" s="86"/>
    </row>
    <row r="155" spans="1:1" s="61" customFormat="1" x14ac:dyDescent="0.2">
      <c r="A155" s="86"/>
    </row>
    <row r="156" spans="1:1" s="61" customFormat="1" x14ac:dyDescent="0.2">
      <c r="A156" s="86"/>
    </row>
    <row r="157" spans="1:1" s="61" customFormat="1" x14ac:dyDescent="0.2">
      <c r="A157" s="86"/>
    </row>
    <row r="158" spans="1:1" s="61" customFormat="1" x14ac:dyDescent="0.2">
      <c r="A158" s="86"/>
    </row>
    <row r="159" spans="1:1" s="61" customFormat="1" x14ac:dyDescent="0.2">
      <c r="A159" s="86"/>
    </row>
    <row r="160" spans="1:1" s="61" customFormat="1" x14ac:dyDescent="0.2">
      <c r="A160" s="86"/>
    </row>
    <row r="161" spans="1:1" s="61" customFormat="1" x14ac:dyDescent="0.2">
      <c r="A161" s="86"/>
    </row>
    <row r="162" spans="1:1" s="61" customFormat="1" x14ac:dyDescent="0.2">
      <c r="A162" s="86"/>
    </row>
    <row r="163" spans="1:1" s="61" customFormat="1" x14ac:dyDescent="0.2">
      <c r="A163" s="86"/>
    </row>
    <row r="164" spans="1:1" s="61" customFormat="1" x14ac:dyDescent="0.2">
      <c r="A164" s="86"/>
    </row>
    <row r="165" spans="1:1" s="61" customFormat="1" x14ac:dyDescent="0.2">
      <c r="A165" s="86"/>
    </row>
    <row r="166" spans="1:1" s="61" customFormat="1" x14ac:dyDescent="0.2">
      <c r="A166" s="86"/>
    </row>
    <row r="167" spans="1:1" s="61" customFormat="1" x14ac:dyDescent="0.2">
      <c r="A167" s="86"/>
    </row>
    <row r="168" spans="1:1" s="61" customFormat="1" x14ac:dyDescent="0.2">
      <c r="A168" s="86"/>
    </row>
    <row r="169" spans="1:1" s="61" customFormat="1" x14ac:dyDescent="0.2">
      <c r="A169" s="86"/>
    </row>
    <row r="170" spans="1:1" s="61" customFormat="1" x14ac:dyDescent="0.2">
      <c r="A170" s="86"/>
    </row>
    <row r="171" spans="1:1" s="61" customFormat="1" x14ac:dyDescent="0.2">
      <c r="A171" s="86"/>
    </row>
    <row r="172" spans="1:1" s="61" customFormat="1" x14ac:dyDescent="0.2">
      <c r="A172" s="86"/>
    </row>
    <row r="173" spans="1:1" s="61" customFormat="1" x14ac:dyDescent="0.2">
      <c r="A173" s="86"/>
    </row>
    <row r="174" spans="1:1" s="61" customFormat="1" x14ac:dyDescent="0.2">
      <c r="A174" s="86"/>
    </row>
    <row r="175" spans="1:1" s="61" customFormat="1" x14ac:dyDescent="0.2">
      <c r="A175" s="86"/>
    </row>
    <row r="176" spans="1:1" s="61" customFormat="1" x14ac:dyDescent="0.2">
      <c r="A176" s="86"/>
    </row>
    <row r="177" spans="1:1" s="61" customFormat="1" x14ac:dyDescent="0.2">
      <c r="A177" s="86"/>
    </row>
  </sheetData>
  <mergeCells count="26">
    <mergeCell ref="A29:N29"/>
    <mergeCell ref="A31:N31"/>
    <mergeCell ref="A32:N32"/>
    <mergeCell ref="A33:N33"/>
    <mergeCell ref="A35:N35"/>
    <mergeCell ref="A37:N37"/>
    <mergeCell ref="A27:N27"/>
    <mergeCell ref="A30:N30"/>
    <mergeCell ref="A4:N4"/>
    <mergeCell ref="B5:L5"/>
    <mergeCell ref="D9:M9"/>
    <mergeCell ref="B9:C9"/>
    <mergeCell ref="B6:N6"/>
    <mergeCell ref="A23:N23"/>
    <mergeCell ref="A28:N28"/>
    <mergeCell ref="B7:N7"/>
    <mergeCell ref="A25:N25"/>
    <mergeCell ref="B14:N14"/>
    <mergeCell ref="B8:N8"/>
    <mergeCell ref="A34:N34"/>
    <mergeCell ref="A36:N36"/>
    <mergeCell ref="M1:N1"/>
    <mergeCell ref="A3:N3"/>
    <mergeCell ref="A24:N24"/>
    <mergeCell ref="A2:M2"/>
    <mergeCell ref="A26:N26"/>
  </mergeCells>
  <printOptions horizontalCentered="1" verticalCentered="1"/>
  <pageMargins left="0.7" right="0.7" top="0.75" bottom="0.75" header="0.3" footer="0.3"/>
  <pageSetup scale="67"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68"/>
  <sheetViews>
    <sheetView workbookViewId="0">
      <selection activeCell="O15" sqref="O15"/>
    </sheetView>
  </sheetViews>
  <sheetFormatPr baseColWidth="10" defaultColWidth="8.6640625" defaultRowHeight="15" x14ac:dyDescent="0.2"/>
  <cols>
    <col min="1" max="1" width="4.6640625" style="45" customWidth="1"/>
    <col min="2" max="2" width="10" style="45" customWidth="1"/>
    <col min="3" max="3" width="12.83203125" style="45" customWidth="1"/>
    <col min="4" max="4" width="9.5" style="45" customWidth="1"/>
    <col min="5" max="5" width="15.33203125" style="45" customWidth="1"/>
    <col min="6" max="6" width="14.83203125" style="45" customWidth="1"/>
    <col min="7" max="7" width="11.6640625" style="45" customWidth="1"/>
    <col min="8" max="8" width="18.5" style="45" customWidth="1"/>
    <col min="9" max="21" width="8.6640625" style="61"/>
    <col min="22" max="16384" width="8.6640625" style="45"/>
  </cols>
  <sheetData>
    <row r="1" spans="1:10" ht="21" x14ac:dyDescent="0.25">
      <c r="A1" s="13"/>
      <c r="B1" s="13"/>
      <c r="C1" s="13"/>
      <c r="D1" s="13"/>
      <c r="E1" s="213" t="s">
        <v>73</v>
      </c>
      <c r="F1" s="13"/>
      <c r="G1" s="13"/>
      <c r="H1" s="111" t="str">
        <f>"Year"&amp;" "&amp;Admin!J1</f>
        <v>Year 2019</v>
      </c>
    </row>
    <row r="2" spans="1:10" ht="19" x14ac:dyDescent="0.25">
      <c r="A2" s="19" t="s">
        <v>74</v>
      </c>
      <c r="B2" s="13"/>
      <c r="C2" s="13"/>
      <c r="D2" s="1"/>
      <c r="E2" s="1"/>
      <c r="F2" s="13"/>
      <c r="G2" s="209" t="s">
        <v>75</v>
      </c>
      <c r="H2" s="1" t="s">
        <v>19</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13"/>
      <c r="C4" s="13"/>
      <c r="D4" s="88"/>
      <c r="E4" s="13"/>
      <c r="F4" s="13"/>
      <c r="G4" s="13"/>
      <c r="H4" s="13"/>
    </row>
    <row r="5" spans="1:10" ht="19" x14ac:dyDescent="0.2">
      <c r="A5" s="8"/>
      <c r="B5" s="301" t="s">
        <v>78</v>
      </c>
      <c r="C5" s="301"/>
      <c r="D5" s="98"/>
      <c r="E5" s="13"/>
      <c r="F5" s="89" t="s">
        <v>79</v>
      </c>
      <c r="G5" s="90"/>
      <c r="H5" s="91" t="s">
        <v>80</v>
      </c>
    </row>
    <row r="6" spans="1:10" ht="19" x14ac:dyDescent="0.25">
      <c r="A6" s="224">
        <v>1</v>
      </c>
      <c r="B6" s="304"/>
      <c r="C6" s="304"/>
      <c r="D6" s="304"/>
      <c r="E6" s="164"/>
      <c r="F6" s="30"/>
      <c r="G6" s="13"/>
      <c r="H6" s="33"/>
    </row>
    <row r="7" spans="1:10" ht="19" x14ac:dyDescent="0.25">
      <c r="A7" s="224">
        <v>2</v>
      </c>
      <c r="B7" s="297"/>
      <c r="C7" s="297"/>
      <c r="D7" s="297"/>
      <c r="E7" s="165"/>
      <c r="F7" s="31"/>
      <c r="G7" s="13"/>
      <c r="H7" s="33"/>
      <c r="I7" s="99"/>
    </row>
    <row r="8" spans="1:10" ht="19" x14ac:dyDescent="0.25">
      <c r="A8" s="224">
        <v>3</v>
      </c>
      <c r="B8" s="297"/>
      <c r="C8" s="297"/>
      <c r="D8" s="297"/>
      <c r="E8" s="166"/>
      <c r="F8" s="157"/>
      <c r="G8" s="13"/>
      <c r="H8" s="33"/>
      <c r="I8" s="100"/>
      <c r="J8" s="101"/>
    </row>
    <row r="9" spans="1:10" ht="19" x14ac:dyDescent="0.25">
      <c r="A9" s="224">
        <v>4</v>
      </c>
      <c r="B9" s="297"/>
      <c r="C9" s="297"/>
      <c r="D9" s="297"/>
      <c r="E9" s="167"/>
      <c r="F9" s="158"/>
      <c r="G9" s="13"/>
      <c r="H9" s="33"/>
      <c r="I9" s="100"/>
      <c r="J9" s="101"/>
    </row>
    <row r="10" spans="1:10" ht="19" x14ac:dyDescent="0.25">
      <c r="A10" s="224">
        <v>5</v>
      </c>
      <c r="B10" s="297"/>
      <c r="C10" s="297"/>
      <c r="D10" s="297"/>
      <c r="E10" s="167"/>
      <c r="F10" s="158"/>
      <c r="G10" s="13"/>
      <c r="H10" s="34"/>
      <c r="I10" s="100"/>
      <c r="J10" s="101"/>
    </row>
    <row r="11" spans="1:10" ht="20" thickBot="1" x14ac:dyDescent="0.3">
      <c r="A11" s="13"/>
      <c r="B11" s="36" t="s">
        <v>49</v>
      </c>
      <c r="C11" s="13"/>
      <c r="D11" s="13"/>
      <c r="E11" s="13"/>
      <c r="F11" s="13"/>
      <c r="G11" s="13"/>
      <c r="H11" s="159">
        <f>SUM(H6:H10)</f>
        <v>0</v>
      </c>
    </row>
    <row r="12" spans="1:10" ht="20" thickTop="1" x14ac:dyDescent="0.25">
      <c r="A12" s="13"/>
      <c r="B12" s="36" t="s">
        <v>81</v>
      </c>
      <c r="C12" s="13"/>
      <c r="D12" s="13"/>
      <c r="E12" s="13"/>
      <c r="F12" s="13"/>
      <c r="G12" s="13"/>
      <c r="H12" s="191">
        <v>0</v>
      </c>
    </row>
    <row r="13" spans="1:10" ht="18.75" customHeight="1" x14ac:dyDescent="0.25">
      <c r="A13" s="13"/>
      <c r="B13" s="36" t="s">
        <v>82</v>
      </c>
      <c r="C13" s="225"/>
      <c r="D13" s="13"/>
      <c r="E13" s="13"/>
      <c r="F13" s="13"/>
      <c r="G13" s="13"/>
      <c r="H13" s="190">
        <f>+H11-H12</f>
        <v>0</v>
      </c>
    </row>
    <row r="14" spans="1:10" ht="20" thickBot="1" x14ac:dyDescent="0.3">
      <c r="A14" s="94"/>
      <c r="B14" s="95" t="s">
        <v>49</v>
      </c>
      <c r="C14" s="94"/>
      <c r="D14" s="94"/>
      <c r="E14" s="94"/>
      <c r="F14" s="94"/>
      <c r="G14" s="94"/>
      <c r="H14" s="58">
        <f>SUM(H12:H13)</f>
        <v>0</v>
      </c>
    </row>
    <row r="15" spans="1:10" ht="18" customHeight="1" thickTop="1" x14ac:dyDescent="0.25">
      <c r="A15" s="298"/>
      <c r="B15" s="298"/>
      <c r="C15" s="298"/>
      <c r="D15" s="59"/>
      <c r="E15" s="59"/>
      <c r="F15" s="96"/>
      <c r="G15" s="59"/>
      <c r="H15" s="59"/>
    </row>
    <row r="16" spans="1:10" ht="34" x14ac:dyDescent="0.2">
      <c r="A16" s="8"/>
      <c r="B16" s="2"/>
      <c r="C16" s="3"/>
      <c r="D16" s="4"/>
      <c r="E16" s="2"/>
      <c r="F16" s="4" t="s">
        <v>83</v>
      </c>
      <c r="G16" s="4" t="s">
        <v>84</v>
      </c>
      <c r="H16" s="2" t="s">
        <v>85</v>
      </c>
    </row>
    <row r="17" spans="1:21" s="102" customFormat="1" ht="19" x14ac:dyDescent="0.2">
      <c r="A17" s="299" t="s">
        <v>86</v>
      </c>
      <c r="B17" s="299"/>
      <c r="C17" s="97" t="str">
        <f>+H2</f>
        <v>Aug</v>
      </c>
      <c r="D17" s="226"/>
      <c r="E17" s="227"/>
      <c r="F17" s="228">
        <f>+Instr!I12</f>
        <v>1000</v>
      </c>
      <c r="G17" s="228">
        <f>+Instr!I13</f>
        <v>1000</v>
      </c>
      <c r="H17" s="229">
        <f>SUM(F17:G17)</f>
        <v>2000</v>
      </c>
      <c r="I17" s="235"/>
      <c r="J17" s="235"/>
      <c r="K17" s="235"/>
      <c r="L17" s="235"/>
      <c r="M17" s="235"/>
      <c r="N17" s="235"/>
      <c r="O17" s="235"/>
      <c r="P17" s="235"/>
      <c r="Q17" s="235"/>
      <c r="R17" s="235"/>
      <c r="S17" s="235"/>
      <c r="T17" s="235"/>
      <c r="U17" s="235"/>
    </row>
    <row r="18" spans="1:21" ht="19" x14ac:dyDescent="0.2">
      <c r="A18" s="295" t="s">
        <v>87</v>
      </c>
      <c r="B18" s="295"/>
      <c r="C18" s="295"/>
      <c r="D18" s="295"/>
      <c r="E18" s="295"/>
      <c r="F18" s="295"/>
      <c r="G18" s="295"/>
      <c r="H18" s="295"/>
    </row>
    <row r="19" spans="1:21" ht="34" x14ac:dyDescent="0.2">
      <c r="A19" s="8" t="s">
        <v>88</v>
      </c>
      <c r="B19" s="2" t="s">
        <v>89</v>
      </c>
      <c r="C19" s="3" t="s">
        <v>90</v>
      </c>
      <c r="D19" s="4" t="s">
        <v>91</v>
      </c>
      <c r="E19" s="2" t="s">
        <v>92</v>
      </c>
      <c r="F19" s="4" t="s">
        <v>83</v>
      </c>
      <c r="G19" s="4" t="s">
        <v>84</v>
      </c>
      <c r="H19" s="2" t="s">
        <v>85</v>
      </c>
    </row>
    <row r="20" spans="1:21" ht="16" x14ac:dyDescent="0.2">
      <c r="A20" s="178">
        <v>1</v>
      </c>
      <c r="B20" s="152"/>
      <c r="C20" s="153"/>
      <c r="D20" s="154"/>
      <c r="E20" s="152"/>
      <c r="F20" s="152"/>
      <c r="G20" s="152"/>
      <c r="H20" s="230">
        <f>H17-F20-G20</f>
        <v>2000</v>
      </c>
    </row>
    <row r="21" spans="1:21" ht="16" x14ac:dyDescent="0.2">
      <c r="A21" s="13">
        <v>2</v>
      </c>
      <c r="B21" s="152"/>
      <c r="C21" s="153"/>
      <c r="D21" s="154"/>
      <c r="E21" s="152"/>
      <c r="F21" s="152"/>
      <c r="G21" s="152"/>
      <c r="H21" s="230">
        <f>H20-F21-G21</f>
        <v>2000</v>
      </c>
    </row>
    <row r="22" spans="1:21" ht="16" x14ac:dyDescent="0.2">
      <c r="A22" s="13">
        <v>3</v>
      </c>
      <c r="B22" s="152"/>
      <c r="C22" s="153"/>
      <c r="D22" s="154"/>
      <c r="E22" s="152"/>
      <c r="F22" s="152"/>
      <c r="G22" s="152"/>
      <c r="H22" s="230">
        <f t="shared" ref="H22:H39" si="0">H21-F22-G22</f>
        <v>2000</v>
      </c>
    </row>
    <row r="23" spans="1:21" ht="16" x14ac:dyDescent="0.2">
      <c r="A23" s="13">
        <v>4</v>
      </c>
      <c r="B23" s="152"/>
      <c r="C23" s="153"/>
      <c r="D23" s="154"/>
      <c r="E23" s="152"/>
      <c r="F23" s="152"/>
      <c r="G23" s="152"/>
      <c r="H23" s="230">
        <f t="shared" si="0"/>
        <v>2000</v>
      </c>
    </row>
    <row r="24" spans="1:21" ht="16" x14ac:dyDescent="0.2">
      <c r="A24" s="13">
        <v>5</v>
      </c>
      <c r="B24" s="155"/>
      <c r="C24" s="156"/>
      <c r="D24" s="155"/>
      <c r="E24" s="155"/>
      <c r="F24" s="152"/>
      <c r="G24" s="152"/>
      <c r="H24" s="230">
        <f t="shared" si="0"/>
        <v>2000</v>
      </c>
    </row>
    <row r="25" spans="1:21" ht="16" x14ac:dyDescent="0.2">
      <c r="A25" s="13">
        <v>6</v>
      </c>
      <c r="B25" s="155"/>
      <c r="C25" s="156"/>
      <c r="D25" s="155"/>
      <c r="E25" s="155"/>
      <c r="F25" s="152"/>
      <c r="G25" s="152"/>
      <c r="H25" s="230">
        <f t="shared" si="0"/>
        <v>2000</v>
      </c>
    </row>
    <row r="26" spans="1:21" ht="16" x14ac:dyDescent="0.2">
      <c r="A26" s="13">
        <v>7</v>
      </c>
      <c r="B26" s="155"/>
      <c r="C26" s="156"/>
      <c r="D26" s="155"/>
      <c r="E26" s="155"/>
      <c r="F26" s="152"/>
      <c r="G26" s="152"/>
      <c r="H26" s="230">
        <f t="shared" si="0"/>
        <v>2000</v>
      </c>
    </row>
    <row r="27" spans="1:21" ht="16" x14ac:dyDescent="0.2">
      <c r="A27" s="13">
        <v>8</v>
      </c>
      <c r="B27" s="155"/>
      <c r="C27" s="156"/>
      <c r="D27" s="155"/>
      <c r="E27" s="155"/>
      <c r="F27" s="152"/>
      <c r="G27" s="152"/>
      <c r="H27" s="230">
        <f t="shared" si="0"/>
        <v>2000</v>
      </c>
    </row>
    <row r="28" spans="1:21" ht="16" x14ac:dyDescent="0.2">
      <c r="A28" s="13">
        <v>9</v>
      </c>
      <c r="B28" s="155"/>
      <c r="C28" s="156"/>
      <c r="D28" s="155"/>
      <c r="E28" s="155"/>
      <c r="F28" s="152"/>
      <c r="G28" s="152"/>
      <c r="H28" s="230">
        <f t="shared" si="0"/>
        <v>2000</v>
      </c>
    </row>
    <row r="29" spans="1:21" ht="16" x14ac:dyDescent="0.2">
      <c r="A29" s="13">
        <v>10</v>
      </c>
      <c r="B29" s="32"/>
      <c r="C29" s="32"/>
      <c r="D29" s="32"/>
      <c r="E29" s="32"/>
      <c r="F29" s="231"/>
      <c r="G29" s="231"/>
      <c r="H29" s="230">
        <f t="shared" si="0"/>
        <v>2000</v>
      </c>
    </row>
    <row r="30" spans="1:21" ht="16" x14ac:dyDescent="0.2">
      <c r="A30" s="13">
        <v>11</v>
      </c>
      <c r="B30" s="231"/>
      <c r="C30" s="232"/>
      <c r="D30" s="233"/>
      <c r="E30" s="231"/>
      <c r="F30" s="231"/>
      <c r="G30" s="231"/>
      <c r="H30" s="230">
        <f t="shared" si="0"/>
        <v>2000</v>
      </c>
    </row>
    <row r="31" spans="1:21" ht="16" x14ac:dyDescent="0.2">
      <c r="A31" s="13">
        <v>12</v>
      </c>
      <c r="B31" s="231"/>
      <c r="C31" s="232"/>
      <c r="D31" s="233"/>
      <c r="E31" s="231"/>
      <c r="F31" s="231"/>
      <c r="G31" s="231"/>
      <c r="H31" s="230">
        <f t="shared" si="0"/>
        <v>2000</v>
      </c>
    </row>
    <row r="32" spans="1:21" ht="16" x14ac:dyDescent="0.2">
      <c r="A32" s="13">
        <v>13</v>
      </c>
      <c r="B32" s="231"/>
      <c r="C32" s="232"/>
      <c r="D32" s="233"/>
      <c r="E32" s="231"/>
      <c r="F32" s="231"/>
      <c r="G32" s="231"/>
      <c r="H32" s="230">
        <f t="shared" si="0"/>
        <v>2000</v>
      </c>
    </row>
    <row r="33" spans="1:8" ht="16" x14ac:dyDescent="0.2">
      <c r="A33" s="13">
        <v>14</v>
      </c>
      <c r="B33" s="32"/>
      <c r="C33" s="32"/>
      <c r="D33" s="32"/>
      <c r="E33" s="32"/>
      <c r="F33" s="32"/>
      <c r="G33" s="32"/>
      <c r="H33" s="230">
        <f t="shared" si="0"/>
        <v>2000</v>
      </c>
    </row>
    <row r="34" spans="1:8" ht="16" x14ac:dyDescent="0.2">
      <c r="A34" s="13">
        <v>15</v>
      </c>
      <c r="B34" s="32"/>
      <c r="C34" s="32"/>
      <c r="D34" s="32"/>
      <c r="E34" s="32"/>
      <c r="F34" s="32"/>
      <c r="G34" s="32"/>
      <c r="H34" s="230">
        <f t="shared" si="0"/>
        <v>2000</v>
      </c>
    </row>
    <row r="35" spans="1:8" ht="16" x14ac:dyDescent="0.2">
      <c r="A35" s="13">
        <v>16</v>
      </c>
      <c r="B35" s="32"/>
      <c r="C35" s="32"/>
      <c r="D35" s="32"/>
      <c r="E35" s="32"/>
      <c r="F35" s="32"/>
      <c r="G35" s="32"/>
      <c r="H35" s="230">
        <f t="shared" si="0"/>
        <v>2000</v>
      </c>
    </row>
    <row r="36" spans="1:8" ht="16" x14ac:dyDescent="0.2">
      <c r="A36" s="13">
        <v>17</v>
      </c>
      <c r="B36" s="32"/>
      <c r="C36" s="32"/>
      <c r="D36" s="32"/>
      <c r="E36" s="32"/>
      <c r="F36" s="32"/>
      <c r="G36" s="32"/>
      <c r="H36" s="230">
        <f t="shared" si="0"/>
        <v>2000</v>
      </c>
    </row>
    <row r="37" spans="1:8" ht="16" x14ac:dyDescent="0.2">
      <c r="A37" s="13">
        <v>18</v>
      </c>
      <c r="B37" s="32"/>
      <c r="C37" s="32"/>
      <c r="D37" s="32"/>
      <c r="E37" s="32"/>
      <c r="F37" s="32"/>
      <c r="G37" s="32"/>
      <c r="H37" s="230">
        <f t="shared" si="0"/>
        <v>2000</v>
      </c>
    </row>
    <row r="38" spans="1:8" ht="16.5" customHeight="1" x14ac:dyDescent="0.2">
      <c r="A38" s="13">
        <v>19</v>
      </c>
      <c r="B38" s="32"/>
      <c r="C38" s="32"/>
      <c r="D38" s="32"/>
      <c r="E38" s="32"/>
      <c r="F38" s="32"/>
      <c r="G38" s="32"/>
      <c r="H38" s="230">
        <f t="shared" si="0"/>
        <v>2000</v>
      </c>
    </row>
    <row r="39" spans="1:8" ht="16" x14ac:dyDescent="0.2">
      <c r="A39" s="13">
        <v>20</v>
      </c>
      <c r="B39" s="231"/>
      <c r="C39" s="232"/>
      <c r="D39" s="233"/>
      <c r="E39" s="231"/>
      <c r="F39" s="231"/>
      <c r="G39" s="231"/>
      <c r="H39" s="230">
        <f t="shared" si="0"/>
        <v>2000</v>
      </c>
    </row>
    <row r="40" spans="1:8" ht="19.5" customHeight="1" thickBot="1" x14ac:dyDescent="0.25">
      <c r="A40" s="13"/>
      <c r="B40" s="13"/>
      <c r="C40" s="13"/>
      <c r="D40" s="13"/>
      <c r="E40" s="224" t="s">
        <v>93</v>
      </c>
      <c r="F40" s="234">
        <f>F17-SUM(F20:F39)</f>
        <v>1000</v>
      </c>
      <c r="G40" s="234">
        <f>G17-SUM(G20:G39)</f>
        <v>1000</v>
      </c>
      <c r="H40" s="234">
        <f>F40+G40</f>
        <v>2000</v>
      </c>
    </row>
    <row r="41" spans="1:8" ht="16" thickTop="1" x14ac:dyDescent="0.2">
      <c r="A41" s="13"/>
      <c r="B41" s="13"/>
      <c r="C41" s="13"/>
      <c r="D41" s="13"/>
      <c r="E41" s="13"/>
      <c r="F41" s="13"/>
      <c r="G41" s="13"/>
      <c r="H41" s="13"/>
    </row>
    <row r="42" spans="1:8" s="61" customFormat="1" ht="20" thickBot="1" x14ac:dyDescent="0.4">
      <c r="A42" s="13"/>
      <c r="B42" s="48" t="s">
        <v>49</v>
      </c>
      <c r="C42" s="49" t="s">
        <v>94</v>
      </c>
      <c r="D42" s="50">
        <f>SUM(D20:D39)</f>
        <v>0</v>
      </c>
      <c r="E42" s="51" t="s">
        <v>95</v>
      </c>
      <c r="F42" s="52">
        <f>SUM(F20:F39)</f>
        <v>0</v>
      </c>
      <c r="G42" s="53">
        <f>SUM(G20:G39)</f>
        <v>0</v>
      </c>
      <c r="H42" s="54">
        <f>F42+G42</f>
        <v>0</v>
      </c>
    </row>
    <row r="43" spans="1:8" s="61" customFormat="1" ht="20" thickBot="1" x14ac:dyDescent="0.4">
      <c r="A43" s="13"/>
      <c r="B43" s="13"/>
      <c r="C43" s="48" t="s">
        <v>96</v>
      </c>
      <c r="D43" s="55">
        <f>COUNT(D20:D41)</f>
        <v>0</v>
      </c>
      <c r="E43" s="13"/>
      <c r="F43" s="56"/>
      <c r="G43" s="56"/>
      <c r="H43" s="13"/>
    </row>
    <row r="44" spans="1:8" s="61" customFormat="1" ht="24" thickTop="1" thickBot="1" x14ac:dyDescent="0.45">
      <c r="A44" s="178"/>
      <c r="B44" s="178"/>
      <c r="C44" s="178"/>
      <c r="D44" s="178"/>
      <c r="E44" s="296" t="s">
        <v>97</v>
      </c>
      <c r="F44" s="296"/>
      <c r="G44" s="57">
        <f>+H42/(D42+0.0000000001)</f>
        <v>0</v>
      </c>
      <c r="H44" s="13"/>
    </row>
    <row r="45" spans="1:8" s="61" customFormat="1" ht="16" x14ac:dyDescent="0.2">
      <c r="E45" s="103"/>
    </row>
    <row r="46" spans="1:8" s="61" customFormat="1" x14ac:dyDescent="0.2"/>
    <row r="47" spans="1:8" s="61" customFormat="1" x14ac:dyDescent="0.2"/>
    <row r="48" spans="1:8" s="61" customFormat="1" x14ac:dyDescent="0.2"/>
    <row r="49" s="61" customFormat="1" x14ac:dyDescent="0.2"/>
    <row r="50" s="61" customFormat="1" x14ac:dyDescent="0.2"/>
    <row r="51" s="61" customFormat="1" x14ac:dyDescent="0.2"/>
    <row r="52" s="61" customFormat="1" x14ac:dyDescent="0.2"/>
    <row r="53" s="61" customFormat="1" x14ac:dyDescent="0.2"/>
    <row r="54" s="61" customFormat="1" x14ac:dyDescent="0.2"/>
    <row r="55" s="61" customFormat="1" x14ac:dyDescent="0.2"/>
    <row r="56" s="61" customFormat="1" x14ac:dyDescent="0.2"/>
    <row r="57" s="61" customFormat="1" x14ac:dyDescent="0.2"/>
    <row r="58" s="61" customFormat="1" x14ac:dyDescent="0.2"/>
    <row r="59" s="61" customFormat="1" x14ac:dyDescent="0.2"/>
    <row r="60" s="61" customFormat="1" x14ac:dyDescent="0.2"/>
    <row r="61" s="61" customFormat="1" x14ac:dyDescent="0.2"/>
    <row r="62" s="61" customFormat="1" x14ac:dyDescent="0.2"/>
    <row r="63" s="61" customFormat="1" x14ac:dyDescent="0.2"/>
    <row r="64" s="61" customFormat="1" x14ac:dyDescent="0.2"/>
    <row r="65" s="61" customFormat="1" x14ac:dyDescent="0.2"/>
    <row r="66" s="61" customFormat="1" x14ac:dyDescent="0.2"/>
    <row r="67" s="61" customFormat="1" x14ac:dyDescent="0.2"/>
    <row r="68" s="61" customFormat="1" x14ac:dyDescent="0.2"/>
    <row r="69" s="61" customFormat="1" x14ac:dyDescent="0.2"/>
    <row r="70" s="61" customFormat="1" x14ac:dyDescent="0.2"/>
    <row r="71" s="61" customFormat="1" x14ac:dyDescent="0.2"/>
    <row r="72" s="61" customFormat="1" x14ac:dyDescent="0.2"/>
    <row r="73" s="61" customFormat="1" x14ac:dyDescent="0.2"/>
    <row r="74" s="61" customFormat="1" x14ac:dyDescent="0.2"/>
    <row r="75" s="61" customFormat="1" x14ac:dyDescent="0.2"/>
    <row r="76" s="61" customFormat="1" x14ac:dyDescent="0.2"/>
    <row r="77" s="61" customFormat="1" x14ac:dyDescent="0.2"/>
    <row r="78" s="61" customFormat="1" x14ac:dyDescent="0.2"/>
    <row r="79" s="61" customFormat="1" x14ac:dyDescent="0.2"/>
    <row r="80" s="61" customFormat="1" x14ac:dyDescent="0.2"/>
    <row r="81" s="61" customFormat="1" x14ac:dyDescent="0.2"/>
    <row r="82" s="61" customFormat="1" x14ac:dyDescent="0.2"/>
    <row r="83" s="61" customFormat="1" x14ac:dyDescent="0.2"/>
    <row r="84" s="61" customFormat="1" x14ac:dyDescent="0.2"/>
    <row r="85" s="61" customFormat="1" x14ac:dyDescent="0.2"/>
    <row r="86" s="61" customFormat="1" x14ac:dyDescent="0.2"/>
    <row r="87" s="61" customFormat="1" x14ac:dyDescent="0.2"/>
    <row r="88" s="61" customFormat="1" x14ac:dyDescent="0.2"/>
    <row r="89" s="61" customFormat="1" x14ac:dyDescent="0.2"/>
    <row r="90" s="61" customFormat="1" x14ac:dyDescent="0.2"/>
    <row r="91" s="61" customFormat="1" x14ac:dyDescent="0.2"/>
    <row r="92" s="61" customFormat="1" x14ac:dyDescent="0.2"/>
    <row r="93" s="61" customFormat="1" x14ac:dyDescent="0.2"/>
    <row r="94" s="61" customFormat="1" x14ac:dyDescent="0.2"/>
    <row r="95" s="61" customFormat="1" x14ac:dyDescent="0.2"/>
    <row r="96" s="61" customFormat="1" x14ac:dyDescent="0.2"/>
    <row r="97" s="61" customFormat="1" x14ac:dyDescent="0.2"/>
    <row r="98" s="61" customFormat="1" x14ac:dyDescent="0.2"/>
    <row r="99" s="61" customFormat="1" x14ac:dyDescent="0.2"/>
    <row r="100" s="61" customFormat="1" x14ac:dyDescent="0.2"/>
    <row r="101" s="61" customFormat="1" x14ac:dyDescent="0.2"/>
    <row r="102" s="61" customFormat="1" x14ac:dyDescent="0.2"/>
    <row r="103" s="61" customFormat="1" x14ac:dyDescent="0.2"/>
    <row r="104" s="61" customFormat="1" x14ac:dyDescent="0.2"/>
    <row r="105" s="61" customFormat="1" x14ac:dyDescent="0.2"/>
    <row r="106" s="61" customFormat="1" x14ac:dyDescent="0.2"/>
    <row r="107" s="61" customFormat="1" x14ac:dyDescent="0.2"/>
    <row r="108" s="61" customFormat="1" x14ac:dyDescent="0.2"/>
    <row r="109" s="61" customFormat="1" x14ac:dyDescent="0.2"/>
    <row r="110" s="61" customFormat="1" x14ac:dyDescent="0.2"/>
    <row r="111" s="61" customFormat="1" x14ac:dyDescent="0.2"/>
    <row r="112" s="61" customFormat="1" x14ac:dyDescent="0.2"/>
    <row r="113" s="61" customFormat="1" x14ac:dyDescent="0.2"/>
    <row r="114" s="61" customFormat="1" x14ac:dyDescent="0.2"/>
    <row r="115" s="61" customFormat="1" x14ac:dyDescent="0.2"/>
    <row r="116" s="61" customFormat="1" x14ac:dyDescent="0.2"/>
    <row r="117" s="61" customFormat="1" x14ac:dyDescent="0.2"/>
    <row r="118" s="61" customFormat="1" x14ac:dyDescent="0.2"/>
    <row r="119" s="61" customFormat="1" x14ac:dyDescent="0.2"/>
    <row r="120" s="61" customFormat="1" x14ac:dyDescent="0.2"/>
    <row r="121" s="61" customFormat="1" x14ac:dyDescent="0.2"/>
    <row r="122" s="61" customFormat="1" x14ac:dyDescent="0.2"/>
    <row r="123" s="61" customFormat="1" x14ac:dyDescent="0.2"/>
    <row r="124" s="61" customFormat="1" x14ac:dyDescent="0.2"/>
    <row r="125" s="61" customFormat="1" x14ac:dyDescent="0.2"/>
    <row r="126" s="61" customFormat="1" x14ac:dyDescent="0.2"/>
    <row r="127" s="61" customFormat="1" x14ac:dyDescent="0.2"/>
    <row r="128" s="61" customFormat="1" x14ac:dyDescent="0.2"/>
    <row r="129" s="61" customFormat="1" x14ac:dyDescent="0.2"/>
    <row r="130" s="61" customFormat="1" x14ac:dyDescent="0.2"/>
    <row r="131" s="61" customFormat="1" x14ac:dyDescent="0.2"/>
    <row r="132" s="61" customFormat="1" x14ac:dyDescent="0.2"/>
    <row r="133" s="61" customFormat="1" x14ac:dyDescent="0.2"/>
    <row r="134" s="61" customFormat="1" x14ac:dyDescent="0.2"/>
    <row r="135" s="61" customFormat="1" x14ac:dyDescent="0.2"/>
    <row r="136" s="61" customFormat="1" x14ac:dyDescent="0.2"/>
    <row r="137" s="61" customFormat="1" x14ac:dyDescent="0.2"/>
    <row r="138" s="61" customFormat="1" x14ac:dyDescent="0.2"/>
    <row r="139" s="61" customFormat="1" x14ac:dyDescent="0.2"/>
    <row r="140" s="61" customFormat="1" x14ac:dyDescent="0.2"/>
    <row r="141" s="61" customFormat="1" x14ac:dyDescent="0.2"/>
    <row r="142" s="61" customFormat="1" x14ac:dyDescent="0.2"/>
    <row r="143" s="61" customFormat="1" x14ac:dyDescent="0.2"/>
    <row r="144" s="61" customFormat="1" x14ac:dyDescent="0.2"/>
    <row r="145" s="61" customFormat="1" x14ac:dyDescent="0.2"/>
    <row r="146" s="61" customFormat="1" x14ac:dyDescent="0.2"/>
    <row r="147" s="61" customFormat="1" x14ac:dyDescent="0.2"/>
    <row r="148" s="61" customFormat="1" x14ac:dyDescent="0.2"/>
    <row r="149" s="61" customFormat="1" x14ac:dyDescent="0.2"/>
    <row r="150" s="61" customFormat="1" x14ac:dyDescent="0.2"/>
    <row r="151" s="61" customFormat="1" x14ac:dyDescent="0.2"/>
    <row r="152" s="61" customFormat="1" x14ac:dyDescent="0.2"/>
    <row r="153" s="61" customFormat="1" x14ac:dyDescent="0.2"/>
    <row r="154" s="61" customFormat="1" x14ac:dyDescent="0.2"/>
    <row r="155" s="61" customFormat="1" x14ac:dyDescent="0.2"/>
    <row r="156" s="61" customFormat="1" x14ac:dyDescent="0.2"/>
    <row r="157" s="61" customFormat="1" x14ac:dyDescent="0.2"/>
    <row r="158" s="61" customFormat="1" x14ac:dyDescent="0.2"/>
    <row r="159" s="61" customFormat="1" x14ac:dyDescent="0.2"/>
    <row r="160" s="61" customFormat="1" x14ac:dyDescent="0.2"/>
    <row r="161" s="61" customFormat="1" x14ac:dyDescent="0.2"/>
    <row r="162" s="61" customFormat="1" x14ac:dyDescent="0.2"/>
    <row r="163" s="61" customFormat="1" x14ac:dyDescent="0.2"/>
    <row r="164" s="61" customFormat="1" x14ac:dyDescent="0.2"/>
    <row r="165" s="61" customFormat="1" x14ac:dyDescent="0.2"/>
    <row r="166" s="61" customFormat="1" x14ac:dyDescent="0.2"/>
    <row r="167" s="61" customFormat="1" x14ac:dyDescent="0.2"/>
    <row r="168" s="61" customFormat="1" x14ac:dyDescent="0.2"/>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168"/>
  <sheetViews>
    <sheetView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21" width="8.6640625" style="355"/>
    <col min="22" max="16384" width="8.6640625" style="373"/>
  </cols>
  <sheetData>
    <row r="1" spans="1:10" ht="21" x14ac:dyDescent="0.25">
      <c r="A1" s="98"/>
      <c r="B1" s="98"/>
      <c r="C1" s="98"/>
      <c r="D1" s="98"/>
      <c r="E1" s="272" t="s">
        <v>73</v>
      </c>
      <c r="F1" s="98"/>
      <c r="G1" s="98"/>
      <c r="H1" s="111" t="str">
        <f>"Year"&amp;" "&amp;Admin!J1</f>
        <v>Year 2019</v>
      </c>
    </row>
    <row r="2" spans="1:10" ht="19" x14ac:dyDescent="0.25">
      <c r="A2" s="19" t="s">
        <v>74</v>
      </c>
      <c r="B2" s="98"/>
      <c r="C2" s="98"/>
      <c r="D2" s="1"/>
      <c r="E2" s="1"/>
      <c r="F2" s="98"/>
      <c r="G2" s="271" t="s">
        <v>75</v>
      </c>
      <c r="H2" s="1" t="s">
        <v>20</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98"/>
      <c r="C4" s="98"/>
      <c r="D4" s="356"/>
      <c r="E4" s="98"/>
      <c r="F4" s="98"/>
      <c r="G4" s="98"/>
      <c r="H4" s="98"/>
    </row>
    <row r="5" spans="1:10" ht="19" x14ac:dyDescent="0.2">
      <c r="A5" s="357"/>
      <c r="B5" s="301" t="s">
        <v>78</v>
      </c>
      <c r="C5" s="301"/>
      <c r="D5" s="98"/>
      <c r="E5" s="98"/>
      <c r="F5" s="89" t="s">
        <v>79</v>
      </c>
      <c r="G5" s="90"/>
      <c r="H5" s="91" t="s">
        <v>80</v>
      </c>
    </row>
    <row r="6" spans="1:10" ht="19" x14ac:dyDescent="0.25">
      <c r="A6" s="358">
        <v>1</v>
      </c>
      <c r="B6" s="304"/>
      <c r="C6" s="304"/>
      <c r="D6" s="304"/>
      <c r="E6" s="343"/>
      <c r="F6" s="30"/>
      <c r="G6" s="98"/>
      <c r="H6" s="33"/>
    </row>
    <row r="7" spans="1:10" ht="19" x14ac:dyDescent="0.25">
      <c r="A7" s="358">
        <v>2</v>
      </c>
      <c r="B7" s="297"/>
      <c r="C7" s="297"/>
      <c r="D7" s="297"/>
      <c r="E7" s="344"/>
      <c r="F7" s="31"/>
      <c r="G7" s="98"/>
      <c r="H7" s="33"/>
      <c r="I7" s="359"/>
    </row>
    <row r="8" spans="1:10" ht="19" x14ac:dyDescent="0.25">
      <c r="A8" s="358">
        <v>3</v>
      </c>
      <c r="B8" s="297"/>
      <c r="C8" s="297"/>
      <c r="D8" s="297"/>
      <c r="E8" s="166"/>
      <c r="F8" s="157"/>
      <c r="G8" s="98"/>
      <c r="H8" s="33"/>
      <c r="I8" s="100"/>
      <c r="J8" s="101"/>
    </row>
    <row r="9" spans="1:10" ht="19" x14ac:dyDescent="0.25">
      <c r="A9" s="358">
        <v>4</v>
      </c>
      <c r="B9" s="297"/>
      <c r="C9" s="297"/>
      <c r="D9" s="297"/>
      <c r="E9" s="345"/>
      <c r="F9" s="158"/>
      <c r="G9" s="98"/>
      <c r="H9" s="33"/>
      <c r="I9" s="100"/>
      <c r="J9" s="101"/>
    </row>
    <row r="10" spans="1:10" ht="19" x14ac:dyDescent="0.25">
      <c r="A10" s="358">
        <v>5</v>
      </c>
      <c r="B10" s="297"/>
      <c r="C10" s="297"/>
      <c r="D10" s="297"/>
      <c r="E10" s="345"/>
      <c r="F10" s="158"/>
      <c r="G10" s="98"/>
      <c r="H10" s="360"/>
      <c r="I10" s="100"/>
      <c r="J10" s="101"/>
    </row>
    <row r="11" spans="1:10" ht="20" thickBot="1" x14ac:dyDescent="0.3">
      <c r="A11" s="98"/>
      <c r="B11" s="36" t="s">
        <v>49</v>
      </c>
      <c r="C11" s="98"/>
      <c r="D11" s="98"/>
      <c r="E11" s="98"/>
      <c r="F11" s="98"/>
      <c r="G11" s="98"/>
      <c r="H11" s="159">
        <f>SUM(H6:H10)</f>
        <v>0</v>
      </c>
    </row>
    <row r="12" spans="1:10" ht="20" thickTop="1" x14ac:dyDescent="0.25">
      <c r="A12" s="98"/>
      <c r="B12" s="36" t="s">
        <v>81</v>
      </c>
      <c r="C12" s="98"/>
      <c r="D12" s="98"/>
      <c r="E12" s="98"/>
      <c r="F12" s="98"/>
      <c r="G12" s="98"/>
      <c r="H12" s="191">
        <v>0</v>
      </c>
    </row>
    <row r="13" spans="1:10" ht="18.75" customHeight="1" x14ac:dyDescent="0.25">
      <c r="A13" s="98"/>
      <c r="B13" s="36" t="s">
        <v>82</v>
      </c>
      <c r="C13" s="361"/>
      <c r="D13" s="98"/>
      <c r="E13" s="98"/>
      <c r="F13" s="98"/>
      <c r="G13" s="98"/>
      <c r="H13" s="190">
        <f>+H11-H12</f>
        <v>0</v>
      </c>
    </row>
    <row r="14" spans="1:10" ht="20" thickBot="1" x14ac:dyDescent="0.3">
      <c r="A14" s="362"/>
      <c r="B14" s="95" t="s">
        <v>49</v>
      </c>
      <c r="C14" s="362"/>
      <c r="D14" s="362"/>
      <c r="E14" s="362"/>
      <c r="F14" s="362"/>
      <c r="G14" s="362"/>
      <c r="H14" s="58">
        <f>SUM(H12:H13)</f>
        <v>0</v>
      </c>
    </row>
    <row r="15" spans="1:10" ht="18" customHeight="1" thickTop="1" x14ac:dyDescent="0.25">
      <c r="A15" s="363"/>
      <c r="B15" s="363"/>
      <c r="C15" s="363"/>
      <c r="D15" s="364"/>
      <c r="E15" s="364"/>
      <c r="F15" s="96"/>
      <c r="G15" s="364"/>
      <c r="H15" s="364"/>
    </row>
    <row r="16" spans="1:10" ht="34" x14ac:dyDescent="0.2">
      <c r="A16" s="357"/>
      <c r="B16" s="2"/>
      <c r="C16" s="3"/>
      <c r="D16" s="4"/>
      <c r="E16" s="2"/>
      <c r="F16" s="4" t="s">
        <v>83</v>
      </c>
      <c r="G16" s="4" t="s">
        <v>84</v>
      </c>
      <c r="H16" s="2" t="s">
        <v>85</v>
      </c>
    </row>
    <row r="17" spans="1:21" s="374" customFormat="1" ht="19" x14ac:dyDescent="0.2">
      <c r="A17" s="299" t="s">
        <v>86</v>
      </c>
      <c r="B17" s="299"/>
      <c r="C17" s="97" t="str">
        <f>+H2</f>
        <v>Sep</v>
      </c>
      <c r="D17" s="365"/>
      <c r="E17" s="366"/>
      <c r="F17" s="367">
        <f>+Instr!J12</f>
        <v>1000</v>
      </c>
      <c r="G17" s="367">
        <f>+Instr!J13</f>
        <v>1000</v>
      </c>
      <c r="H17" s="368">
        <f>SUM(F17:G17)</f>
        <v>2000</v>
      </c>
      <c r="I17" s="369"/>
      <c r="J17" s="369"/>
      <c r="K17" s="369"/>
      <c r="L17" s="369"/>
      <c r="M17" s="369"/>
      <c r="N17" s="369"/>
      <c r="O17" s="369"/>
      <c r="P17" s="369"/>
      <c r="Q17" s="369"/>
      <c r="R17" s="369"/>
      <c r="S17" s="369"/>
      <c r="T17" s="369"/>
      <c r="U17" s="369"/>
    </row>
    <row r="18" spans="1:21" ht="19"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ht="16" x14ac:dyDescent="0.2">
      <c r="A20" s="370">
        <v>1</v>
      </c>
      <c r="B20" s="346"/>
      <c r="C20" s="347"/>
      <c r="D20" s="348"/>
      <c r="E20" s="346"/>
      <c r="F20" s="346"/>
      <c r="G20" s="346"/>
      <c r="H20" s="371">
        <f>H17-F20-G20</f>
        <v>2000</v>
      </c>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15.75" customHeight="1"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9.5" customHeight="1" thickBot="1" x14ac:dyDescent="0.25">
      <c r="A40" s="98"/>
      <c r="B40" s="98"/>
      <c r="C40" s="98"/>
      <c r="D40" s="98"/>
      <c r="E40" s="358" t="s">
        <v>93</v>
      </c>
      <c r="F40" s="372">
        <f>F17-SUM(F20:F39)</f>
        <v>1000</v>
      </c>
      <c r="G40" s="372">
        <f>G17-SUM(G20:G39)</f>
        <v>1000</v>
      </c>
      <c r="H40" s="372">
        <f>F40+G40</f>
        <v>2000</v>
      </c>
    </row>
    <row r="41" spans="1:8" ht="16" thickTop="1" x14ac:dyDescent="0.2">
      <c r="A41" s="98"/>
      <c r="B41" s="98"/>
      <c r="C41" s="98"/>
      <c r="D41" s="98"/>
      <c r="E41" s="98"/>
      <c r="F41" s="98"/>
      <c r="G41" s="98"/>
      <c r="H41" s="98"/>
    </row>
    <row r="42" spans="1:8" s="355" customFormat="1" ht="20" thickBot="1" x14ac:dyDescent="0.4">
      <c r="A42" s="98"/>
      <c r="B42" s="48" t="s">
        <v>49</v>
      </c>
      <c r="C42" s="49" t="s">
        <v>94</v>
      </c>
      <c r="D42" s="50">
        <f>SUM(D20:D39)</f>
        <v>0</v>
      </c>
      <c r="E42" s="51" t="s">
        <v>95</v>
      </c>
      <c r="F42" s="52">
        <f>SUM(F20:F39)</f>
        <v>0</v>
      </c>
      <c r="G42" s="53">
        <f>SUM(G20:G39)</f>
        <v>0</v>
      </c>
      <c r="H42" s="54">
        <f>F42+G42</f>
        <v>0</v>
      </c>
    </row>
    <row r="43" spans="1:8" s="355" customFormat="1" ht="20" thickBot="1" x14ac:dyDescent="0.4">
      <c r="A43" s="98"/>
      <c r="B43" s="98"/>
      <c r="C43" s="48" t="s">
        <v>96</v>
      </c>
      <c r="D43" s="55">
        <f>COUNT(D20:D41)</f>
        <v>0</v>
      </c>
      <c r="E43" s="98"/>
      <c r="F43" s="56"/>
      <c r="G43" s="56"/>
      <c r="H43" s="98"/>
    </row>
    <row r="44" spans="1:8" s="355" customFormat="1" ht="24" thickTop="1" thickBot="1" x14ac:dyDescent="0.45">
      <c r="A44" s="370"/>
      <c r="B44" s="370"/>
      <c r="C44" s="370"/>
      <c r="D44" s="370"/>
      <c r="E44" s="296" t="s">
        <v>97</v>
      </c>
      <c r="F44" s="296"/>
      <c r="G44" s="57">
        <f>+H42/(D42+0.0000000001)</f>
        <v>0</v>
      </c>
      <c r="H44" s="98"/>
    </row>
    <row r="45" spans="1:8" s="355" customFormat="1" ht="16" x14ac:dyDescent="0.2">
      <c r="E45" s="103"/>
    </row>
    <row r="46" spans="1:8" s="355" customFormat="1" x14ac:dyDescent="0.2"/>
    <row r="47" spans="1:8" s="355" customFormat="1" x14ac:dyDescent="0.2"/>
    <row r="48" spans="1:8" s="355" customFormat="1" x14ac:dyDescent="0.2"/>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pageSetup scale="91"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68"/>
  <sheetViews>
    <sheetView workbookViewId="0">
      <selection sqref="A1:XFD1048576"/>
    </sheetView>
  </sheetViews>
  <sheetFormatPr baseColWidth="10" defaultColWidth="8.6640625" defaultRowHeight="15" x14ac:dyDescent="0.2"/>
  <cols>
    <col min="1" max="1" width="4.6640625" style="45" customWidth="1"/>
    <col min="2" max="2" width="10" style="45" customWidth="1"/>
    <col min="3" max="3" width="12.83203125" style="45" customWidth="1"/>
    <col min="4" max="4" width="9.5" style="45" customWidth="1"/>
    <col min="5" max="5" width="15.33203125" style="45" customWidth="1"/>
    <col min="6" max="6" width="14.83203125" style="45" customWidth="1"/>
    <col min="7" max="7" width="11.6640625" style="45" customWidth="1"/>
    <col min="8" max="8" width="18.5" style="45" customWidth="1"/>
    <col min="9" max="21" width="8.6640625" style="61"/>
    <col min="22" max="16384" width="8.6640625" style="45"/>
  </cols>
  <sheetData>
    <row r="1" spans="1:10" ht="21" x14ac:dyDescent="0.25">
      <c r="A1" s="13"/>
      <c r="B1" s="13"/>
      <c r="C1" s="13"/>
      <c r="D1" s="13"/>
      <c r="E1" s="213" t="s">
        <v>73</v>
      </c>
      <c r="F1" s="13"/>
      <c r="G1" s="13"/>
      <c r="H1" s="111" t="str">
        <f>"Year"&amp;" "&amp;Admin!J1</f>
        <v>Year 2019</v>
      </c>
    </row>
    <row r="2" spans="1:10" ht="19" x14ac:dyDescent="0.25">
      <c r="A2" s="19" t="s">
        <v>74</v>
      </c>
      <c r="B2" s="13"/>
      <c r="C2" s="13"/>
      <c r="D2" s="1"/>
      <c r="E2" s="1"/>
      <c r="F2" s="13"/>
      <c r="G2" s="209" t="s">
        <v>75</v>
      </c>
      <c r="H2" s="1" t="s">
        <v>21</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13"/>
      <c r="C4" s="13"/>
      <c r="D4" s="88"/>
      <c r="E4" s="13"/>
      <c r="F4" s="13"/>
      <c r="G4" s="13"/>
      <c r="H4" s="13"/>
    </row>
    <row r="5" spans="1:10" ht="19" x14ac:dyDescent="0.2">
      <c r="A5" s="8"/>
      <c r="B5" s="301" t="s">
        <v>78</v>
      </c>
      <c r="C5" s="301"/>
      <c r="D5" s="98"/>
      <c r="E5" s="13"/>
      <c r="F5" s="89" t="s">
        <v>79</v>
      </c>
      <c r="G5" s="90"/>
      <c r="H5" s="91" t="s">
        <v>80</v>
      </c>
    </row>
    <row r="6" spans="1:10" ht="19" x14ac:dyDescent="0.25">
      <c r="A6" s="224">
        <v>1</v>
      </c>
      <c r="B6" s="304"/>
      <c r="C6" s="304"/>
      <c r="D6" s="304"/>
      <c r="E6" s="164"/>
      <c r="F6" s="30"/>
      <c r="G6" s="13"/>
      <c r="H6" s="33"/>
    </row>
    <row r="7" spans="1:10" ht="19" x14ac:dyDescent="0.25">
      <c r="A7" s="224">
        <v>2</v>
      </c>
      <c r="B7" s="297"/>
      <c r="C7" s="297"/>
      <c r="D7" s="297"/>
      <c r="E7" s="165"/>
      <c r="F7" s="31"/>
      <c r="G7" s="13"/>
      <c r="H7" s="33"/>
      <c r="I7" s="99"/>
    </row>
    <row r="8" spans="1:10" ht="19" x14ac:dyDescent="0.25">
      <c r="A8" s="224">
        <v>3</v>
      </c>
      <c r="B8" s="297"/>
      <c r="C8" s="297"/>
      <c r="D8" s="297"/>
      <c r="E8" s="166"/>
      <c r="F8" s="157"/>
      <c r="G8" s="13"/>
      <c r="H8" s="33"/>
      <c r="I8" s="100"/>
      <c r="J8" s="101"/>
    </row>
    <row r="9" spans="1:10" ht="19" x14ac:dyDescent="0.25">
      <c r="A9" s="224">
        <v>4</v>
      </c>
      <c r="B9" s="297"/>
      <c r="C9" s="297"/>
      <c r="D9" s="297"/>
      <c r="E9" s="167"/>
      <c r="F9" s="158"/>
      <c r="G9" s="13"/>
      <c r="H9" s="33"/>
      <c r="I9" s="100"/>
      <c r="J9" s="101"/>
    </row>
    <row r="10" spans="1:10" ht="19" x14ac:dyDescent="0.25">
      <c r="A10" s="224">
        <v>5</v>
      </c>
      <c r="B10" s="297"/>
      <c r="C10" s="297"/>
      <c r="D10" s="297"/>
      <c r="E10" s="167"/>
      <c r="F10" s="158"/>
      <c r="G10" s="13"/>
      <c r="H10" s="34"/>
      <c r="I10" s="100"/>
      <c r="J10" s="101"/>
    </row>
    <row r="11" spans="1:10" ht="20" thickBot="1" x14ac:dyDescent="0.3">
      <c r="A11" s="13"/>
      <c r="B11" s="36" t="s">
        <v>49</v>
      </c>
      <c r="C11" s="13"/>
      <c r="D11" s="13"/>
      <c r="E11" s="13"/>
      <c r="F11" s="13"/>
      <c r="G11" s="13"/>
      <c r="H11" s="159">
        <f>SUM(H6:H10)</f>
        <v>0</v>
      </c>
    </row>
    <row r="12" spans="1:10" ht="20" thickTop="1" x14ac:dyDescent="0.25">
      <c r="A12" s="13"/>
      <c r="B12" s="36" t="s">
        <v>81</v>
      </c>
      <c r="C12" s="13"/>
      <c r="D12" s="13"/>
      <c r="E12" s="13"/>
      <c r="F12" s="13"/>
      <c r="G12" s="13"/>
      <c r="H12" s="191">
        <v>0</v>
      </c>
    </row>
    <row r="13" spans="1:10" ht="18.75" customHeight="1" x14ac:dyDescent="0.25">
      <c r="A13" s="13"/>
      <c r="B13" s="36" t="s">
        <v>82</v>
      </c>
      <c r="C13" s="225"/>
      <c r="D13" s="13"/>
      <c r="E13" s="13"/>
      <c r="F13" s="13"/>
      <c r="G13" s="13"/>
      <c r="H13" s="190">
        <f>+H11-H12</f>
        <v>0</v>
      </c>
    </row>
    <row r="14" spans="1:10" ht="20" thickBot="1" x14ac:dyDescent="0.3">
      <c r="A14" s="94"/>
      <c r="B14" s="95" t="s">
        <v>49</v>
      </c>
      <c r="C14" s="94"/>
      <c r="D14" s="94"/>
      <c r="E14" s="94"/>
      <c r="F14" s="94"/>
      <c r="G14" s="94"/>
      <c r="H14" s="58">
        <f>SUM(H12:H13)</f>
        <v>0</v>
      </c>
    </row>
    <row r="15" spans="1:10" ht="18" customHeight="1" thickTop="1" x14ac:dyDescent="0.25">
      <c r="A15" s="298"/>
      <c r="B15" s="298"/>
      <c r="C15" s="298"/>
      <c r="D15" s="59"/>
      <c r="E15" s="59"/>
      <c r="F15" s="96"/>
      <c r="G15" s="59"/>
      <c r="H15" s="59"/>
    </row>
    <row r="16" spans="1:10" ht="34" x14ac:dyDescent="0.2">
      <c r="A16" s="8"/>
      <c r="B16" s="2"/>
      <c r="C16" s="3"/>
      <c r="D16" s="4"/>
      <c r="E16" s="2"/>
      <c r="F16" s="4" t="s">
        <v>83</v>
      </c>
      <c r="G16" s="4" t="s">
        <v>84</v>
      </c>
      <c r="H16" s="2" t="s">
        <v>85</v>
      </c>
    </row>
    <row r="17" spans="1:21" s="102" customFormat="1" ht="19" x14ac:dyDescent="0.2">
      <c r="A17" s="299" t="s">
        <v>86</v>
      </c>
      <c r="B17" s="299"/>
      <c r="C17" s="97" t="str">
        <f>+H2</f>
        <v>Oct</v>
      </c>
      <c r="D17" s="226"/>
      <c r="E17" s="227"/>
      <c r="F17" s="228">
        <f>+Instr!K12</f>
        <v>1000</v>
      </c>
      <c r="G17" s="228">
        <f>+Instr!K13</f>
        <v>1000</v>
      </c>
      <c r="H17" s="229">
        <f>SUM(F17:G17)</f>
        <v>2000</v>
      </c>
      <c r="I17" s="235"/>
      <c r="J17" s="235"/>
      <c r="K17" s="235"/>
      <c r="L17" s="235"/>
      <c r="M17" s="235"/>
      <c r="N17" s="235"/>
      <c r="O17" s="235"/>
      <c r="P17" s="235"/>
      <c r="Q17" s="235"/>
      <c r="R17" s="235"/>
      <c r="S17" s="235"/>
      <c r="T17" s="235"/>
      <c r="U17" s="235"/>
    </row>
    <row r="18" spans="1:21" ht="19" x14ac:dyDescent="0.2">
      <c r="A18" s="295" t="s">
        <v>87</v>
      </c>
      <c r="B18" s="295"/>
      <c r="C18" s="295"/>
      <c r="D18" s="295"/>
      <c r="E18" s="295"/>
      <c r="F18" s="295"/>
      <c r="G18" s="295"/>
      <c r="H18" s="295"/>
    </row>
    <row r="19" spans="1:21" ht="34" x14ac:dyDescent="0.2">
      <c r="A19" s="8" t="s">
        <v>88</v>
      </c>
      <c r="B19" s="2" t="s">
        <v>89</v>
      </c>
      <c r="C19" s="3" t="s">
        <v>90</v>
      </c>
      <c r="D19" s="4" t="s">
        <v>91</v>
      </c>
      <c r="E19" s="2" t="s">
        <v>92</v>
      </c>
      <c r="F19" s="4" t="s">
        <v>83</v>
      </c>
      <c r="G19" s="4" t="s">
        <v>84</v>
      </c>
      <c r="H19" s="2" t="s">
        <v>85</v>
      </c>
    </row>
    <row r="20" spans="1:21" ht="16" x14ac:dyDescent="0.2">
      <c r="A20" s="178">
        <v>1</v>
      </c>
      <c r="B20" s="152"/>
      <c r="C20" s="153"/>
      <c r="D20" s="154" t="s">
        <v>130</v>
      </c>
      <c r="E20" s="152"/>
      <c r="F20" s="152" t="s">
        <v>130</v>
      </c>
      <c r="G20" s="152"/>
      <c r="H20" s="230" t="e">
        <f>H17-F20-G20</f>
        <v>#VALUE!</v>
      </c>
    </row>
    <row r="21" spans="1:21" ht="16" x14ac:dyDescent="0.2">
      <c r="A21" s="13">
        <v>2</v>
      </c>
      <c r="B21" s="152"/>
      <c r="C21" s="153"/>
      <c r="D21" s="154"/>
      <c r="E21" s="152"/>
      <c r="F21" s="152"/>
      <c r="G21" s="152"/>
      <c r="H21" s="230" t="e">
        <f>H20-F21-G21</f>
        <v>#VALUE!</v>
      </c>
    </row>
    <row r="22" spans="1:21" ht="16" x14ac:dyDescent="0.2">
      <c r="A22" s="13">
        <v>3</v>
      </c>
      <c r="B22" s="152"/>
      <c r="C22" s="153"/>
      <c r="D22" s="154"/>
      <c r="E22" s="152"/>
      <c r="F22" s="152"/>
      <c r="G22" s="152"/>
      <c r="H22" s="230" t="e">
        <f t="shared" ref="H22:H39" si="0">H21-F22-G22</f>
        <v>#VALUE!</v>
      </c>
    </row>
    <row r="23" spans="1:21" ht="16" x14ac:dyDescent="0.2">
      <c r="A23" s="13">
        <v>4</v>
      </c>
      <c r="B23" s="152"/>
      <c r="C23" s="153"/>
      <c r="D23" s="154"/>
      <c r="E23" s="152"/>
      <c r="F23" s="152"/>
      <c r="G23" s="152"/>
      <c r="H23" s="230" t="e">
        <f t="shared" si="0"/>
        <v>#VALUE!</v>
      </c>
    </row>
    <row r="24" spans="1:21" ht="16" x14ac:dyDescent="0.2">
      <c r="A24" s="13">
        <v>5</v>
      </c>
      <c r="B24" s="155"/>
      <c r="C24" s="156"/>
      <c r="D24" s="155"/>
      <c r="E24" s="155"/>
      <c r="F24" s="152"/>
      <c r="G24" s="152"/>
      <c r="H24" s="230" t="e">
        <f t="shared" si="0"/>
        <v>#VALUE!</v>
      </c>
    </row>
    <row r="25" spans="1:21" ht="16" x14ac:dyDescent="0.2">
      <c r="A25" s="13">
        <v>6</v>
      </c>
      <c r="B25" s="155"/>
      <c r="C25" s="156"/>
      <c r="D25" s="155"/>
      <c r="E25" s="155"/>
      <c r="F25" s="152"/>
      <c r="G25" s="152"/>
      <c r="H25" s="230" t="e">
        <f t="shared" si="0"/>
        <v>#VALUE!</v>
      </c>
    </row>
    <row r="26" spans="1:21" ht="16" x14ac:dyDescent="0.2">
      <c r="A26" s="13">
        <v>7</v>
      </c>
      <c r="B26" s="155"/>
      <c r="C26" s="156"/>
      <c r="D26" s="155"/>
      <c r="E26" s="155"/>
      <c r="F26" s="152"/>
      <c r="G26" s="152"/>
      <c r="H26" s="230" t="e">
        <f t="shared" si="0"/>
        <v>#VALUE!</v>
      </c>
    </row>
    <row r="27" spans="1:21" ht="16" x14ac:dyDescent="0.2">
      <c r="A27" s="13">
        <v>8</v>
      </c>
      <c r="B27" s="155"/>
      <c r="C27" s="156"/>
      <c r="D27" s="155"/>
      <c r="E27" s="155"/>
      <c r="F27" s="152"/>
      <c r="G27" s="152"/>
      <c r="H27" s="230" t="e">
        <f t="shared" si="0"/>
        <v>#VALUE!</v>
      </c>
    </row>
    <row r="28" spans="1:21" ht="16" x14ac:dyDescent="0.2">
      <c r="A28" s="13">
        <v>9</v>
      </c>
      <c r="B28" s="155"/>
      <c r="C28" s="156"/>
      <c r="D28" s="155"/>
      <c r="E28" s="155"/>
      <c r="F28" s="152"/>
      <c r="G28" s="152"/>
      <c r="H28" s="230" t="e">
        <f t="shared" si="0"/>
        <v>#VALUE!</v>
      </c>
    </row>
    <row r="29" spans="1:21" ht="16" x14ac:dyDescent="0.2">
      <c r="A29" s="13">
        <v>10</v>
      </c>
      <c r="B29" s="32"/>
      <c r="C29" s="32"/>
      <c r="D29" s="32"/>
      <c r="E29" s="32"/>
      <c r="F29" s="231"/>
      <c r="G29" s="231"/>
      <c r="H29" s="230" t="e">
        <f t="shared" si="0"/>
        <v>#VALUE!</v>
      </c>
    </row>
    <row r="30" spans="1:21" ht="16" x14ac:dyDescent="0.2">
      <c r="A30" s="13">
        <v>11</v>
      </c>
      <c r="B30" s="231"/>
      <c r="C30" s="232"/>
      <c r="D30" s="233"/>
      <c r="E30" s="231"/>
      <c r="F30" s="231"/>
      <c r="G30" s="231"/>
      <c r="H30" s="230" t="e">
        <f t="shared" si="0"/>
        <v>#VALUE!</v>
      </c>
    </row>
    <row r="31" spans="1:21" ht="16" x14ac:dyDescent="0.2">
      <c r="A31" s="13">
        <v>12</v>
      </c>
      <c r="B31" s="231"/>
      <c r="C31" s="232"/>
      <c r="D31" s="233"/>
      <c r="E31" s="231"/>
      <c r="F31" s="231"/>
      <c r="G31" s="231"/>
      <c r="H31" s="230" t="e">
        <f t="shared" si="0"/>
        <v>#VALUE!</v>
      </c>
    </row>
    <row r="32" spans="1:21" ht="16" x14ac:dyDescent="0.2">
      <c r="A32" s="13">
        <v>13</v>
      </c>
      <c r="B32" s="231"/>
      <c r="C32" s="232"/>
      <c r="D32" s="233"/>
      <c r="E32" s="231"/>
      <c r="F32" s="231"/>
      <c r="G32" s="231"/>
      <c r="H32" s="230" t="e">
        <f t="shared" si="0"/>
        <v>#VALUE!</v>
      </c>
    </row>
    <row r="33" spans="1:8" ht="16" x14ac:dyDescent="0.2">
      <c r="A33" s="13">
        <v>14</v>
      </c>
      <c r="B33" s="32"/>
      <c r="C33" s="32"/>
      <c r="D33" s="32"/>
      <c r="E33" s="32"/>
      <c r="F33" s="32"/>
      <c r="G33" s="32"/>
      <c r="H33" s="230" t="e">
        <f t="shared" si="0"/>
        <v>#VALUE!</v>
      </c>
    </row>
    <row r="34" spans="1:8" ht="16" x14ac:dyDescent="0.2">
      <c r="A34" s="13">
        <v>15</v>
      </c>
      <c r="B34" s="32"/>
      <c r="C34" s="32"/>
      <c r="D34" s="32"/>
      <c r="E34" s="32"/>
      <c r="F34" s="32"/>
      <c r="G34" s="32"/>
      <c r="H34" s="230" t="e">
        <f t="shared" si="0"/>
        <v>#VALUE!</v>
      </c>
    </row>
    <row r="35" spans="1:8" ht="16" x14ac:dyDescent="0.2">
      <c r="A35" s="13">
        <v>16</v>
      </c>
      <c r="B35" s="32"/>
      <c r="C35" s="32"/>
      <c r="D35" s="32"/>
      <c r="E35" s="32"/>
      <c r="F35" s="32"/>
      <c r="G35" s="32"/>
      <c r="H35" s="230" t="e">
        <f t="shared" si="0"/>
        <v>#VALUE!</v>
      </c>
    </row>
    <row r="36" spans="1:8" ht="16" x14ac:dyDescent="0.2">
      <c r="A36" s="13">
        <v>17</v>
      </c>
      <c r="B36" s="32"/>
      <c r="C36" s="32"/>
      <c r="D36" s="32"/>
      <c r="E36" s="32"/>
      <c r="F36" s="32"/>
      <c r="G36" s="32"/>
      <c r="H36" s="230" t="e">
        <f t="shared" si="0"/>
        <v>#VALUE!</v>
      </c>
    </row>
    <row r="37" spans="1:8" ht="16" x14ac:dyDescent="0.2">
      <c r="A37" s="13">
        <v>18</v>
      </c>
      <c r="B37" s="32"/>
      <c r="C37" s="32"/>
      <c r="D37" s="32"/>
      <c r="E37" s="32"/>
      <c r="F37" s="32"/>
      <c r="G37" s="32"/>
      <c r="H37" s="230" t="e">
        <f t="shared" si="0"/>
        <v>#VALUE!</v>
      </c>
    </row>
    <row r="38" spans="1:8" ht="15.75" customHeight="1" x14ac:dyDescent="0.2">
      <c r="A38" s="13">
        <v>19</v>
      </c>
      <c r="B38" s="32"/>
      <c r="C38" s="32"/>
      <c r="D38" s="32"/>
      <c r="E38" s="32"/>
      <c r="F38" s="32"/>
      <c r="G38" s="32"/>
      <c r="H38" s="230" t="e">
        <f t="shared" si="0"/>
        <v>#VALUE!</v>
      </c>
    </row>
    <row r="39" spans="1:8" ht="16" x14ac:dyDescent="0.2">
      <c r="A39" s="13">
        <v>20</v>
      </c>
      <c r="B39" s="231"/>
      <c r="C39" s="232"/>
      <c r="D39" s="233"/>
      <c r="E39" s="231"/>
      <c r="F39" s="231"/>
      <c r="G39" s="231"/>
      <c r="H39" s="230" t="e">
        <f t="shared" si="0"/>
        <v>#VALUE!</v>
      </c>
    </row>
    <row r="40" spans="1:8" ht="19.5" customHeight="1" thickBot="1" x14ac:dyDescent="0.25">
      <c r="A40" s="13"/>
      <c r="B40" s="13"/>
      <c r="C40" s="13"/>
      <c r="D40" s="13"/>
      <c r="E40" s="224" t="s">
        <v>93</v>
      </c>
      <c r="F40" s="234">
        <f>F17-SUM(F20:F39)</f>
        <v>1000</v>
      </c>
      <c r="G40" s="234">
        <f>G17-SUM(G20:G39)</f>
        <v>1000</v>
      </c>
      <c r="H40" s="234">
        <f>F40+G40</f>
        <v>2000</v>
      </c>
    </row>
    <row r="41" spans="1:8" ht="16" thickTop="1" x14ac:dyDescent="0.2">
      <c r="A41" s="13"/>
      <c r="B41" s="13"/>
      <c r="C41" s="13"/>
      <c r="D41" s="13"/>
      <c r="E41" s="13"/>
      <c r="F41" s="13"/>
      <c r="G41" s="13"/>
      <c r="H41" s="13"/>
    </row>
    <row r="42" spans="1:8" s="61" customFormat="1" ht="20" thickBot="1" x14ac:dyDescent="0.4">
      <c r="A42" s="13"/>
      <c r="B42" s="48" t="s">
        <v>49</v>
      </c>
      <c r="C42" s="49" t="s">
        <v>94</v>
      </c>
      <c r="D42" s="50">
        <f>SUM(D20:D39)</f>
        <v>0</v>
      </c>
      <c r="E42" s="51" t="s">
        <v>95</v>
      </c>
      <c r="F42" s="52">
        <f>SUM(F20:F39)</f>
        <v>0</v>
      </c>
      <c r="G42" s="53">
        <f>SUM(G20:G39)</f>
        <v>0</v>
      </c>
      <c r="H42" s="54">
        <f>F42+G42</f>
        <v>0</v>
      </c>
    </row>
    <row r="43" spans="1:8" s="61" customFormat="1" ht="20" thickBot="1" x14ac:dyDescent="0.4">
      <c r="A43" s="13"/>
      <c r="B43" s="13"/>
      <c r="C43" s="48" t="s">
        <v>96</v>
      </c>
      <c r="D43" s="55">
        <f>COUNT(D20:D41)</f>
        <v>0</v>
      </c>
      <c r="E43" s="13"/>
      <c r="F43" s="56"/>
      <c r="G43" s="56"/>
      <c r="H43" s="13"/>
    </row>
    <row r="44" spans="1:8" s="61" customFormat="1" ht="24" thickTop="1" thickBot="1" x14ac:dyDescent="0.45">
      <c r="A44" s="178"/>
      <c r="B44" s="178"/>
      <c r="C44" s="178"/>
      <c r="D44" s="178"/>
      <c r="E44" s="296" t="s">
        <v>97</v>
      </c>
      <c r="F44" s="296"/>
      <c r="G44" s="57">
        <f>+H42/(D42+0.0000000001)</f>
        <v>0</v>
      </c>
      <c r="H44" s="13"/>
    </row>
    <row r="45" spans="1:8" s="61" customFormat="1" ht="16" x14ac:dyDescent="0.2">
      <c r="E45" s="103"/>
    </row>
    <row r="46" spans="1:8" s="61" customFormat="1" x14ac:dyDescent="0.2"/>
    <row r="47" spans="1:8" s="61" customFormat="1" x14ac:dyDescent="0.2"/>
    <row r="48" spans="1:8" s="61" customFormat="1" x14ac:dyDescent="0.2"/>
    <row r="49" s="61" customFormat="1" x14ac:dyDescent="0.2"/>
    <row r="50" s="61" customFormat="1" x14ac:dyDescent="0.2"/>
    <row r="51" s="61" customFormat="1" x14ac:dyDescent="0.2"/>
    <row r="52" s="61" customFormat="1" x14ac:dyDescent="0.2"/>
    <row r="53" s="61" customFormat="1" x14ac:dyDescent="0.2"/>
    <row r="54" s="61" customFormat="1" x14ac:dyDescent="0.2"/>
    <row r="55" s="61" customFormat="1" x14ac:dyDescent="0.2"/>
    <row r="56" s="61" customFormat="1" x14ac:dyDescent="0.2"/>
    <row r="57" s="61" customFormat="1" x14ac:dyDescent="0.2"/>
    <row r="58" s="61" customFormat="1" x14ac:dyDescent="0.2"/>
    <row r="59" s="61" customFormat="1" x14ac:dyDescent="0.2"/>
    <row r="60" s="61" customFormat="1" x14ac:dyDescent="0.2"/>
    <row r="61" s="61" customFormat="1" x14ac:dyDescent="0.2"/>
    <row r="62" s="61" customFormat="1" x14ac:dyDescent="0.2"/>
    <row r="63" s="61" customFormat="1" x14ac:dyDescent="0.2"/>
    <row r="64" s="61" customFormat="1" x14ac:dyDescent="0.2"/>
    <row r="65" s="61" customFormat="1" x14ac:dyDescent="0.2"/>
    <row r="66" s="61" customFormat="1" x14ac:dyDescent="0.2"/>
    <row r="67" s="61" customFormat="1" x14ac:dyDescent="0.2"/>
    <row r="68" s="61" customFormat="1" x14ac:dyDescent="0.2"/>
    <row r="69" s="61" customFormat="1" x14ac:dyDescent="0.2"/>
    <row r="70" s="61" customFormat="1" x14ac:dyDescent="0.2"/>
    <row r="71" s="61" customFormat="1" x14ac:dyDescent="0.2"/>
    <row r="72" s="61" customFormat="1" x14ac:dyDescent="0.2"/>
    <row r="73" s="61" customFormat="1" x14ac:dyDescent="0.2"/>
    <row r="74" s="61" customFormat="1" x14ac:dyDescent="0.2"/>
    <row r="75" s="61" customFormat="1" x14ac:dyDescent="0.2"/>
    <row r="76" s="61" customFormat="1" x14ac:dyDescent="0.2"/>
    <row r="77" s="61" customFormat="1" x14ac:dyDescent="0.2"/>
    <row r="78" s="61" customFormat="1" x14ac:dyDescent="0.2"/>
    <row r="79" s="61" customFormat="1" x14ac:dyDescent="0.2"/>
    <row r="80" s="61" customFormat="1" x14ac:dyDescent="0.2"/>
    <row r="81" s="61" customFormat="1" x14ac:dyDescent="0.2"/>
    <row r="82" s="61" customFormat="1" x14ac:dyDescent="0.2"/>
    <row r="83" s="61" customFormat="1" x14ac:dyDescent="0.2"/>
    <row r="84" s="61" customFormat="1" x14ac:dyDescent="0.2"/>
    <row r="85" s="61" customFormat="1" x14ac:dyDescent="0.2"/>
    <row r="86" s="61" customFormat="1" x14ac:dyDescent="0.2"/>
    <row r="87" s="61" customFormat="1" x14ac:dyDescent="0.2"/>
    <row r="88" s="61" customFormat="1" x14ac:dyDescent="0.2"/>
    <row r="89" s="61" customFormat="1" x14ac:dyDescent="0.2"/>
    <row r="90" s="61" customFormat="1" x14ac:dyDescent="0.2"/>
    <row r="91" s="61" customFormat="1" x14ac:dyDescent="0.2"/>
    <row r="92" s="61" customFormat="1" x14ac:dyDescent="0.2"/>
    <row r="93" s="61" customFormat="1" x14ac:dyDescent="0.2"/>
    <row r="94" s="61" customFormat="1" x14ac:dyDescent="0.2"/>
    <row r="95" s="61" customFormat="1" x14ac:dyDescent="0.2"/>
    <row r="96" s="61" customFormat="1" x14ac:dyDescent="0.2"/>
    <row r="97" s="61" customFormat="1" x14ac:dyDescent="0.2"/>
    <row r="98" s="61" customFormat="1" x14ac:dyDescent="0.2"/>
    <row r="99" s="61" customFormat="1" x14ac:dyDescent="0.2"/>
    <row r="100" s="61" customFormat="1" x14ac:dyDescent="0.2"/>
    <row r="101" s="61" customFormat="1" x14ac:dyDescent="0.2"/>
    <row r="102" s="61" customFormat="1" x14ac:dyDescent="0.2"/>
    <row r="103" s="61" customFormat="1" x14ac:dyDescent="0.2"/>
    <row r="104" s="61" customFormat="1" x14ac:dyDescent="0.2"/>
    <row r="105" s="61" customFormat="1" x14ac:dyDescent="0.2"/>
    <row r="106" s="61" customFormat="1" x14ac:dyDescent="0.2"/>
    <row r="107" s="61" customFormat="1" x14ac:dyDescent="0.2"/>
    <row r="108" s="61" customFormat="1" x14ac:dyDescent="0.2"/>
    <row r="109" s="61" customFormat="1" x14ac:dyDescent="0.2"/>
    <row r="110" s="61" customFormat="1" x14ac:dyDescent="0.2"/>
    <row r="111" s="61" customFormat="1" x14ac:dyDescent="0.2"/>
    <row r="112" s="61" customFormat="1" x14ac:dyDescent="0.2"/>
    <row r="113" s="61" customFormat="1" x14ac:dyDescent="0.2"/>
    <row r="114" s="61" customFormat="1" x14ac:dyDescent="0.2"/>
    <row r="115" s="61" customFormat="1" x14ac:dyDescent="0.2"/>
    <row r="116" s="61" customFormat="1" x14ac:dyDescent="0.2"/>
    <row r="117" s="61" customFormat="1" x14ac:dyDescent="0.2"/>
    <row r="118" s="61" customFormat="1" x14ac:dyDescent="0.2"/>
    <row r="119" s="61" customFormat="1" x14ac:dyDescent="0.2"/>
    <row r="120" s="61" customFormat="1" x14ac:dyDescent="0.2"/>
    <row r="121" s="61" customFormat="1" x14ac:dyDescent="0.2"/>
    <row r="122" s="61" customFormat="1" x14ac:dyDescent="0.2"/>
    <row r="123" s="61" customFormat="1" x14ac:dyDescent="0.2"/>
    <row r="124" s="61" customFormat="1" x14ac:dyDescent="0.2"/>
    <row r="125" s="61" customFormat="1" x14ac:dyDescent="0.2"/>
    <row r="126" s="61" customFormat="1" x14ac:dyDescent="0.2"/>
    <row r="127" s="61" customFormat="1" x14ac:dyDescent="0.2"/>
    <row r="128" s="61" customFormat="1" x14ac:dyDescent="0.2"/>
    <row r="129" s="61" customFormat="1" x14ac:dyDescent="0.2"/>
    <row r="130" s="61" customFormat="1" x14ac:dyDescent="0.2"/>
    <row r="131" s="61" customFormat="1" x14ac:dyDescent="0.2"/>
    <row r="132" s="61" customFormat="1" x14ac:dyDescent="0.2"/>
    <row r="133" s="61" customFormat="1" x14ac:dyDescent="0.2"/>
    <row r="134" s="61" customFormat="1" x14ac:dyDescent="0.2"/>
    <row r="135" s="61" customFormat="1" x14ac:dyDescent="0.2"/>
    <row r="136" s="61" customFormat="1" x14ac:dyDescent="0.2"/>
    <row r="137" s="61" customFormat="1" x14ac:dyDescent="0.2"/>
    <row r="138" s="61" customFormat="1" x14ac:dyDescent="0.2"/>
    <row r="139" s="61" customFormat="1" x14ac:dyDescent="0.2"/>
    <row r="140" s="61" customFormat="1" x14ac:dyDescent="0.2"/>
    <row r="141" s="61" customFormat="1" x14ac:dyDescent="0.2"/>
    <row r="142" s="61" customFormat="1" x14ac:dyDescent="0.2"/>
    <row r="143" s="61" customFormat="1" x14ac:dyDescent="0.2"/>
    <row r="144" s="61" customFormat="1" x14ac:dyDescent="0.2"/>
    <row r="145" s="61" customFormat="1" x14ac:dyDescent="0.2"/>
    <row r="146" s="61" customFormat="1" x14ac:dyDescent="0.2"/>
    <row r="147" s="61" customFormat="1" x14ac:dyDescent="0.2"/>
    <row r="148" s="61" customFormat="1" x14ac:dyDescent="0.2"/>
    <row r="149" s="61" customFormat="1" x14ac:dyDescent="0.2"/>
    <row r="150" s="61" customFormat="1" x14ac:dyDescent="0.2"/>
    <row r="151" s="61" customFormat="1" x14ac:dyDescent="0.2"/>
    <row r="152" s="61" customFormat="1" x14ac:dyDescent="0.2"/>
    <row r="153" s="61" customFormat="1" x14ac:dyDescent="0.2"/>
    <row r="154" s="61" customFormat="1" x14ac:dyDescent="0.2"/>
    <row r="155" s="61" customFormat="1" x14ac:dyDescent="0.2"/>
    <row r="156" s="61" customFormat="1" x14ac:dyDescent="0.2"/>
    <row r="157" s="61" customFormat="1" x14ac:dyDescent="0.2"/>
    <row r="158" s="61" customFormat="1" x14ac:dyDescent="0.2"/>
    <row r="159" s="61" customFormat="1" x14ac:dyDescent="0.2"/>
    <row r="160" s="61" customFormat="1" x14ac:dyDescent="0.2"/>
    <row r="161" s="61" customFormat="1" x14ac:dyDescent="0.2"/>
    <row r="162" s="61" customFormat="1" x14ac:dyDescent="0.2"/>
    <row r="163" s="61" customFormat="1" x14ac:dyDescent="0.2"/>
    <row r="164" s="61" customFormat="1" x14ac:dyDescent="0.2"/>
    <row r="165" s="61" customFormat="1" x14ac:dyDescent="0.2"/>
    <row r="166" s="61" customFormat="1" x14ac:dyDescent="0.2"/>
    <row r="167" s="61" customFormat="1" x14ac:dyDescent="0.2"/>
    <row r="168" s="61" customFormat="1" x14ac:dyDescent="0.2"/>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68"/>
  <sheetViews>
    <sheetView workbookViewId="0">
      <selection activeCell="B6" sqref="B6:D6"/>
    </sheetView>
  </sheetViews>
  <sheetFormatPr baseColWidth="10" defaultColWidth="8.6640625" defaultRowHeight="15" x14ac:dyDescent="0.2"/>
  <cols>
    <col min="1" max="1" width="4.6640625" style="45" customWidth="1"/>
    <col min="2" max="2" width="10" style="45" customWidth="1"/>
    <col min="3" max="3" width="12.83203125" style="45" customWidth="1"/>
    <col min="4" max="4" width="9.5" style="45" customWidth="1"/>
    <col min="5" max="5" width="15.33203125" style="45" customWidth="1"/>
    <col min="6" max="6" width="14.83203125" style="45" customWidth="1"/>
    <col min="7" max="7" width="11.6640625" style="45" customWidth="1"/>
    <col min="8" max="8" width="18.5" style="45" customWidth="1"/>
    <col min="9" max="21" width="8.6640625" style="61"/>
    <col min="22" max="16384" width="8.6640625" style="45"/>
  </cols>
  <sheetData>
    <row r="1" spans="1:10" ht="21" x14ac:dyDescent="0.25">
      <c r="A1" s="13"/>
      <c r="B1" s="13"/>
      <c r="C1" s="13"/>
      <c r="D1" s="13"/>
      <c r="E1" s="213" t="s">
        <v>73</v>
      </c>
      <c r="F1" s="13"/>
      <c r="G1" s="13"/>
      <c r="H1" s="111" t="str">
        <f>"Year"&amp;" "&amp;Admin!J1</f>
        <v>Year 2019</v>
      </c>
    </row>
    <row r="2" spans="1:10" ht="19" x14ac:dyDescent="0.25">
      <c r="A2" s="19" t="s">
        <v>74</v>
      </c>
      <c r="B2" s="13"/>
      <c r="C2" s="13"/>
      <c r="D2" s="1"/>
      <c r="E2" s="1"/>
      <c r="F2" s="13"/>
      <c r="G2" s="209" t="s">
        <v>75</v>
      </c>
      <c r="H2" s="1" t="s">
        <v>22</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13"/>
      <c r="C4" s="13"/>
      <c r="D4" s="88"/>
      <c r="E4" s="13"/>
      <c r="F4" s="13"/>
      <c r="G4" s="13"/>
      <c r="H4" s="13"/>
    </row>
    <row r="5" spans="1:10" ht="19" x14ac:dyDescent="0.2">
      <c r="A5" s="8"/>
      <c r="B5" s="301" t="s">
        <v>78</v>
      </c>
      <c r="C5" s="301"/>
      <c r="D5" s="98"/>
      <c r="E5" s="13"/>
      <c r="F5" s="89" t="s">
        <v>79</v>
      </c>
      <c r="G5" s="90"/>
      <c r="H5" s="91" t="s">
        <v>80</v>
      </c>
    </row>
    <row r="6" spans="1:10" ht="19" x14ac:dyDescent="0.25">
      <c r="A6" s="224">
        <v>1</v>
      </c>
      <c r="B6" s="304"/>
      <c r="C6" s="304"/>
      <c r="D6" s="304"/>
      <c r="E6" s="164"/>
      <c r="F6" s="30"/>
      <c r="G6" s="13"/>
      <c r="H6" s="33">
        <v>0</v>
      </c>
    </row>
    <row r="7" spans="1:10" ht="19" x14ac:dyDescent="0.25">
      <c r="A7" s="224">
        <v>2</v>
      </c>
      <c r="B7" s="297"/>
      <c r="C7" s="297"/>
      <c r="D7" s="297"/>
      <c r="E7" s="165"/>
      <c r="F7" s="31"/>
      <c r="G7" s="13"/>
      <c r="H7" s="33"/>
      <c r="I7" s="99"/>
    </row>
    <row r="8" spans="1:10" ht="19" x14ac:dyDescent="0.25">
      <c r="A8" s="224">
        <v>3</v>
      </c>
      <c r="B8" s="297"/>
      <c r="C8" s="297"/>
      <c r="D8" s="297"/>
      <c r="E8" s="166"/>
      <c r="F8" s="157"/>
      <c r="G8" s="13"/>
      <c r="H8" s="33"/>
      <c r="I8" s="100"/>
      <c r="J8" s="101"/>
    </row>
    <row r="9" spans="1:10" ht="19" x14ac:dyDescent="0.25">
      <c r="A9" s="224">
        <v>4</v>
      </c>
      <c r="B9" s="297"/>
      <c r="C9" s="297"/>
      <c r="D9" s="297"/>
      <c r="E9" s="167"/>
      <c r="F9" s="158"/>
      <c r="G9" s="13"/>
      <c r="H9" s="33"/>
      <c r="I9" s="100"/>
      <c r="J9" s="101"/>
    </row>
    <row r="10" spans="1:10" ht="19" x14ac:dyDescent="0.25">
      <c r="A10" s="224">
        <v>5</v>
      </c>
      <c r="B10" s="297"/>
      <c r="C10" s="297"/>
      <c r="D10" s="297"/>
      <c r="E10" s="167"/>
      <c r="F10" s="158"/>
      <c r="G10" s="13"/>
      <c r="H10" s="34"/>
      <c r="I10" s="100"/>
      <c r="J10" s="101"/>
    </row>
    <row r="11" spans="1:10" ht="20" thickBot="1" x14ac:dyDescent="0.3">
      <c r="A11" s="13"/>
      <c r="B11" s="36" t="s">
        <v>49</v>
      </c>
      <c r="C11" s="13"/>
      <c r="D11" s="13"/>
      <c r="E11" s="13"/>
      <c r="F11" s="13"/>
      <c r="G11" s="13"/>
      <c r="H11" s="159">
        <f>SUM(H6:H10)</f>
        <v>0</v>
      </c>
    </row>
    <row r="12" spans="1:10" ht="20" thickTop="1" x14ac:dyDescent="0.25">
      <c r="A12" s="13"/>
      <c r="B12" s="36" t="s">
        <v>81</v>
      </c>
      <c r="C12" s="13"/>
      <c r="D12" s="13"/>
      <c r="E12" s="13"/>
      <c r="F12" s="13"/>
      <c r="G12" s="13"/>
      <c r="H12" s="191">
        <v>0</v>
      </c>
    </row>
    <row r="13" spans="1:10" ht="18.75" customHeight="1" x14ac:dyDescent="0.25">
      <c r="A13" s="13"/>
      <c r="B13" s="36" t="s">
        <v>82</v>
      </c>
      <c r="C13" s="225"/>
      <c r="D13" s="13"/>
      <c r="E13" s="13"/>
      <c r="F13" s="13"/>
      <c r="G13" s="13"/>
      <c r="H13" s="190">
        <f>+H11-H12</f>
        <v>0</v>
      </c>
    </row>
    <row r="14" spans="1:10" ht="20" thickBot="1" x14ac:dyDescent="0.3">
      <c r="A14" s="94"/>
      <c r="B14" s="95" t="s">
        <v>49</v>
      </c>
      <c r="C14" s="94"/>
      <c r="D14" s="94"/>
      <c r="E14" s="94"/>
      <c r="F14" s="94"/>
      <c r="G14" s="94"/>
      <c r="H14" s="58">
        <f>SUM(H12:H13)</f>
        <v>0</v>
      </c>
    </row>
    <row r="15" spans="1:10" ht="18" customHeight="1" thickTop="1" x14ac:dyDescent="0.25">
      <c r="A15" s="298"/>
      <c r="B15" s="298"/>
      <c r="C15" s="298"/>
      <c r="D15" s="59"/>
      <c r="E15" s="59"/>
      <c r="F15" s="96"/>
      <c r="G15" s="59"/>
      <c r="H15" s="59"/>
    </row>
    <row r="16" spans="1:10" ht="34" x14ac:dyDescent="0.2">
      <c r="A16" s="8"/>
      <c r="B16" s="2"/>
      <c r="C16" s="3"/>
      <c r="D16" s="4"/>
      <c r="E16" s="2"/>
      <c r="F16" s="4" t="s">
        <v>83</v>
      </c>
      <c r="G16" s="4" t="s">
        <v>84</v>
      </c>
      <c r="H16" s="2" t="s">
        <v>85</v>
      </c>
    </row>
    <row r="17" spans="1:21" s="102" customFormat="1" ht="19" x14ac:dyDescent="0.2">
      <c r="A17" s="299" t="s">
        <v>86</v>
      </c>
      <c r="B17" s="299"/>
      <c r="C17" s="97" t="str">
        <f>+H2</f>
        <v>Nov</v>
      </c>
      <c r="D17" s="226"/>
      <c r="E17" s="227"/>
      <c r="F17" s="228">
        <f>+Instr!L12</f>
        <v>1000</v>
      </c>
      <c r="G17" s="228">
        <f>+Instr!L13</f>
        <v>1000</v>
      </c>
      <c r="H17" s="229">
        <f>SUM(F17:G17)</f>
        <v>2000</v>
      </c>
      <c r="I17" s="235"/>
      <c r="J17" s="235"/>
      <c r="K17" s="235"/>
      <c r="L17" s="235"/>
      <c r="M17" s="235"/>
      <c r="N17" s="235"/>
      <c r="O17" s="235"/>
      <c r="P17" s="235"/>
      <c r="Q17" s="235"/>
      <c r="R17" s="235"/>
      <c r="S17" s="235"/>
      <c r="T17" s="235"/>
      <c r="U17" s="235"/>
    </row>
    <row r="18" spans="1:21" ht="19" x14ac:dyDescent="0.2">
      <c r="A18" s="295" t="s">
        <v>87</v>
      </c>
      <c r="B18" s="295"/>
      <c r="C18" s="295"/>
      <c r="D18" s="295"/>
      <c r="E18" s="295"/>
      <c r="F18" s="295"/>
      <c r="G18" s="295"/>
      <c r="H18" s="295"/>
    </row>
    <row r="19" spans="1:21" ht="34" x14ac:dyDescent="0.2">
      <c r="A19" s="8" t="s">
        <v>88</v>
      </c>
      <c r="B19" s="2" t="s">
        <v>89</v>
      </c>
      <c r="C19" s="3" t="s">
        <v>90</v>
      </c>
      <c r="D19" s="4" t="s">
        <v>91</v>
      </c>
      <c r="E19" s="2" t="s">
        <v>92</v>
      </c>
      <c r="F19" s="4" t="s">
        <v>83</v>
      </c>
      <c r="G19" s="4" t="s">
        <v>84</v>
      </c>
      <c r="H19" s="2" t="s">
        <v>85</v>
      </c>
    </row>
    <row r="20" spans="1:21" ht="16" x14ac:dyDescent="0.2">
      <c r="A20" s="178">
        <v>1</v>
      </c>
      <c r="B20" s="152"/>
      <c r="C20" s="153"/>
      <c r="D20" s="154" t="s">
        <v>130</v>
      </c>
      <c r="E20" s="152"/>
      <c r="F20" s="152"/>
      <c r="G20" s="152" t="s">
        <v>130</v>
      </c>
      <c r="H20" s="230" t="e">
        <f>H17-F20-G20</f>
        <v>#VALUE!</v>
      </c>
    </row>
    <row r="21" spans="1:21" ht="16" x14ac:dyDescent="0.2">
      <c r="A21" s="13">
        <v>2</v>
      </c>
      <c r="B21" s="152"/>
      <c r="C21" s="153"/>
      <c r="D21" s="154"/>
      <c r="E21" s="152"/>
      <c r="F21" s="152"/>
      <c r="G21" s="152"/>
      <c r="H21" s="230" t="e">
        <f>H20-F21-G21</f>
        <v>#VALUE!</v>
      </c>
    </row>
    <row r="22" spans="1:21" ht="16" x14ac:dyDescent="0.2">
      <c r="A22" s="13">
        <v>3</v>
      </c>
      <c r="B22" s="152"/>
      <c r="C22" s="153"/>
      <c r="D22" s="154"/>
      <c r="E22" s="152"/>
      <c r="F22" s="152"/>
      <c r="G22" s="152"/>
      <c r="H22" s="230" t="e">
        <f t="shared" ref="H22:H39" si="0">H21-F22-G22</f>
        <v>#VALUE!</v>
      </c>
    </row>
    <row r="23" spans="1:21" ht="16" x14ac:dyDescent="0.2">
      <c r="A23" s="13">
        <v>4</v>
      </c>
      <c r="B23" s="152"/>
      <c r="C23" s="153"/>
      <c r="D23" s="154"/>
      <c r="E23" s="152"/>
      <c r="F23" s="152"/>
      <c r="G23" s="152"/>
      <c r="H23" s="230" t="e">
        <f t="shared" si="0"/>
        <v>#VALUE!</v>
      </c>
    </row>
    <row r="24" spans="1:21" ht="16" x14ac:dyDescent="0.2">
      <c r="A24" s="13">
        <v>5</v>
      </c>
      <c r="B24" s="155"/>
      <c r="C24" s="156"/>
      <c r="D24" s="155"/>
      <c r="E24" s="155"/>
      <c r="F24" s="152"/>
      <c r="G24" s="152"/>
      <c r="H24" s="230" t="e">
        <f t="shared" si="0"/>
        <v>#VALUE!</v>
      </c>
    </row>
    <row r="25" spans="1:21" ht="16" x14ac:dyDescent="0.2">
      <c r="A25" s="13">
        <v>6</v>
      </c>
      <c r="B25" s="155"/>
      <c r="C25" s="156"/>
      <c r="D25" s="155"/>
      <c r="E25" s="155"/>
      <c r="F25" s="152"/>
      <c r="G25" s="152"/>
      <c r="H25" s="230" t="e">
        <f t="shared" si="0"/>
        <v>#VALUE!</v>
      </c>
    </row>
    <row r="26" spans="1:21" ht="16" x14ac:dyDescent="0.2">
      <c r="A26" s="13">
        <v>7</v>
      </c>
      <c r="B26" s="155"/>
      <c r="C26" s="156"/>
      <c r="D26" s="155"/>
      <c r="E26" s="155"/>
      <c r="F26" s="152"/>
      <c r="G26" s="152"/>
      <c r="H26" s="230" t="e">
        <f t="shared" si="0"/>
        <v>#VALUE!</v>
      </c>
    </row>
    <row r="27" spans="1:21" ht="16" x14ac:dyDescent="0.2">
      <c r="A27" s="13">
        <v>8</v>
      </c>
      <c r="B27" s="155"/>
      <c r="C27" s="156"/>
      <c r="D27" s="155"/>
      <c r="E27" s="155"/>
      <c r="F27" s="152"/>
      <c r="G27" s="152"/>
      <c r="H27" s="230" t="e">
        <f t="shared" si="0"/>
        <v>#VALUE!</v>
      </c>
    </row>
    <row r="28" spans="1:21" ht="16" x14ac:dyDescent="0.2">
      <c r="A28" s="13">
        <v>9</v>
      </c>
      <c r="B28" s="155"/>
      <c r="C28" s="156"/>
      <c r="D28" s="155"/>
      <c r="E28" s="155"/>
      <c r="F28" s="152"/>
      <c r="G28" s="152"/>
      <c r="H28" s="230" t="e">
        <f t="shared" si="0"/>
        <v>#VALUE!</v>
      </c>
    </row>
    <row r="29" spans="1:21" ht="16" x14ac:dyDescent="0.2">
      <c r="A29" s="13">
        <v>10</v>
      </c>
      <c r="B29" s="32"/>
      <c r="C29" s="32"/>
      <c r="D29" s="32"/>
      <c r="E29" s="32"/>
      <c r="F29" s="231"/>
      <c r="G29" s="231"/>
      <c r="H29" s="230" t="e">
        <f t="shared" si="0"/>
        <v>#VALUE!</v>
      </c>
    </row>
    <row r="30" spans="1:21" ht="16" x14ac:dyDescent="0.2">
      <c r="A30" s="13">
        <v>11</v>
      </c>
      <c r="B30" s="231"/>
      <c r="C30" s="232"/>
      <c r="D30" s="233"/>
      <c r="E30" s="231"/>
      <c r="F30" s="231"/>
      <c r="G30" s="231"/>
      <c r="H30" s="230" t="e">
        <f t="shared" si="0"/>
        <v>#VALUE!</v>
      </c>
    </row>
    <row r="31" spans="1:21" ht="16" x14ac:dyDescent="0.2">
      <c r="A31" s="13">
        <v>12</v>
      </c>
      <c r="B31" s="231"/>
      <c r="C31" s="232"/>
      <c r="D31" s="233"/>
      <c r="E31" s="231"/>
      <c r="F31" s="231"/>
      <c r="G31" s="231"/>
      <c r="H31" s="230" t="e">
        <f t="shared" si="0"/>
        <v>#VALUE!</v>
      </c>
    </row>
    <row r="32" spans="1:21" ht="16" x14ac:dyDescent="0.2">
      <c r="A32" s="13">
        <v>13</v>
      </c>
      <c r="B32" s="231"/>
      <c r="C32" s="232"/>
      <c r="D32" s="233"/>
      <c r="E32" s="231"/>
      <c r="F32" s="231"/>
      <c r="G32" s="231"/>
      <c r="H32" s="230" t="e">
        <f t="shared" si="0"/>
        <v>#VALUE!</v>
      </c>
    </row>
    <row r="33" spans="1:8" ht="16" x14ac:dyDescent="0.2">
      <c r="A33" s="13">
        <v>14</v>
      </c>
      <c r="B33" s="32"/>
      <c r="C33" s="32"/>
      <c r="D33" s="32"/>
      <c r="E33" s="32"/>
      <c r="F33" s="32"/>
      <c r="G33" s="32"/>
      <c r="H33" s="230" t="e">
        <f t="shared" si="0"/>
        <v>#VALUE!</v>
      </c>
    </row>
    <row r="34" spans="1:8" ht="16" x14ac:dyDescent="0.2">
      <c r="A34" s="13">
        <v>15</v>
      </c>
      <c r="B34" s="32"/>
      <c r="C34" s="32"/>
      <c r="D34" s="32"/>
      <c r="E34" s="32"/>
      <c r="F34" s="32"/>
      <c r="G34" s="32"/>
      <c r="H34" s="230" t="e">
        <f t="shared" si="0"/>
        <v>#VALUE!</v>
      </c>
    </row>
    <row r="35" spans="1:8" ht="16" x14ac:dyDescent="0.2">
      <c r="A35" s="13">
        <v>16</v>
      </c>
      <c r="B35" s="32"/>
      <c r="C35" s="32"/>
      <c r="D35" s="32"/>
      <c r="E35" s="32"/>
      <c r="F35" s="32"/>
      <c r="G35" s="32"/>
      <c r="H35" s="230" t="e">
        <f t="shared" si="0"/>
        <v>#VALUE!</v>
      </c>
    </row>
    <row r="36" spans="1:8" ht="16" x14ac:dyDescent="0.2">
      <c r="A36" s="13">
        <v>17</v>
      </c>
      <c r="B36" s="32"/>
      <c r="C36" s="32"/>
      <c r="D36" s="32"/>
      <c r="E36" s="32"/>
      <c r="F36" s="32"/>
      <c r="G36" s="32"/>
      <c r="H36" s="230" t="e">
        <f t="shared" si="0"/>
        <v>#VALUE!</v>
      </c>
    </row>
    <row r="37" spans="1:8" ht="16" x14ac:dyDescent="0.2">
      <c r="A37" s="13">
        <v>18</v>
      </c>
      <c r="B37" s="32"/>
      <c r="C37" s="32"/>
      <c r="D37" s="32"/>
      <c r="E37" s="32"/>
      <c r="F37" s="32"/>
      <c r="G37" s="32"/>
      <c r="H37" s="230" t="e">
        <f t="shared" si="0"/>
        <v>#VALUE!</v>
      </c>
    </row>
    <row r="38" spans="1:8" ht="15.75" customHeight="1" x14ac:dyDescent="0.2">
      <c r="A38" s="13">
        <v>19</v>
      </c>
      <c r="B38" s="32"/>
      <c r="C38" s="32"/>
      <c r="D38" s="32"/>
      <c r="E38" s="32"/>
      <c r="F38" s="32"/>
      <c r="G38" s="32"/>
      <c r="H38" s="230" t="e">
        <f t="shared" si="0"/>
        <v>#VALUE!</v>
      </c>
    </row>
    <row r="39" spans="1:8" ht="16" x14ac:dyDescent="0.2">
      <c r="A39" s="13">
        <v>20</v>
      </c>
      <c r="B39" s="231"/>
      <c r="C39" s="232"/>
      <c r="D39" s="233"/>
      <c r="E39" s="231"/>
      <c r="F39" s="231"/>
      <c r="G39" s="231"/>
      <c r="H39" s="230" t="e">
        <f t="shared" si="0"/>
        <v>#VALUE!</v>
      </c>
    </row>
    <row r="40" spans="1:8" ht="19.5" customHeight="1" thickBot="1" x14ac:dyDescent="0.25">
      <c r="A40" s="13"/>
      <c r="B40" s="13"/>
      <c r="C40" s="13"/>
      <c r="D40" s="13"/>
      <c r="E40" s="224" t="s">
        <v>93</v>
      </c>
      <c r="F40" s="234">
        <f>F17-SUM(F20:F39)</f>
        <v>1000</v>
      </c>
      <c r="G40" s="234">
        <f>G17-SUM(G20:G39)</f>
        <v>1000</v>
      </c>
      <c r="H40" s="234">
        <f>F40+G40</f>
        <v>2000</v>
      </c>
    </row>
    <row r="41" spans="1:8" ht="16" thickTop="1" x14ac:dyDescent="0.2">
      <c r="A41" s="13"/>
      <c r="B41" s="13"/>
      <c r="C41" s="13"/>
      <c r="D41" s="13"/>
      <c r="E41" s="13"/>
      <c r="F41" s="13"/>
      <c r="G41" s="13"/>
      <c r="H41" s="13"/>
    </row>
    <row r="42" spans="1:8" s="61" customFormat="1" ht="20" thickBot="1" x14ac:dyDescent="0.4">
      <c r="A42" s="13"/>
      <c r="B42" s="48" t="s">
        <v>49</v>
      </c>
      <c r="C42" s="49" t="s">
        <v>94</v>
      </c>
      <c r="D42" s="50">
        <f>SUM(D20:D39)</f>
        <v>0</v>
      </c>
      <c r="E42" s="51" t="s">
        <v>95</v>
      </c>
      <c r="F42" s="52">
        <f>SUM(F20:F39)</f>
        <v>0</v>
      </c>
      <c r="G42" s="53">
        <f>SUM(G20:G39)</f>
        <v>0</v>
      </c>
      <c r="H42" s="54">
        <f>F42+G42</f>
        <v>0</v>
      </c>
    </row>
    <row r="43" spans="1:8" s="61" customFormat="1" ht="20" thickBot="1" x14ac:dyDescent="0.4">
      <c r="A43" s="13"/>
      <c r="B43" s="13"/>
      <c r="C43" s="48" t="s">
        <v>96</v>
      </c>
      <c r="D43" s="55">
        <f>COUNT(D20:D41)</f>
        <v>0</v>
      </c>
      <c r="E43" s="13"/>
      <c r="F43" s="56"/>
      <c r="G43" s="56"/>
      <c r="H43" s="13"/>
    </row>
    <row r="44" spans="1:8" s="61" customFormat="1" ht="24" thickTop="1" thickBot="1" x14ac:dyDescent="0.45">
      <c r="A44" s="178"/>
      <c r="B44" s="178"/>
      <c r="C44" s="178"/>
      <c r="D44" s="178"/>
      <c r="E44" s="296" t="s">
        <v>97</v>
      </c>
      <c r="F44" s="296"/>
      <c r="G44" s="57">
        <f>+H42/(D42+0.0000000001)</f>
        <v>0</v>
      </c>
      <c r="H44" s="13"/>
    </row>
    <row r="45" spans="1:8" s="61" customFormat="1" ht="16" x14ac:dyDescent="0.2">
      <c r="E45" s="103"/>
    </row>
    <row r="46" spans="1:8" s="61" customFormat="1" x14ac:dyDescent="0.2"/>
    <row r="47" spans="1:8" s="61" customFormat="1" x14ac:dyDescent="0.2"/>
    <row r="48" spans="1:8" s="61" customFormat="1" x14ac:dyDescent="0.2"/>
    <row r="49" s="61" customFormat="1" x14ac:dyDescent="0.2"/>
    <row r="50" s="61" customFormat="1" x14ac:dyDescent="0.2"/>
    <row r="51" s="61" customFormat="1" x14ac:dyDescent="0.2"/>
    <row r="52" s="61" customFormat="1" x14ac:dyDescent="0.2"/>
    <row r="53" s="61" customFormat="1" x14ac:dyDescent="0.2"/>
    <row r="54" s="61" customFormat="1" x14ac:dyDescent="0.2"/>
    <row r="55" s="61" customFormat="1" x14ac:dyDescent="0.2"/>
    <row r="56" s="61" customFormat="1" x14ac:dyDescent="0.2"/>
    <row r="57" s="61" customFormat="1" x14ac:dyDescent="0.2"/>
    <row r="58" s="61" customFormat="1" x14ac:dyDescent="0.2"/>
    <row r="59" s="61" customFormat="1" x14ac:dyDescent="0.2"/>
    <row r="60" s="61" customFormat="1" x14ac:dyDescent="0.2"/>
    <row r="61" s="61" customFormat="1" x14ac:dyDescent="0.2"/>
    <row r="62" s="61" customFormat="1" x14ac:dyDescent="0.2"/>
    <row r="63" s="61" customFormat="1" x14ac:dyDescent="0.2"/>
    <row r="64" s="61" customFormat="1" x14ac:dyDescent="0.2"/>
    <row r="65" s="61" customFormat="1" x14ac:dyDescent="0.2"/>
    <row r="66" s="61" customFormat="1" x14ac:dyDescent="0.2"/>
    <row r="67" s="61" customFormat="1" x14ac:dyDescent="0.2"/>
    <row r="68" s="61" customFormat="1" x14ac:dyDescent="0.2"/>
    <row r="69" s="61" customFormat="1" x14ac:dyDescent="0.2"/>
    <row r="70" s="61" customFormat="1" x14ac:dyDescent="0.2"/>
    <row r="71" s="61" customFormat="1" x14ac:dyDescent="0.2"/>
    <row r="72" s="61" customFormat="1" x14ac:dyDescent="0.2"/>
    <row r="73" s="61" customFormat="1" x14ac:dyDescent="0.2"/>
    <row r="74" s="61" customFormat="1" x14ac:dyDescent="0.2"/>
    <row r="75" s="61" customFormat="1" x14ac:dyDescent="0.2"/>
    <row r="76" s="61" customFormat="1" x14ac:dyDescent="0.2"/>
    <row r="77" s="61" customFormat="1" x14ac:dyDescent="0.2"/>
    <row r="78" s="61" customFormat="1" x14ac:dyDescent="0.2"/>
    <row r="79" s="61" customFormat="1" x14ac:dyDescent="0.2"/>
    <row r="80" s="61" customFormat="1" x14ac:dyDescent="0.2"/>
    <row r="81" s="61" customFormat="1" x14ac:dyDescent="0.2"/>
    <row r="82" s="61" customFormat="1" x14ac:dyDescent="0.2"/>
    <row r="83" s="61" customFormat="1" x14ac:dyDescent="0.2"/>
    <row r="84" s="61" customFormat="1" x14ac:dyDescent="0.2"/>
    <row r="85" s="61" customFormat="1" x14ac:dyDescent="0.2"/>
    <row r="86" s="61" customFormat="1" x14ac:dyDescent="0.2"/>
    <row r="87" s="61" customFormat="1" x14ac:dyDescent="0.2"/>
    <row r="88" s="61" customFormat="1" x14ac:dyDescent="0.2"/>
    <row r="89" s="61" customFormat="1" x14ac:dyDescent="0.2"/>
    <row r="90" s="61" customFormat="1" x14ac:dyDescent="0.2"/>
    <row r="91" s="61" customFormat="1" x14ac:dyDescent="0.2"/>
    <row r="92" s="61" customFormat="1" x14ac:dyDescent="0.2"/>
    <row r="93" s="61" customFormat="1" x14ac:dyDescent="0.2"/>
    <row r="94" s="61" customFormat="1" x14ac:dyDescent="0.2"/>
    <row r="95" s="61" customFormat="1" x14ac:dyDescent="0.2"/>
    <row r="96" s="61" customFormat="1" x14ac:dyDescent="0.2"/>
    <row r="97" s="61" customFormat="1" x14ac:dyDescent="0.2"/>
    <row r="98" s="61" customFormat="1" x14ac:dyDescent="0.2"/>
    <row r="99" s="61" customFormat="1" x14ac:dyDescent="0.2"/>
    <row r="100" s="61" customFormat="1" x14ac:dyDescent="0.2"/>
    <row r="101" s="61" customFormat="1" x14ac:dyDescent="0.2"/>
    <row r="102" s="61" customFormat="1" x14ac:dyDescent="0.2"/>
    <row r="103" s="61" customFormat="1" x14ac:dyDescent="0.2"/>
    <row r="104" s="61" customFormat="1" x14ac:dyDescent="0.2"/>
    <row r="105" s="61" customFormat="1" x14ac:dyDescent="0.2"/>
    <row r="106" s="61" customFormat="1" x14ac:dyDescent="0.2"/>
    <row r="107" s="61" customFormat="1" x14ac:dyDescent="0.2"/>
    <row r="108" s="61" customFormat="1" x14ac:dyDescent="0.2"/>
    <row r="109" s="61" customFormat="1" x14ac:dyDescent="0.2"/>
    <row r="110" s="61" customFormat="1" x14ac:dyDescent="0.2"/>
    <row r="111" s="61" customFormat="1" x14ac:dyDescent="0.2"/>
    <row r="112" s="61" customFormat="1" x14ac:dyDescent="0.2"/>
    <row r="113" s="61" customFormat="1" x14ac:dyDescent="0.2"/>
    <row r="114" s="61" customFormat="1" x14ac:dyDescent="0.2"/>
    <row r="115" s="61" customFormat="1" x14ac:dyDescent="0.2"/>
    <row r="116" s="61" customFormat="1" x14ac:dyDescent="0.2"/>
    <row r="117" s="61" customFormat="1" x14ac:dyDescent="0.2"/>
    <row r="118" s="61" customFormat="1" x14ac:dyDescent="0.2"/>
    <row r="119" s="61" customFormat="1" x14ac:dyDescent="0.2"/>
    <row r="120" s="61" customFormat="1" x14ac:dyDescent="0.2"/>
    <row r="121" s="61" customFormat="1" x14ac:dyDescent="0.2"/>
    <row r="122" s="61" customFormat="1" x14ac:dyDescent="0.2"/>
    <row r="123" s="61" customFormat="1" x14ac:dyDescent="0.2"/>
    <row r="124" s="61" customFormat="1" x14ac:dyDescent="0.2"/>
    <row r="125" s="61" customFormat="1" x14ac:dyDescent="0.2"/>
    <row r="126" s="61" customFormat="1" x14ac:dyDescent="0.2"/>
    <row r="127" s="61" customFormat="1" x14ac:dyDescent="0.2"/>
    <row r="128" s="61" customFormat="1" x14ac:dyDescent="0.2"/>
    <row r="129" s="61" customFormat="1" x14ac:dyDescent="0.2"/>
    <row r="130" s="61" customFormat="1" x14ac:dyDescent="0.2"/>
    <row r="131" s="61" customFormat="1" x14ac:dyDescent="0.2"/>
    <row r="132" s="61" customFormat="1" x14ac:dyDescent="0.2"/>
    <row r="133" s="61" customFormat="1" x14ac:dyDescent="0.2"/>
    <row r="134" s="61" customFormat="1" x14ac:dyDescent="0.2"/>
    <row r="135" s="61" customFormat="1" x14ac:dyDescent="0.2"/>
    <row r="136" s="61" customFormat="1" x14ac:dyDescent="0.2"/>
    <row r="137" s="61" customFormat="1" x14ac:dyDescent="0.2"/>
    <row r="138" s="61" customFormat="1" x14ac:dyDescent="0.2"/>
    <row r="139" s="61" customFormat="1" x14ac:dyDescent="0.2"/>
    <row r="140" s="61" customFormat="1" x14ac:dyDescent="0.2"/>
    <row r="141" s="61" customFormat="1" x14ac:dyDescent="0.2"/>
    <row r="142" s="61" customFormat="1" x14ac:dyDescent="0.2"/>
    <row r="143" s="61" customFormat="1" x14ac:dyDescent="0.2"/>
    <row r="144" s="61" customFormat="1" x14ac:dyDescent="0.2"/>
    <row r="145" s="61" customFormat="1" x14ac:dyDescent="0.2"/>
    <row r="146" s="61" customFormat="1" x14ac:dyDescent="0.2"/>
    <row r="147" s="61" customFormat="1" x14ac:dyDescent="0.2"/>
    <row r="148" s="61" customFormat="1" x14ac:dyDescent="0.2"/>
    <row r="149" s="61" customFormat="1" x14ac:dyDescent="0.2"/>
    <row r="150" s="61" customFormat="1" x14ac:dyDescent="0.2"/>
    <row r="151" s="61" customFormat="1" x14ac:dyDescent="0.2"/>
    <row r="152" s="61" customFormat="1" x14ac:dyDescent="0.2"/>
    <row r="153" s="61" customFormat="1" x14ac:dyDescent="0.2"/>
    <row r="154" s="61" customFormat="1" x14ac:dyDescent="0.2"/>
    <row r="155" s="61" customFormat="1" x14ac:dyDescent="0.2"/>
    <row r="156" s="61" customFormat="1" x14ac:dyDescent="0.2"/>
    <row r="157" s="61" customFormat="1" x14ac:dyDescent="0.2"/>
    <row r="158" s="61" customFormat="1" x14ac:dyDescent="0.2"/>
    <row r="159" s="61" customFormat="1" x14ac:dyDescent="0.2"/>
    <row r="160" s="61" customFormat="1" x14ac:dyDescent="0.2"/>
    <row r="161" s="61" customFormat="1" x14ac:dyDescent="0.2"/>
    <row r="162" s="61" customFormat="1" x14ac:dyDescent="0.2"/>
    <row r="163" s="61" customFormat="1" x14ac:dyDescent="0.2"/>
    <row r="164" s="61" customFormat="1" x14ac:dyDescent="0.2"/>
    <row r="165" s="61" customFormat="1" x14ac:dyDescent="0.2"/>
    <row r="166" s="61" customFormat="1" x14ac:dyDescent="0.2"/>
    <row r="167" s="61" customFormat="1" x14ac:dyDescent="0.2"/>
    <row r="168" s="61" customFormat="1" x14ac:dyDescent="0.2"/>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68"/>
  <sheetViews>
    <sheetView zoomScale="125"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21" width="8.6640625" style="355"/>
    <col min="22" max="16384" width="8.6640625" style="373"/>
  </cols>
  <sheetData>
    <row r="1" spans="1:10" ht="21" x14ac:dyDescent="0.25">
      <c r="A1" s="98"/>
      <c r="B1" s="98"/>
      <c r="C1" s="98"/>
      <c r="D1" s="98"/>
      <c r="E1" s="272" t="s">
        <v>73</v>
      </c>
      <c r="F1" s="98"/>
      <c r="G1" s="98"/>
      <c r="H1" s="111" t="str">
        <f>"Year"&amp;" "&amp;Admin!J1</f>
        <v>Year 2019</v>
      </c>
    </row>
    <row r="2" spans="1:10" ht="19" x14ac:dyDescent="0.25">
      <c r="A2" s="19" t="s">
        <v>74</v>
      </c>
      <c r="B2" s="98"/>
      <c r="C2" s="98"/>
      <c r="D2" s="1"/>
      <c r="E2" s="1"/>
      <c r="F2" s="98"/>
      <c r="G2" s="271" t="s">
        <v>75</v>
      </c>
      <c r="H2" s="1" t="s">
        <v>23</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98"/>
      <c r="C4" s="98"/>
      <c r="D4" s="356"/>
      <c r="E4" s="98"/>
      <c r="F4" s="98"/>
      <c r="G4" s="98"/>
      <c r="H4" s="98"/>
    </row>
    <row r="5" spans="1:10" ht="19" x14ac:dyDescent="0.2">
      <c r="A5" s="357"/>
      <c r="B5" s="301" t="s">
        <v>78</v>
      </c>
      <c r="C5" s="301"/>
      <c r="D5" s="98"/>
      <c r="E5" s="98"/>
      <c r="F5" s="89" t="s">
        <v>79</v>
      </c>
      <c r="G5" s="90"/>
      <c r="H5" s="91" t="s">
        <v>80</v>
      </c>
    </row>
    <row r="6" spans="1:10" ht="19" x14ac:dyDescent="0.25">
      <c r="A6" s="358">
        <v>1</v>
      </c>
      <c r="B6" s="304"/>
      <c r="C6" s="304"/>
      <c r="D6" s="304"/>
      <c r="E6" s="343"/>
      <c r="F6" s="30"/>
      <c r="G6" s="98"/>
      <c r="H6" s="33">
        <v>0</v>
      </c>
    </row>
    <row r="7" spans="1:10" ht="19" x14ac:dyDescent="0.25">
      <c r="A7" s="358">
        <v>2</v>
      </c>
      <c r="B7" s="297"/>
      <c r="C7" s="297"/>
      <c r="D7" s="297"/>
      <c r="E7" s="344"/>
      <c r="F7" s="31"/>
      <c r="G7" s="98"/>
      <c r="H7" s="33"/>
      <c r="I7" s="359"/>
    </row>
    <row r="8" spans="1:10" ht="19" x14ac:dyDescent="0.25">
      <c r="A8" s="358">
        <v>3</v>
      </c>
      <c r="B8" s="297"/>
      <c r="C8" s="297"/>
      <c r="D8" s="297"/>
      <c r="E8" s="166"/>
      <c r="F8" s="157"/>
      <c r="G8" s="98"/>
      <c r="H8" s="33"/>
      <c r="I8" s="100"/>
      <c r="J8" s="101"/>
    </row>
    <row r="9" spans="1:10" ht="19" x14ac:dyDescent="0.25">
      <c r="A9" s="358">
        <v>4</v>
      </c>
      <c r="B9" s="297"/>
      <c r="C9" s="297"/>
      <c r="D9" s="297"/>
      <c r="E9" s="345"/>
      <c r="F9" s="158"/>
      <c r="G9" s="98"/>
      <c r="H9" s="33"/>
      <c r="I9" s="100"/>
      <c r="J9" s="101"/>
    </row>
    <row r="10" spans="1:10" ht="19" x14ac:dyDescent="0.25">
      <c r="A10" s="358">
        <v>5</v>
      </c>
      <c r="B10" s="297"/>
      <c r="C10" s="297"/>
      <c r="D10" s="297"/>
      <c r="E10" s="345"/>
      <c r="F10" s="158"/>
      <c r="G10" s="98"/>
      <c r="H10" s="360"/>
      <c r="I10" s="100"/>
      <c r="J10" s="101"/>
    </row>
    <row r="11" spans="1:10" ht="20" thickBot="1" x14ac:dyDescent="0.3">
      <c r="A11" s="98"/>
      <c r="B11" s="36" t="s">
        <v>49</v>
      </c>
      <c r="C11" s="98"/>
      <c r="D11" s="98"/>
      <c r="E11" s="98"/>
      <c r="F11" s="98"/>
      <c r="G11" s="98"/>
      <c r="H11" s="159">
        <f>SUM(H6:H10)</f>
        <v>0</v>
      </c>
    </row>
    <row r="12" spans="1:10" ht="20" thickTop="1" x14ac:dyDescent="0.25">
      <c r="A12" s="98"/>
      <c r="B12" s="36" t="s">
        <v>81</v>
      </c>
      <c r="C12" s="98"/>
      <c r="D12" s="98"/>
      <c r="E12" s="98"/>
      <c r="F12" s="98"/>
      <c r="G12" s="98"/>
      <c r="H12" s="191">
        <v>0</v>
      </c>
    </row>
    <row r="13" spans="1:10" ht="18.75" customHeight="1" x14ac:dyDescent="0.25">
      <c r="A13" s="98"/>
      <c r="B13" s="36" t="s">
        <v>82</v>
      </c>
      <c r="C13" s="361"/>
      <c r="D13" s="98"/>
      <c r="E13" s="98"/>
      <c r="F13" s="98"/>
      <c r="G13" s="98"/>
      <c r="H13" s="190">
        <f>+H11-H12</f>
        <v>0</v>
      </c>
    </row>
    <row r="14" spans="1:10" ht="20" thickBot="1" x14ac:dyDescent="0.3">
      <c r="A14" s="362"/>
      <c r="B14" s="95" t="s">
        <v>49</v>
      </c>
      <c r="C14" s="362"/>
      <c r="D14" s="362"/>
      <c r="E14" s="362"/>
      <c r="F14" s="362"/>
      <c r="G14" s="362"/>
      <c r="H14" s="58">
        <f>SUM(H12:H13)</f>
        <v>0</v>
      </c>
    </row>
    <row r="15" spans="1:10" ht="18" customHeight="1" thickTop="1" x14ac:dyDescent="0.25">
      <c r="A15" s="363"/>
      <c r="B15" s="363"/>
      <c r="C15" s="363"/>
      <c r="D15" s="364"/>
      <c r="E15" s="364"/>
      <c r="F15" s="96"/>
      <c r="G15" s="364"/>
      <c r="H15" s="364"/>
    </row>
    <row r="16" spans="1:10" ht="34" x14ac:dyDescent="0.2">
      <c r="A16" s="357"/>
      <c r="B16" s="2"/>
      <c r="C16" s="3"/>
      <c r="D16" s="4"/>
      <c r="E16" s="2"/>
      <c r="F16" s="4" t="s">
        <v>83</v>
      </c>
      <c r="G16" s="4" t="s">
        <v>84</v>
      </c>
      <c r="H16" s="2" t="s">
        <v>85</v>
      </c>
    </row>
    <row r="17" spans="1:21" s="374" customFormat="1" ht="19" x14ac:dyDescent="0.2">
      <c r="A17" s="299" t="s">
        <v>86</v>
      </c>
      <c r="B17" s="299"/>
      <c r="C17" s="97" t="str">
        <f>+H2</f>
        <v>Dec</v>
      </c>
      <c r="D17" s="365"/>
      <c r="E17" s="366"/>
      <c r="F17" s="367">
        <f>+Instr!M12</f>
        <v>1000</v>
      </c>
      <c r="G17" s="367">
        <f>+Instr!M13</f>
        <v>1000</v>
      </c>
      <c r="H17" s="368">
        <f>SUM(F17:G17)</f>
        <v>2000</v>
      </c>
      <c r="I17" s="369"/>
      <c r="J17" s="369"/>
      <c r="K17" s="369"/>
      <c r="L17" s="369"/>
      <c r="M17" s="369"/>
      <c r="N17" s="369"/>
      <c r="O17" s="369"/>
      <c r="P17" s="369"/>
      <c r="Q17" s="369"/>
      <c r="R17" s="369"/>
      <c r="S17" s="369"/>
      <c r="T17" s="369"/>
      <c r="U17" s="369"/>
    </row>
    <row r="18" spans="1:21" ht="19"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ht="16" x14ac:dyDescent="0.2">
      <c r="A20" s="370">
        <v>1</v>
      </c>
      <c r="B20" s="346"/>
      <c r="C20" s="347"/>
      <c r="D20" s="348"/>
      <c r="E20" s="346"/>
      <c r="F20" s="346"/>
      <c r="G20" s="346"/>
      <c r="H20" s="371">
        <f>H17-F20-G20</f>
        <v>2000</v>
      </c>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15.75" customHeight="1"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9.5" customHeight="1" thickBot="1" x14ac:dyDescent="0.25">
      <c r="A40" s="98"/>
      <c r="B40" s="98"/>
      <c r="C40" s="98"/>
      <c r="D40" s="98"/>
      <c r="E40" s="358" t="s">
        <v>93</v>
      </c>
      <c r="F40" s="372">
        <f>F17-SUM(F20:F39)</f>
        <v>1000</v>
      </c>
      <c r="G40" s="372">
        <f>G17-SUM(G20:G39)</f>
        <v>1000</v>
      </c>
      <c r="H40" s="372">
        <f>F40+G40</f>
        <v>2000</v>
      </c>
    </row>
    <row r="41" spans="1:8" ht="16" thickTop="1" x14ac:dyDescent="0.2">
      <c r="A41" s="98"/>
      <c r="B41" s="98"/>
      <c r="C41" s="98"/>
      <c r="D41" s="98"/>
      <c r="E41" s="98"/>
      <c r="F41" s="98"/>
      <c r="G41" s="98"/>
      <c r="H41" s="98"/>
    </row>
    <row r="42" spans="1:8" s="355" customFormat="1" ht="20" thickBot="1" x14ac:dyDescent="0.4">
      <c r="A42" s="98"/>
      <c r="B42" s="48" t="s">
        <v>49</v>
      </c>
      <c r="C42" s="49" t="s">
        <v>94</v>
      </c>
      <c r="D42" s="50">
        <f>SUM(D20:D39)</f>
        <v>0</v>
      </c>
      <c r="E42" s="51" t="s">
        <v>95</v>
      </c>
      <c r="F42" s="52">
        <f>SUM(F20:F39)</f>
        <v>0</v>
      </c>
      <c r="G42" s="53">
        <f>SUM(G20:G39)</f>
        <v>0</v>
      </c>
      <c r="H42" s="54">
        <f>F42+G42</f>
        <v>0</v>
      </c>
    </row>
    <row r="43" spans="1:8" s="355" customFormat="1" ht="20" thickBot="1" x14ac:dyDescent="0.4">
      <c r="A43" s="98"/>
      <c r="B43" s="98"/>
      <c r="C43" s="48" t="s">
        <v>96</v>
      </c>
      <c r="D43" s="55">
        <f>COUNT(D20:D41)</f>
        <v>0</v>
      </c>
      <c r="E43" s="98"/>
      <c r="F43" s="56"/>
      <c r="G43" s="56"/>
      <c r="H43" s="98"/>
    </row>
    <row r="44" spans="1:8" s="355" customFormat="1" ht="24" thickTop="1" thickBot="1" x14ac:dyDescent="0.45">
      <c r="A44" s="370"/>
      <c r="B44" s="370"/>
      <c r="C44" s="370"/>
      <c r="D44" s="370"/>
      <c r="E44" s="296" t="s">
        <v>97</v>
      </c>
      <c r="F44" s="296"/>
      <c r="G44" s="57">
        <f>+H42/(D42+0.0000000001)</f>
        <v>0</v>
      </c>
      <c r="H44" s="98"/>
    </row>
    <row r="45" spans="1:8" s="355" customFormat="1" ht="16" x14ac:dyDescent="0.2">
      <c r="E45" s="103"/>
    </row>
    <row r="46" spans="1:8" s="355" customFormat="1" x14ac:dyDescent="0.2"/>
    <row r="47" spans="1:8" s="355" customFormat="1" x14ac:dyDescent="0.2"/>
    <row r="48" spans="1:8" s="355" customFormat="1" x14ac:dyDescent="0.2"/>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R38"/>
  <sheetViews>
    <sheetView workbookViewId="0">
      <selection activeCell="G14" sqref="G14:I14"/>
    </sheetView>
  </sheetViews>
  <sheetFormatPr baseColWidth="10" defaultColWidth="11.5" defaultRowHeight="15" x14ac:dyDescent="0.2"/>
  <cols>
    <col min="1" max="1" width="22.6640625" style="45" customWidth="1"/>
    <col min="2" max="6" width="11.5" style="45" customWidth="1"/>
    <col min="7" max="7" width="10.6640625" style="45" customWidth="1"/>
    <col min="8" max="13" width="11.5" style="45" customWidth="1"/>
    <col min="14" max="14" width="9" style="45" customWidth="1"/>
    <col min="15" max="15" width="8.6640625" style="45" customWidth="1"/>
    <col min="16" max="16" width="10.1640625" style="45" customWidth="1"/>
    <col min="17" max="28" width="11.5" style="45" customWidth="1"/>
    <col min="29" max="96" width="11.5" style="39" customWidth="1"/>
    <col min="97" max="16384" width="11.5" style="45"/>
  </cols>
  <sheetData>
    <row r="1" spans="1:96" ht="19" x14ac:dyDescent="0.25">
      <c r="A1" s="282" t="s">
        <v>98</v>
      </c>
      <c r="B1" s="282"/>
      <c r="C1" s="282"/>
      <c r="D1" s="282"/>
      <c r="E1" s="282"/>
      <c r="F1" s="282"/>
      <c r="G1" s="13"/>
      <c r="H1" s="13"/>
      <c r="I1" s="13" t="s">
        <v>99</v>
      </c>
      <c r="J1" s="247">
        <v>2019</v>
      </c>
      <c r="K1" s="13"/>
      <c r="L1" s="13"/>
      <c r="M1" s="13"/>
      <c r="N1" s="13"/>
      <c r="O1" s="13"/>
      <c r="P1" s="13"/>
      <c r="Q1" s="105"/>
      <c r="R1" s="105"/>
      <c r="S1" s="105"/>
      <c r="T1" s="105"/>
      <c r="U1" s="105"/>
      <c r="V1" s="105"/>
      <c r="W1" s="105"/>
      <c r="X1" s="105"/>
      <c r="Y1" s="105"/>
      <c r="Z1" s="105"/>
      <c r="AA1" s="105"/>
      <c r="AB1" s="105"/>
    </row>
    <row r="2" spans="1:96" ht="19" x14ac:dyDescent="0.25">
      <c r="A2" s="19" t="s">
        <v>100</v>
      </c>
      <c r="B2" s="312" t="s">
        <v>151</v>
      </c>
      <c r="C2" s="312"/>
      <c r="D2" s="312"/>
      <c r="E2" s="312"/>
      <c r="F2" s="312"/>
      <c r="G2" s="312"/>
      <c r="H2" s="312"/>
      <c r="I2" s="312"/>
      <c r="J2" s="312"/>
      <c r="K2" s="312"/>
      <c r="L2" s="312"/>
      <c r="M2" s="312"/>
      <c r="N2" s="312"/>
      <c r="O2" s="312"/>
      <c r="P2" s="312"/>
      <c r="Q2" s="105"/>
      <c r="R2" s="105"/>
      <c r="S2" s="105"/>
      <c r="T2" s="105"/>
      <c r="U2" s="105"/>
      <c r="V2" s="105"/>
      <c r="W2" s="105"/>
      <c r="X2" s="105"/>
      <c r="Y2" s="105"/>
      <c r="Z2" s="105"/>
      <c r="AA2" s="105"/>
      <c r="AB2" s="105"/>
    </row>
    <row r="3" spans="1:96" ht="19" x14ac:dyDescent="0.25">
      <c r="A3" s="19" t="s">
        <v>101</v>
      </c>
      <c r="B3" s="312" t="s">
        <v>102</v>
      </c>
      <c r="C3" s="312"/>
      <c r="D3" s="312"/>
      <c r="E3" s="312"/>
      <c r="F3" s="312"/>
      <c r="G3" s="312"/>
      <c r="H3" s="312"/>
      <c r="I3" s="312"/>
      <c r="J3" s="312"/>
      <c r="K3" s="312"/>
      <c r="L3" s="312"/>
      <c r="M3" s="312"/>
      <c r="N3" s="312"/>
      <c r="O3" s="312"/>
      <c r="P3" s="312"/>
      <c r="Q3" s="105"/>
      <c r="R3" s="105"/>
      <c r="S3" s="105"/>
      <c r="T3" s="105"/>
      <c r="U3" s="105"/>
      <c r="V3" s="105"/>
      <c r="W3" s="105"/>
      <c r="X3" s="105"/>
      <c r="Y3" s="105"/>
      <c r="Z3" s="105"/>
      <c r="AA3" s="105"/>
      <c r="AB3" s="105"/>
    </row>
    <row r="4" spans="1:96" ht="19" x14ac:dyDescent="0.25">
      <c r="A4" s="19" t="s">
        <v>103</v>
      </c>
      <c r="B4" s="246">
        <v>101</v>
      </c>
      <c r="C4" s="306">
        <v>2589</v>
      </c>
      <c r="D4" s="306"/>
      <c r="E4" s="236"/>
      <c r="F4" s="236"/>
      <c r="G4" s="236"/>
      <c r="H4" s="236"/>
      <c r="I4" s="236"/>
      <c r="J4" s="236"/>
      <c r="K4" s="236"/>
      <c r="L4" s="236"/>
      <c r="M4" s="236"/>
      <c r="N4" s="236"/>
      <c r="O4" s="236"/>
      <c r="P4" s="236"/>
      <c r="Q4" s="105"/>
      <c r="R4" s="105"/>
      <c r="S4" s="105"/>
      <c r="T4" s="105"/>
      <c r="U4" s="105"/>
      <c r="V4" s="105"/>
      <c r="W4" s="105"/>
      <c r="X4" s="105"/>
      <c r="Y4" s="105"/>
      <c r="Z4" s="105"/>
      <c r="AA4" s="105"/>
      <c r="AB4" s="105"/>
    </row>
    <row r="5" spans="1:96" ht="19" x14ac:dyDescent="0.25">
      <c r="A5" s="19" t="s">
        <v>104</v>
      </c>
      <c r="B5" s="13"/>
      <c r="C5" s="13"/>
      <c r="D5" s="13"/>
      <c r="E5" s="314">
        <v>10000</v>
      </c>
      <c r="F5" s="314"/>
      <c r="G5" s="13"/>
      <c r="H5" s="13" t="s">
        <v>105</v>
      </c>
      <c r="I5" s="13"/>
      <c r="J5" s="248">
        <v>0.1</v>
      </c>
      <c r="K5" s="13"/>
      <c r="L5" s="13" t="s">
        <v>106</v>
      </c>
      <c r="M5" s="249" t="s">
        <v>107</v>
      </c>
      <c r="N5" s="13"/>
      <c r="O5" s="13"/>
      <c r="P5" s="13"/>
      <c r="Q5" s="105"/>
      <c r="R5" s="105"/>
      <c r="S5" s="105"/>
      <c r="T5" s="105"/>
      <c r="U5" s="105"/>
      <c r="V5" s="105"/>
      <c r="W5" s="105"/>
      <c r="X5" s="105"/>
      <c r="Y5" s="105"/>
      <c r="Z5" s="105"/>
      <c r="AA5" s="105"/>
      <c r="AB5" s="105"/>
    </row>
    <row r="6" spans="1:96" ht="16" thickBot="1" x14ac:dyDescent="0.25">
      <c r="A6" s="13"/>
      <c r="B6" s="13"/>
      <c r="C6" s="13"/>
      <c r="D6" s="13"/>
      <c r="E6" s="13"/>
      <c r="F6" s="13"/>
      <c r="G6" s="13"/>
      <c r="H6" s="13"/>
      <c r="I6" s="13"/>
      <c r="J6" s="13"/>
      <c r="K6" s="13"/>
      <c r="L6" s="13"/>
      <c r="M6" s="13"/>
      <c r="N6" s="13"/>
      <c r="O6" s="13"/>
      <c r="P6" s="13"/>
      <c r="Q6" s="105"/>
      <c r="R6" s="105"/>
      <c r="S6" s="105"/>
      <c r="T6" s="105"/>
      <c r="U6" s="105"/>
      <c r="V6" s="105"/>
      <c r="W6" s="105"/>
      <c r="X6" s="105"/>
      <c r="Y6" s="105"/>
      <c r="Z6" s="105"/>
      <c r="AA6" s="105"/>
      <c r="AB6" s="105"/>
    </row>
    <row r="7" spans="1:96" s="40" customFormat="1" ht="32.25" customHeight="1" x14ac:dyDescent="0.2">
      <c r="A7" s="40" t="s">
        <v>108</v>
      </c>
      <c r="B7" s="237" t="s">
        <v>37</v>
      </c>
      <c r="C7" s="238" t="s">
        <v>38</v>
      </c>
      <c r="D7" s="238" t="s">
        <v>39</v>
      </c>
      <c r="E7" s="238" t="s">
        <v>40</v>
      </c>
      <c r="F7" s="162" t="s">
        <v>41</v>
      </c>
      <c r="G7" s="162" t="s">
        <v>42</v>
      </c>
      <c r="H7" s="239" t="s">
        <v>43</v>
      </c>
      <c r="I7" s="240" t="s">
        <v>44</v>
      </c>
      <c r="J7" s="241" t="s">
        <v>45</v>
      </c>
      <c r="K7" s="238" t="s">
        <v>46</v>
      </c>
      <c r="L7" s="238" t="s">
        <v>47</v>
      </c>
      <c r="M7" s="242" t="s">
        <v>48</v>
      </c>
      <c r="N7" s="41" t="s">
        <v>49</v>
      </c>
      <c r="O7" s="42" t="s">
        <v>109</v>
      </c>
      <c r="P7" s="43" t="s">
        <v>110</v>
      </c>
      <c r="Q7" s="106"/>
      <c r="R7" s="106"/>
      <c r="S7" s="106"/>
      <c r="T7" s="106"/>
      <c r="U7" s="106"/>
      <c r="V7" s="106"/>
      <c r="W7" s="106"/>
      <c r="X7" s="106"/>
      <c r="Y7" s="106"/>
      <c r="Z7" s="106"/>
      <c r="AA7" s="106"/>
      <c r="AB7" s="106"/>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row>
    <row r="8" spans="1:96" s="40" customFormat="1" ht="16.5" customHeight="1" x14ac:dyDescent="0.2">
      <c r="A8" s="160" t="s">
        <v>111</v>
      </c>
      <c r="B8" s="161">
        <f>+B9</f>
        <v>10000</v>
      </c>
      <c r="C8" s="161">
        <f t="shared" ref="C8:M8" si="0">+C9</f>
        <v>0</v>
      </c>
      <c r="D8" s="161">
        <f t="shared" si="0"/>
        <v>0</v>
      </c>
      <c r="E8" s="161">
        <f t="shared" si="0"/>
        <v>0</v>
      </c>
      <c r="F8" s="161">
        <f t="shared" si="0"/>
        <v>0</v>
      </c>
      <c r="G8" s="161">
        <f t="shared" si="0"/>
        <v>0</v>
      </c>
      <c r="H8" s="161">
        <f t="shared" si="0"/>
        <v>0</v>
      </c>
      <c r="I8" s="161">
        <f t="shared" si="0"/>
        <v>0</v>
      </c>
      <c r="J8" s="161">
        <f t="shared" si="0"/>
        <v>0</v>
      </c>
      <c r="K8" s="161">
        <f t="shared" si="0"/>
        <v>0</v>
      </c>
      <c r="L8" s="161">
        <f t="shared" si="0"/>
        <v>0</v>
      </c>
      <c r="M8" s="161">
        <f t="shared" si="0"/>
        <v>0</v>
      </c>
      <c r="N8" s="44">
        <f>SUM(B8:M8)</f>
        <v>10000</v>
      </c>
      <c r="O8" s="115">
        <v>0</v>
      </c>
      <c r="P8" s="44">
        <f>SUM(N8:O8)</f>
        <v>10000</v>
      </c>
      <c r="Q8" s="106"/>
      <c r="R8" s="106"/>
      <c r="S8" s="106"/>
      <c r="T8" s="106"/>
      <c r="U8" s="106"/>
      <c r="V8" s="106"/>
      <c r="W8" s="106"/>
      <c r="X8" s="106"/>
      <c r="Y8" s="106"/>
      <c r="Z8" s="106"/>
      <c r="AA8" s="106"/>
      <c r="AB8" s="106"/>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row>
    <row r="9" spans="1:96" x14ac:dyDescent="0.2">
      <c r="A9" s="13" t="s">
        <v>112</v>
      </c>
      <c r="B9" s="250">
        <v>10000</v>
      </c>
      <c r="C9" s="168">
        <v>0</v>
      </c>
      <c r="D9" s="168">
        <v>0</v>
      </c>
      <c r="E9" s="168">
        <v>0</v>
      </c>
      <c r="F9" s="168">
        <v>0</v>
      </c>
      <c r="G9" s="168">
        <v>0</v>
      </c>
      <c r="H9" s="168">
        <v>0</v>
      </c>
      <c r="I9" s="168">
        <v>0</v>
      </c>
      <c r="J9" s="168">
        <v>0</v>
      </c>
      <c r="K9" s="168">
        <v>0</v>
      </c>
      <c r="L9" s="168">
        <v>0</v>
      </c>
      <c r="M9" s="168">
        <v>0</v>
      </c>
      <c r="N9" s="44">
        <f>SUM(B9:M9)</f>
        <v>10000</v>
      </c>
      <c r="O9" s="115">
        <v>0</v>
      </c>
      <c r="P9" s="44">
        <f>SUM(N9:O9)</f>
        <v>10000</v>
      </c>
      <c r="Q9" s="105"/>
      <c r="R9" s="105"/>
      <c r="S9" s="105"/>
      <c r="T9" s="105"/>
      <c r="U9" s="105"/>
      <c r="V9" s="105"/>
      <c r="W9" s="105"/>
      <c r="X9" s="105"/>
      <c r="Y9" s="105"/>
      <c r="Z9" s="105"/>
      <c r="AA9" s="105"/>
      <c r="AB9" s="105"/>
    </row>
    <row r="10" spans="1:96" x14ac:dyDescent="0.2">
      <c r="A10" s="13" t="s">
        <v>113</v>
      </c>
      <c r="B10" s="44">
        <f>SUM(B8:B9)</f>
        <v>20000</v>
      </c>
      <c r="C10" s="44">
        <f t="shared" ref="C10:M10" si="1">SUM(C8:C9)</f>
        <v>0</v>
      </c>
      <c r="D10" s="44">
        <f t="shared" si="1"/>
        <v>0</v>
      </c>
      <c r="E10" s="44">
        <f t="shared" si="1"/>
        <v>0</v>
      </c>
      <c r="F10" s="44">
        <f t="shared" si="1"/>
        <v>0</v>
      </c>
      <c r="G10" s="44">
        <f t="shared" si="1"/>
        <v>0</v>
      </c>
      <c r="H10" s="44">
        <f t="shared" si="1"/>
        <v>0</v>
      </c>
      <c r="I10" s="44">
        <f t="shared" si="1"/>
        <v>0</v>
      </c>
      <c r="J10" s="44">
        <f t="shared" si="1"/>
        <v>0</v>
      </c>
      <c r="K10" s="44">
        <f t="shared" si="1"/>
        <v>0</v>
      </c>
      <c r="L10" s="44">
        <f t="shared" si="1"/>
        <v>0</v>
      </c>
      <c r="M10" s="44">
        <f t="shared" si="1"/>
        <v>0</v>
      </c>
      <c r="N10" s="44">
        <f t="shared" ref="N10" si="2">SUM(N8:N9)</f>
        <v>20000</v>
      </c>
      <c r="O10" s="44">
        <f t="shared" ref="O10" si="3">SUM(O8:O9)</f>
        <v>0</v>
      </c>
      <c r="P10" s="44">
        <f t="shared" ref="P10" si="4">SUM(P8:P9)</f>
        <v>20000</v>
      </c>
      <c r="Q10" s="105"/>
      <c r="R10" s="105"/>
      <c r="S10" s="105"/>
      <c r="T10" s="105"/>
      <c r="U10" s="105"/>
      <c r="V10" s="105"/>
      <c r="W10" s="105"/>
      <c r="X10" s="105"/>
      <c r="Y10" s="105"/>
      <c r="Z10" s="105"/>
      <c r="AA10" s="105"/>
      <c r="AB10" s="105"/>
    </row>
    <row r="11" spans="1:96" x14ac:dyDescent="0.2">
      <c r="A11" s="46"/>
      <c r="B11" s="7"/>
      <c r="C11" s="7"/>
      <c r="D11" s="7"/>
      <c r="E11" s="7"/>
      <c r="F11" s="7"/>
      <c r="G11" s="7"/>
      <c r="H11" s="7"/>
      <c r="I11" s="7"/>
      <c r="J11" s="7"/>
      <c r="K11" s="7"/>
      <c r="L11" s="7"/>
      <c r="M11" s="7"/>
      <c r="N11" s="7"/>
      <c r="O11" s="7"/>
      <c r="P11" s="7"/>
      <c r="Q11" s="105"/>
      <c r="R11" s="105"/>
      <c r="S11" s="105"/>
      <c r="T11" s="105"/>
      <c r="U11" s="105"/>
      <c r="V11" s="105"/>
      <c r="W11" s="105"/>
      <c r="X11" s="105"/>
      <c r="Y11" s="105"/>
      <c r="Z11" s="105"/>
      <c r="AA11" s="105"/>
      <c r="AB11" s="105"/>
    </row>
    <row r="12" spans="1:96" ht="19" x14ac:dyDescent="0.25">
      <c r="A12" s="36" t="s">
        <v>114</v>
      </c>
      <c r="B12" s="13"/>
      <c r="C12" s="19"/>
      <c r="D12" s="19"/>
      <c r="E12" s="19"/>
      <c r="F12" s="19"/>
      <c r="G12" s="13"/>
      <c r="H12" s="13"/>
      <c r="I12" s="13"/>
      <c r="J12" s="13"/>
      <c r="K12" s="13"/>
      <c r="L12" s="13"/>
      <c r="M12" s="13"/>
      <c r="N12" s="13"/>
      <c r="O12" s="13"/>
      <c r="P12" s="13"/>
      <c r="Q12" s="105"/>
      <c r="R12" s="105"/>
      <c r="S12" s="105"/>
      <c r="T12" s="105"/>
      <c r="U12" s="105"/>
      <c r="V12" s="105"/>
      <c r="W12" s="105"/>
      <c r="X12" s="105"/>
      <c r="Y12" s="105"/>
      <c r="Z12" s="105"/>
      <c r="AA12" s="105"/>
      <c r="AB12" s="105"/>
    </row>
    <row r="13" spans="1:96" ht="19" x14ac:dyDescent="0.25">
      <c r="A13" s="36"/>
      <c r="B13" s="13"/>
      <c r="C13" s="300" t="s">
        <v>115</v>
      </c>
      <c r="D13" s="300"/>
      <c r="E13" s="19"/>
      <c r="F13" s="19" t="s">
        <v>116</v>
      </c>
      <c r="G13" s="208" t="s">
        <v>117</v>
      </c>
      <c r="H13" s="13"/>
      <c r="I13" s="13" t="s">
        <v>118</v>
      </c>
      <c r="J13" s="13"/>
      <c r="K13" s="19"/>
      <c r="L13" s="19"/>
      <c r="M13" s="19"/>
      <c r="N13" s="13"/>
      <c r="O13" s="13"/>
      <c r="P13" s="13"/>
      <c r="Q13" s="105"/>
      <c r="R13" s="105"/>
      <c r="S13" s="105"/>
      <c r="T13" s="105"/>
      <c r="U13" s="105"/>
      <c r="V13" s="105"/>
      <c r="W13" s="105"/>
      <c r="X13" s="105"/>
      <c r="Y13" s="105"/>
      <c r="Z13" s="105"/>
      <c r="AA13" s="105"/>
      <c r="AB13" s="105"/>
    </row>
    <row r="14" spans="1:96" ht="19" x14ac:dyDescent="0.25">
      <c r="A14" s="315" t="s">
        <v>119</v>
      </c>
      <c r="B14" s="316"/>
      <c r="C14" s="311">
        <v>43466</v>
      </c>
      <c r="D14" s="311"/>
      <c r="E14" s="19"/>
      <c r="F14" s="251">
        <v>123</v>
      </c>
      <c r="G14" s="310">
        <v>10000</v>
      </c>
      <c r="H14" s="310"/>
      <c r="I14" s="252" t="s">
        <v>120</v>
      </c>
      <c r="J14" s="13"/>
      <c r="K14" s="13"/>
      <c r="L14" s="13"/>
      <c r="M14" s="13"/>
      <c r="N14" s="313"/>
      <c r="O14" s="313"/>
      <c r="P14" s="313"/>
      <c r="Q14" s="105"/>
      <c r="R14" s="105"/>
      <c r="S14" s="105"/>
      <c r="T14" s="105"/>
      <c r="U14" s="105"/>
      <c r="V14" s="105"/>
      <c r="W14" s="105"/>
      <c r="X14" s="105"/>
      <c r="Y14" s="105"/>
      <c r="Z14" s="105"/>
      <c r="AA14" s="105"/>
      <c r="AB14" s="105"/>
    </row>
    <row r="15" spans="1:96" ht="19" x14ac:dyDescent="0.25">
      <c r="A15" s="213"/>
      <c r="B15" s="212"/>
      <c r="C15" s="243"/>
      <c r="D15" s="243"/>
      <c r="E15" s="107"/>
      <c r="F15" s="107"/>
      <c r="G15" s="108"/>
      <c r="H15" s="108"/>
      <c r="I15" s="7"/>
      <c r="J15" s="244"/>
      <c r="K15" s="13"/>
      <c r="L15" s="13"/>
      <c r="M15" s="13"/>
      <c r="N15" s="313"/>
      <c r="O15" s="313"/>
      <c r="P15" s="313"/>
      <c r="Q15" s="105"/>
      <c r="R15" s="105"/>
      <c r="S15" s="105"/>
      <c r="T15" s="105"/>
      <c r="U15" s="105"/>
      <c r="V15" s="105"/>
      <c r="W15" s="105"/>
      <c r="X15" s="105"/>
      <c r="Y15" s="105"/>
      <c r="Z15" s="105"/>
      <c r="AA15" s="105"/>
      <c r="AB15" s="105"/>
    </row>
    <row r="16" spans="1:96" ht="19" x14ac:dyDescent="0.25">
      <c r="A16" s="315" t="s">
        <v>121</v>
      </c>
      <c r="B16" s="316"/>
      <c r="C16" s="307"/>
      <c r="D16" s="307"/>
      <c r="E16" s="19"/>
      <c r="F16" s="169"/>
      <c r="G16" s="305"/>
      <c r="H16" s="305"/>
      <c r="I16" s="245"/>
      <c r="J16" s="13"/>
      <c r="K16" s="13"/>
      <c r="L16" s="13"/>
      <c r="M16" s="13"/>
      <c r="N16" s="13"/>
      <c r="O16" s="13"/>
      <c r="P16" s="13"/>
      <c r="Q16" s="105"/>
      <c r="R16" s="105"/>
      <c r="S16" s="105"/>
      <c r="T16" s="105"/>
      <c r="U16" s="105"/>
      <c r="V16" s="105"/>
      <c r="W16" s="105"/>
      <c r="X16" s="105"/>
      <c r="Y16" s="105"/>
      <c r="Z16" s="105"/>
      <c r="AA16" s="105"/>
      <c r="AB16" s="105"/>
    </row>
    <row r="17" spans="1:96" ht="19" x14ac:dyDescent="0.25">
      <c r="A17" s="36"/>
      <c r="B17" s="19"/>
      <c r="C17" s="307"/>
      <c r="D17" s="307"/>
      <c r="E17" s="19"/>
      <c r="F17" s="169"/>
      <c r="G17" s="305"/>
      <c r="H17" s="305"/>
      <c r="I17" s="245"/>
      <c r="J17" s="13"/>
      <c r="K17" s="13"/>
      <c r="L17" s="13"/>
      <c r="M17" s="13"/>
      <c r="N17" s="13"/>
      <c r="O17" s="13"/>
      <c r="P17" s="13"/>
      <c r="Q17" s="105"/>
      <c r="R17" s="105"/>
      <c r="S17" s="105"/>
      <c r="T17" s="105"/>
      <c r="U17" s="105"/>
      <c r="V17" s="105"/>
      <c r="W17" s="105"/>
      <c r="X17" s="105"/>
      <c r="Y17" s="105"/>
      <c r="Z17" s="105"/>
      <c r="AA17" s="105"/>
      <c r="AB17" s="105"/>
    </row>
    <row r="18" spans="1:96" ht="19" x14ac:dyDescent="0.25">
      <c r="A18" s="109"/>
      <c r="B18" s="19"/>
      <c r="C18" s="13"/>
      <c r="D18" s="13"/>
      <c r="E18" s="13"/>
      <c r="F18" s="13"/>
      <c r="G18" s="13"/>
      <c r="H18" s="13"/>
      <c r="I18" s="13"/>
      <c r="J18" s="13"/>
      <c r="K18" s="13"/>
      <c r="L18" s="13"/>
      <c r="M18" s="13"/>
      <c r="N18" s="13"/>
      <c r="O18" s="13"/>
      <c r="P18" s="13"/>
      <c r="Q18" s="105"/>
      <c r="R18" s="105"/>
      <c r="S18" s="105"/>
      <c r="T18" s="105"/>
      <c r="U18" s="105"/>
      <c r="V18" s="105"/>
      <c r="W18" s="105"/>
      <c r="X18" s="105"/>
      <c r="Y18" s="105"/>
      <c r="Z18" s="105"/>
      <c r="AA18" s="105"/>
      <c r="AB18" s="105"/>
    </row>
    <row r="19" spans="1:96" ht="19" x14ac:dyDescent="0.25">
      <c r="A19" s="36"/>
      <c r="B19" s="19"/>
      <c r="C19" s="13"/>
      <c r="D19" s="13"/>
      <c r="E19" s="13"/>
      <c r="F19" s="13"/>
      <c r="G19" s="13"/>
      <c r="H19" s="13"/>
      <c r="I19" s="13"/>
      <c r="J19" s="13"/>
      <c r="K19" s="13"/>
      <c r="L19" s="13"/>
      <c r="M19" s="13"/>
      <c r="N19" s="13"/>
      <c r="O19" s="13"/>
      <c r="P19" s="13"/>
      <c r="Q19" s="105"/>
      <c r="R19" s="105"/>
      <c r="S19" s="105"/>
      <c r="T19" s="105"/>
      <c r="U19" s="105"/>
      <c r="V19" s="105"/>
      <c r="W19" s="105"/>
      <c r="X19" s="105"/>
      <c r="Y19" s="105"/>
      <c r="Z19" s="105"/>
      <c r="AA19" s="105"/>
      <c r="AB19" s="105"/>
    </row>
    <row r="20" spans="1:96" ht="19" x14ac:dyDescent="0.25">
      <c r="A20" s="36"/>
      <c r="B20" s="19"/>
      <c r="C20" s="13"/>
      <c r="D20" s="13"/>
      <c r="E20" s="13"/>
      <c r="F20" s="13"/>
      <c r="G20" s="13"/>
      <c r="H20" s="13"/>
      <c r="I20" s="13"/>
      <c r="J20" s="13"/>
      <c r="K20" s="13"/>
      <c r="L20" s="13"/>
      <c r="M20" s="13"/>
      <c r="N20" s="13"/>
      <c r="O20" s="13"/>
      <c r="P20" s="13"/>
      <c r="Q20" s="105"/>
      <c r="R20" s="105"/>
      <c r="S20" s="105"/>
      <c r="T20" s="105"/>
      <c r="U20" s="105"/>
      <c r="V20" s="105"/>
      <c r="W20" s="105"/>
      <c r="X20" s="105"/>
      <c r="Y20" s="105"/>
      <c r="Z20" s="105"/>
      <c r="AA20" s="105"/>
      <c r="AB20" s="105"/>
    </row>
    <row r="21" spans="1:96" s="13" customFormat="1" ht="24" customHeight="1" x14ac:dyDescent="0.2">
      <c r="A21" s="308" t="s">
        <v>122</v>
      </c>
      <c r="B21" s="308"/>
      <c r="C21" s="308"/>
      <c r="D21" s="308"/>
      <c r="E21" s="308"/>
      <c r="F21" s="308"/>
      <c r="G21" s="308"/>
      <c r="H21" s="308"/>
      <c r="I21" s="308"/>
      <c r="J21" s="308"/>
      <c r="K21" s="308"/>
      <c r="L21" s="308"/>
      <c r="M21" s="308"/>
      <c r="N21" s="308"/>
      <c r="Q21" s="105"/>
      <c r="R21" s="105"/>
      <c r="S21" s="105"/>
      <c r="T21" s="105"/>
      <c r="U21" s="105"/>
      <c r="V21" s="105"/>
      <c r="W21" s="105"/>
      <c r="X21" s="105"/>
      <c r="Y21" s="105"/>
      <c r="Z21" s="105"/>
      <c r="AA21" s="105"/>
      <c r="AB21" s="105"/>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row>
    <row r="22" spans="1:96" s="13" customFormat="1" ht="37.5" customHeight="1" x14ac:dyDescent="0.2">
      <c r="A22" s="309" t="s">
        <v>123</v>
      </c>
      <c r="B22" s="309"/>
      <c r="C22" s="309"/>
      <c r="D22" s="309"/>
      <c r="E22" s="309"/>
      <c r="F22" s="309"/>
      <c r="G22" s="309"/>
      <c r="H22" s="309"/>
      <c r="I22" s="309"/>
      <c r="J22" s="309"/>
      <c r="K22" s="309"/>
      <c r="L22" s="309"/>
      <c r="M22" s="309"/>
      <c r="N22" s="309"/>
      <c r="Q22" s="105"/>
      <c r="R22" s="105"/>
      <c r="S22" s="105"/>
      <c r="T22" s="105"/>
      <c r="U22" s="105"/>
      <c r="V22" s="105"/>
      <c r="W22" s="105"/>
      <c r="X22" s="105"/>
      <c r="Y22" s="105"/>
      <c r="Z22" s="105"/>
      <c r="AA22" s="105"/>
      <c r="AB22" s="105"/>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row>
    <row r="23" spans="1:96" ht="39" customHeight="1" x14ac:dyDescent="0.2">
      <c r="A23" s="318" t="s">
        <v>124</v>
      </c>
      <c r="B23" s="318"/>
      <c r="C23" s="318"/>
      <c r="D23" s="318"/>
      <c r="E23" s="318"/>
      <c r="F23" s="318"/>
      <c r="G23" s="318"/>
      <c r="H23" s="318"/>
      <c r="I23" s="318"/>
      <c r="J23" s="318"/>
      <c r="K23" s="318"/>
      <c r="L23" s="318"/>
      <c r="M23" s="318"/>
      <c r="N23" s="318"/>
      <c r="O23" s="13"/>
      <c r="P23" s="13"/>
      <c r="Q23" s="61"/>
      <c r="R23" s="61"/>
      <c r="S23" s="61"/>
      <c r="T23" s="61"/>
      <c r="U23" s="61"/>
      <c r="V23" s="61"/>
      <c r="W23" s="61"/>
      <c r="X23" s="61"/>
      <c r="Y23" s="61"/>
      <c r="Z23" s="61"/>
      <c r="AA23" s="61"/>
      <c r="AB23" s="61"/>
      <c r="AC23" s="61"/>
      <c r="AD23" s="61"/>
      <c r="AE23" s="61"/>
      <c r="AF23" s="61"/>
      <c r="AG23" s="61"/>
      <c r="AH23" s="61"/>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row>
    <row r="24" spans="1:96" ht="6" customHeight="1" x14ac:dyDescent="0.2">
      <c r="A24" s="318"/>
      <c r="B24" s="318"/>
      <c r="C24" s="318"/>
      <c r="D24" s="318"/>
      <c r="E24" s="318"/>
      <c r="F24" s="318"/>
      <c r="G24" s="318"/>
      <c r="H24" s="318"/>
      <c r="I24" s="318"/>
      <c r="J24" s="318"/>
      <c r="K24" s="318"/>
      <c r="L24" s="318"/>
      <c r="M24" s="318"/>
      <c r="N24" s="318"/>
      <c r="O24" s="13"/>
      <c r="P24" s="13"/>
      <c r="Q24" s="61"/>
      <c r="R24" s="61"/>
      <c r="S24" s="61"/>
      <c r="T24" s="61"/>
      <c r="U24" s="61"/>
      <c r="V24" s="61"/>
      <c r="W24" s="61"/>
      <c r="X24" s="61"/>
      <c r="Y24" s="61"/>
      <c r="Z24" s="61"/>
      <c r="AA24" s="61"/>
      <c r="AB24" s="61"/>
      <c r="AC24" s="61"/>
      <c r="AD24" s="61"/>
      <c r="AE24" s="61"/>
      <c r="AF24" s="61"/>
      <c r="AG24" s="61"/>
      <c r="AH24" s="61"/>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row>
    <row r="25" spans="1:96" ht="24" customHeight="1" x14ac:dyDescent="0.2">
      <c r="A25" s="319" t="s">
        <v>125</v>
      </c>
      <c r="B25" s="317"/>
      <c r="C25" s="317"/>
      <c r="D25" s="317"/>
      <c r="E25" s="317"/>
      <c r="F25" s="317"/>
      <c r="G25" s="317"/>
      <c r="H25" s="317"/>
      <c r="I25" s="317"/>
      <c r="J25" s="317"/>
      <c r="K25" s="317"/>
      <c r="L25" s="317"/>
      <c r="M25" s="317"/>
      <c r="N25" s="317"/>
      <c r="O25" s="13"/>
      <c r="P25" s="13"/>
      <c r="Q25" s="61"/>
      <c r="R25" s="61"/>
      <c r="S25" s="61"/>
      <c r="T25" s="61"/>
      <c r="U25" s="61"/>
      <c r="V25" s="61"/>
      <c r="W25" s="61"/>
      <c r="X25" s="61"/>
      <c r="Y25" s="61"/>
      <c r="Z25" s="61"/>
      <c r="AA25" s="61"/>
      <c r="AB25" s="61"/>
      <c r="AC25" s="61"/>
      <c r="AD25" s="61"/>
      <c r="AE25" s="61"/>
      <c r="AF25" s="61"/>
      <c r="AG25" s="61"/>
      <c r="AH25" s="61"/>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row>
    <row r="26" spans="1:96" ht="51.5" customHeight="1" x14ac:dyDescent="0.2">
      <c r="A26" s="317" t="s">
        <v>126</v>
      </c>
      <c r="B26" s="317"/>
      <c r="C26" s="317"/>
      <c r="D26" s="317"/>
      <c r="E26" s="317"/>
      <c r="F26" s="317"/>
      <c r="G26" s="317"/>
      <c r="H26" s="317"/>
      <c r="I26" s="317"/>
      <c r="J26" s="317"/>
      <c r="K26" s="317"/>
      <c r="L26" s="317"/>
      <c r="M26" s="317"/>
      <c r="N26" s="317"/>
      <c r="O26" s="13"/>
      <c r="P26" s="13"/>
      <c r="Q26" s="61"/>
      <c r="R26" s="61"/>
      <c r="S26" s="61"/>
      <c r="T26" s="61"/>
      <c r="U26" s="61"/>
      <c r="V26" s="61"/>
      <c r="W26" s="61"/>
      <c r="X26" s="61"/>
      <c r="Y26" s="61"/>
      <c r="Z26" s="61"/>
      <c r="AA26" s="61"/>
      <c r="AB26" s="61"/>
      <c r="AC26" s="61"/>
      <c r="AD26" s="61"/>
      <c r="AE26" s="61"/>
      <c r="AF26" s="61"/>
      <c r="AG26" s="61"/>
      <c r="AH26" s="61"/>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row>
    <row r="27" spans="1:96" ht="33.75" customHeight="1" x14ac:dyDescent="0.2">
      <c r="A27" s="317" t="s">
        <v>127</v>
      </c>
      <c r="B27" s="317"/>
      <c r="C27" s="317"/>
      <c r="D27" s="317"/>
      <c r="E27" s="317"/>
      <c r="F27" s="317"/>
      <c r="G27" s="317"/>
      <c r="H27" s="317"/>
      <c r="I27" s="317"/>
      <c r="J27" s="317"/>
      <c r="K27" s="317"/>
      <c r="L27" s="317"/>
      <c r="M27" s="317"/>
      <c r="N27" s="317"/>
      <c r="O27" s="13"/>
      <c r="P27" s="13"/>
      <c r="Q27" s="61"/>
      <c r="R27" s="61"/>
      <c r="S27" s="61"/>
      <c r="T27" s="61"/>
      <c r="U27" s="61"/>
      <c r="V27" s="61"/>
      <c r="W27" s="61"/>
      <c r="X27" s="61"/>
      <c r="Y27" s="61"/>
      <c r="Z27" s="61"/>
      <c r="AA27" s="61"/>
      <c r="AB27" s="61"/>
      <c r="AC27" s="61"/>
      <c r="AD27" s="61"/>
      <c r="AE27" s="61"/>
      <c r="AF27" s="61"/>
      <c r="AG27" s="61"/>
      <c r="AH27" s="61"/>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row>
    <row r="28" spans="1:96" ht="19" x14ac:dyDescent="0.2">
      <c r="A28" s="318" t="s">
        <v>128</v>
      </c>
      <c r="B28" s="318"/>
      <c r="C28" s="318"/>
      <c r="D28" s="318"/>
      <c r="E28" s="318"/>
      <c r="F28" s="318"/>
      <c r="G28" s="318"/>
      <c r="H28" s="318"/>
      <c r="I28" s="318"/>
      <c r="J28" s="318"/>
      <c r="K28" s="318"/>
      <c r="L28" s="318"/>
      <c r="M28" s="318"/>
      <c r="N28" s="318"/>
      <c r="O28" s="13"/>
      <c r="P28" s="13"/>
      <c r="Q28" s="61"/>
      <c r="R28" s="61"/>
      <c r="S28" s="61"/>
      <c r="T28" s="61"/>
      <c r="U28" s="61"/>
      <c r="V28" s="61"/>
      <c r="W28" s="61"/>
      <c r="X28" s="61"/>
      <c r="Y28" s="61"/>
      <c r="Z28" s="61"/>
      <c r="AA28" s="61"/>
      <c r="AB28" s="61"/>
      <c r="AC28" s="61"/>
      <c r="AD28" s="61"/>
      <c r="AE28" s="61"/>
      <c r="AF28" s="61"/>
      <c r="AG28" s="61"/>
      <c r="AH28" s="61"/>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row>
    <row r="29" spans="1:96" s="84" customFormat="1" ht="31.5" customHeight="1" x14ac:dyDescent="0.2">
      <c r="A29" s="317" t="s">
        <v>129</v>
      </c>
      <c r="B29" s="317"/>
      <c r="C29" s="317"/>
      <c r="D29" s="317"/>
      <c r="E29" s="317"/>
      <c r="F29" s="317"/>
      <c r="G29" s="317"/>
      <c r="H29" s="317"/>
      <c r="I29" s="317"/>
      <c r="J29" s="317"/>
      <c r="K29" s="317"/>
      <c r="L29" s="317"/>
      <c r="M29" s="317"/>
      <c r="N29" s="317"/>
      <c r="O29" s="85"/>
      <c r="P29" s="85"/>
      <c r="Q29" s="83"/>
      <c r="R29" s="83"/>
      <c r="S29" s="83"/>
      <c r="T29" s="83"/>
      <c r="U29" s="83"/>
      <c r="V29" s="83"/>
      <c r="W29" s="83"/>
      <c r="X29" s="83"/>
      <c r="Y29" s="83"/>
      <c r="Z29" s="83"/>
      <c r="AA29" s="83"/>
      <c r="AB29" s="83"/>
      <c r="AC29" s="83"/>
      <c r="AD29" s="83"/>
      <c r="AE29" s="83"/>
      <c r="AF29" s="83"/>
      <c r="AG29" s="83"/>
      <c r="AH29" s="83"/>
    </row>
    <row r="30" spans="1:96" s="84" customFormat="1" ht="11.25" customHeight="1" x14ac:dyDescent="0.2">
      <c r="A30" s="320" t="s">
        <v>130</v>
      </c>
      <c r="B30" s="320"/>
      <c r="C30" s="320"/>
      <c r="D30" s="320"/>
      <c r="E30" s="320"/>
      <c r="F30" s="320"/>
      <c r="G30" s="320"/>
      <c r="H30" s="320"/>
      <c r="I30" s="320"/>
      <c r="J30" s="320"/>
      <c r="K30" s="320"/>
      <c r="L30" s="320"/>
      <c r="M30" s="320"/>
      <c r="N30" s="320"/>
      <c r="O30" s="85"/>
      <c r="P30" s="85"/>
      <c r="Q30" s="83"/>
      <c r="R30" s="83"/>
      <c r="S30" s="83"/>
      <c r="T30" s="83"/>
      <c r="U30" s="83"/>
      <c r="V30" s="83"/>
      <c r="W30" s="83"/>
      <c r="X30" s="83"/>
      <c r="Y30" s="83"/>
      <c r="Z30" s="83"/>
      <c r="AA30" s="83"/>
      <c r="AB30" s="83"/>
      <c r="AC30" s="83"/>
      <c r="AD30" s="83"/>
      <c r="AE30" s="83"/>
      <c r="AF30" s="83"/>
      <c r="AG30" s="83"/>
      <c r="AH30" s="83"/>
    </row>
    <row r="31" spans="1:96" s="84" customFormat="1" ht="21.75" customHeight="1" x14ac:dyDescent="0.2">
      <c r="A31" s="318" t="s">
        <v>131</v>
      </c>
      <c r="B31" s="318"/>
      <c r="C31" s="318"/>
      <c r="D31" s="318"/>
      <c r="E31" s="318"/>
      <c r="F31" s="318"/>
      <c r="G31" s="318"/>
      <c r="H31" s="318"/>
      <c r="I31" s="318"/>
      <c r="J31" s="318"/>
      <c r="K31" s="318"/>
      <c r="L31" s="318"/>
      <c r="M31" s="318"/>
      <c r="N31" s="318"/>
      <c r="O31" s="85"/>
      <c r="P31" s="85"/>
      <c r="Q31" s="83"/>
      <c r="R31" s="83"/>
      <c r="S31" s="83"/>
      <c r="T31" s="83"/>
      <c r="U31" s="83"/>
      <c r="V31" s="83"/>
      <c r="W31" s="83"/>
      <c r="X31" s="83"/>
      <c r="Y31" s="83"/>
      <c r="Z31" s="83"/>
      <c r="AA31" s="83"/>
      <c r="AB31" s="83"/>
      <c r="AC31" s="83"/>
      <c r="AD31" s="83"/>
      <c r="AE31" s="83"/>
      <c r="AF31" s="83"/>
      <c r="AG31" s="83"/>
      <c r="AH31" s="83"/>
    </row>
    <row r="32" spans="1:96" s="84" customFormat="1" ht="36" customHeight="1" x14ac:dyDescent="0.2">
      <c r="A32" s="317" t="s">
        <v>132</v>
      </c>
      <c r="B32" s="317"/>
      <c r="C32" s="317"/>
      <c r="D32" s="317"/>
      <c r="E32" s="317"/>
      <c r="F32" s="317"/>
      <c r="G32" s="317"/>
      <c r="H32" s="317"/>
      <c r="I32" s="317"/>
      <c r="J32" s="317"/>
      <c r="K32" s="317"/>
      <c r="L32" s="317"/>
      <c r="M32" s="317"/>
      <c r="N32" s="317"/>
      <c r="O32" s="85"/>
      <c r="P32" s="85"/>
      <c r="Q32" s="83"/>
      <c r="R32" s="83"/>
      <c r="S32" s="83"/>
      <c r="T32" s="83"/>
      <c r="U32" s="83"/>
      <c r="V32" s="83"/>
      <c r="W32" s="83"/>
      <c r="X32" s="83"/>
      <c r="Y32" s="83"/>
      <c r="Z32" s="83"/>
      <c r="AA32" s="83"/>
      <c r="AB32" s="83"/>
      <c r="AC32" s="83"/>
      <c r="AD32" s="83"/>
      <c r="AE32" s="83"/>
      <c r="AF32" s="83"/>
      <c r="AG32" s="83"/>
      <c r="AH32" s="83"/>
    </row>
    <row r="33" spans="1:96" s="84" customFormat="1" ht="13.5" customHeight="1" x14ac:dyDescent="0.2">
      <c r="A33" s="320" t="s">
        <v>130</v>
      </c>
      <c r="B33" s="320"/>
      <c r="C33" s="320"/>
      <c r="D33" s="320"/>
      <c r="E33" s="320"/>
      <c r="F33" s="320"/>
      <c r="G33" s="320"/>
      <c r="H33" s="320"/>
      <c r="I33" s="320"/>
      <c r="J33" s="320"/>
      <c r="K33" s="320"/>
      <c r="L33" s="320"/>
      <c r="M33" s="320"/>
      <c r="N33" s="320"/>
      <c r="O33" s="85"/>
      <c r="P33" s="85"/>
      <c r="Q33" s="83"/>
      <c r="R33" s="83"/>
      <c r="S33" s="83"/>
      <c r="T33" s="83"/>
      <c r="U33" s="83"/>
      <c r="V33" s="83"/>
      <c r="W33" s="83"/>
      <c r="X33" s="83"/>
      <c r="Y33" s="83"/>
      <c r="Z33" s="83"/>
      <c r="AA33" s="83"/>
      <c r="AB33" s="83"/>
      <c r="AC33" s="83"/>
      <c r="AD33" s="83"/>
      <c r="AE33" s="83"/>
      <c r="AF33" s="83"/>
      <c r="AG33" s="83"/>
      <c r="AH33" s="83"/>
    </row>
    <row r="34" spans="1:96" ht="34.5" customHeight="1" x14ac:dyDescent="0.2">
      <c r="A34" s="317" t="s">
        <v>133</v>
      </c>
      <c r="B34" s="317"/>
      <c r="C34" s="317"/>
      <c r="D34" s="317"/>
      <c r="E34" s="317"/>
      <c r="F34" s="317"/>
      <c r="G34" s="317"/>
      <c r="H34" s="317"/>
      <c r="I34" s="317"/>
      <c r="J34" s="317"/>
      <c r="K34" s="317"/>
      <c r="L34" s="317"/>
      <c r="M34" s="317"/>
      <c r="N34" s="317"/>
      <c r="O34" s="13"/>
      <c r="P34" s="13"/>
      <c r="Q34" s="61"/>
      <c r="R34" s="61"/>
      <c r="S34" s="61"/>
      <c r="T34" s="61"/>
      <c r="U34" s="61"/>
      <c r="V34" s="61"/>
      <c r="W34" s="61"/>
      <c r="X34" s="61"/>
      <c r="Y34" s="61"/>
      <c r="Z34" s="61"/>
      <c r="AA34" s="61"/>
      <c r="AB34" s="61"/>
      <c r="AC34" s="61"/>
      <c r="AD34" s="61"/>
      <c r="AE34" s="61"/>
      <c r="AF34" s="61"/>
      <c r="AG34" s="61"/>
      <c r="AH34" s="61"/>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row>
    <row r="35" spans="1:96" ht="9" customHeight="1" x14ac:dyDescent="0.2">
      <c r="A35" s="320" t="s">
        <v>130</v>
      </c>
      <c r="B35" s="320"/>
      <c r="C35" s="320"/>
      <c r="D35" s="320"/>
      <c r="E35" s="320"/>
      <c r="F35" s="320"/>
      <c r="G35" s="320"/>
      <c r="H35" s="320"/>
      <c r="I35" s="320"/>
      <c r="J35" s="320"/>
      <c r="K35" s="320"/>
      <c r="L35" s="320"/>
      <c r="M35" s="320"/>
      <c r="N35" s="320"/>
      <c r="O35" s="13"/>
      <c r="P35" s="13"/>
      <c r="Q35" s="61"/>
      <c r="R35" s="61"/>
      <c r="S35" s="61"/>
      <c r="T35" s="61"/>
      <c r="U35" s="61"/>
      <c r="V35" s="61"/>
      <c r="W35" s="61"/>
      <c r="X35" s="61"/>
      <c r="Y35" s="61"/>
      <c r="Z35" s="61"/>
      <c r="AA35" s="61"/>
      <c r="AB35" s="61"/>
      <c r="AC35" s="61"/>
      <c r="AD35" s="61"/>
      <c r="AE35" s="61"/>
      <c r="AF35" s="61"/>
      <c r="AG35" s="61"/>
      <c r="AH35" s="61"/>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row>
    <row r="36" spans="1:96" ht="39" customHeight="1" x14ac:dyDescent="0.2">
      <c r="A36" s="317" t="s">
        <v>134</v>
      </c>
      <c r="B36" s="317"/>
      <c r="C36" s="317"/>
      <c r="D36" s="317"/>
      <c r="E36" s="317"/>
      <c r="F36" s="317"/>
      <c r="G36" s="317"/>
      <c r="H36" s="317"/>
      <c r="I36" s="317"/>
      <c r="J36" s="317"/>
      <c r="K36" s="317"/>
      <c r="L36" s="317"/>
      <c r="M36" s="317"/>
      <c r="N36" s="317"/>
      <c r="O36" s="13"/>
      <c r="P36" s="13"/>
      <c r="Q36" s="61"/>
      <c r="R36" s="61"/>
      <c r="S36" s="61"/>
      <c r="T36" s="61"/>
      <c r="U36" s="61"/>
      <c r="V36" s="61"/>
      <c r="W36" s="61"/>
      <c r="X36" s="61"/>
      <c r="Y36" s="61"/>
      <c r="Z36" s="61"/>
      <c r="AA36" s="61"/>
      <c r="AB36" s="61"/>
      <c r="AC36" s="61"/>
      <c r="AD36" s="61"/>
      <c r="AE36" s="61"/>
      <c r="AF36" s="61"/>
      <c r="AG36" s="61"/>
      <c r="AH36" s="61"/>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row>
    <row r="37" spans="1:96" s="105" customFormat="1" x14ac:dyDescent="0.2">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row>
    <row r="38" spans="1:96" s="105" customFormat="1" x14ac:dyDescent="0.2">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row>
  </sheetData>
  <mergeCells count="31">
    <mergeCell ref="A36:N36"/>
    <mergeCell ref="A23:N23"/>
    <mergeCell ref="A25:N25"/>
    <mergeCell ref="A26:N26"/>
    <mergeCell ref="A27:N27"/>
    <mergeCell ref="A29:N29"/>
    <mergeCell ref="A33:N33"/>
    <mergeCell ref="A24:N24"/>
    <mergeCell ref="A30:N30"/>
    <mergeCell ref="A35:N35"/>
    <mergeCell ref="A34:N34"/>
    <mergeCell ref="A28:N28"/>
    <mergeCell ref="A31:N31"/>
    <mergeCell ref="A32:N32"/>
    <mergeCell ref="A1:F1"/>
    <mergeCell ref="C16:D16"/>
    <mergeCell ref="G14:H14"/>
    <mergeCell ref="G16:H16"/>
    <mergeCell ref="C13:D13"/>
    <mergeCell ref="C14:D14"/>
    <mergeCell ref="B2:P2"/>
    <mergeCell ref="B3:P3"/>
    <mergeCell ref="N14:P15"/>
    <mergeCell ref="E5:F5"/>
    <mergeCell ref="A14:B14"/>
    <mergeCell ref="A16:B16"/>
    <mergeCell ref="G17:H17"/>
    <mergeCell ref="C4:D4"/>
    <mergeCell ref="C17:D17"/>
    <mergeCell ref="A21:N21"/>
    <mergeCell ref="A22:N22"/>
  </mergeCells>
  <printOptions horizontalCentered="1" verticalCentered="1"/>
  <pageMargins left="0.25" right="0.25" top="0.75" bottom="0.75" header="0.3" footer="0.3"/>
  <pageSetup scale="63" fitToWidth="0" orientation="landscape" horizontalDpi="4294967293" verticalDpi="4294967293"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132"/>
  <sheetViews>
    <sheetView workbookViewId="0">
      <selection activeCell="G9" sqref="G9"/>
    </sheetView>
  </sheetViews>
  <sheetFormatPr baseColWidth="10" defaultColWidth="8.6640625" defaultRowHeight="15" x14ac:dyDescent="0.2"/>
  <cols>
    <col min="1" max="1" width="5.33203125" style="45" customWidth="1"/>
    <col min="2" max="2" width="10.1640625" style="45" customWidth="1"/>
    <col min="3" max="3" width="13.5" style="45" customWidth="1"/>
    <col min="4" max="4" width="16.1640625" style="45" customWidth="1"/>
    <col min="5" max="5" width="18.6640625" style="45" customWidth="1"/>
    <col min="6" max="6" width="7.5" style="45" customWidth="1"/>
    <col min="7" max="7" width="26.5" style="45" customWidth="1"/>
    <col min="8" max="13" width="8.6640625" style="61"/>
    <col min="14" max="14" width="11.6640625" style="61" customWidth="1"/>
    <col min="15" max="33" width="8.6640625" style="61"/>
    <col min="34" max="16384" width="8.6640625" style="45"/>
  </cols>
  <sheetData>
    <row r="1" spans="1:13" ht="24" x14ac:dyDescent="0.3">
      <c r="A1" s="35"/>
      <c r="B1" s="13"/>
      <c r="C1" s="13"/>
      <c r="D1" s="213" t="s">
        <v>135</v>
      </c>
      <c r="E1" s="13"/>
      <c r="F1" s="13"/>
      <c r="G1" s="13"/>
    </row>
    <row r="2" spans="1:13" ht="18.75" customHeight="1" x14ac:dyDescent="0.25">
      <c r="A2" s="19"/>
      <c r="B2" s="13"/>
      <c r="C2" s="324" t="s">
        <v>136</v>
      </c>
      <c r="D2" s="324"/>
      <c r="E2" s="324"/>
      <c r="F2" s="209" t="s">
        <v>33</v>
      </c>
      <c r="G2" s="182">
        <f>+Admin!C14</f>
        <v>43466</v>
      </c>
    </row>
    <row r="3" spans="1:13" ht="28.5" customHeight="1" x14ac:dyDescent="0.2">
      <c r="A3" s="36" t="s">
        <v>137</v>
      </c>
      <c r="B3" s="13"/>
      <c r="C3" s="13"/>
      <c r="D3" s="214"/>
      <c r="E3" s="13"/>
      <c r="F3" s="13"/>
      <c r="G3" s="13"/>
    </row>
    <row r="4" spans="1:13" ht="21" x14ac:dyDescent="0.25">
      <c r="A4" s="20" t="s">
        <v>76</v>
      </c>
      <c r="B4" s="13"/>
      <c r="C4" s="325" t="str">
        <f>+Admin!B2</f>
        <v>ABC Partner  2019</v>
      </c>
      <c r="D4" s="326"/>
      <c r="E4" s="327"/>
      <c r="F4" s="110" t="s">
        <v>138</v>
      </c>
      <c r="G4" s="37" t="str">
        <f>Admin!B4&amp;" "&amp;Admin!C4</f>
        <v>101 2589</v>
      </c>
    </row>
    <row r="5" spans="1:13" ht="20" x14ac:dyDescent="0.2">
      <c r="A5" s="20" t="s">
        <v>7</v>
      </c>
      <c r="B5" s="13"/>
      <c r="C5" s="328" t="str">
        <f>+Admin!B3</f>
        <v>1234 Great Gadsby Road</v>
      </c>
      <c r="D5" s="329"/>
      <c r="E5" s="329"/>
      <c r="F5" s="329"/>
      <c r="G5" s="330"/>
    </row>
    <row r="6" spans="1:13" ht="19" x14ac:dyDescent="0.25">
      <c r="A6" s="179"/>
      <c r="B6" s="13"/>
      <c r="C6" s="13"/>
      <c r="D6" s="13"/>
      <c r="E6" s="13"/>
      <c r="F6" s="13"/>
      <c r="G6" s="38">
        <f>+[1]Admin!E5</f>
        <v>10000</v>
      </c>
    </row>
    <row r="7" spans="1:13" ht="19" x14ac:dyDescent="0.25">
      <c r="A7" s="36"/>
      <c r="B7" s="331" t="s">
        <v>78</v>
      </c>
      <c r="C7" s="331"/>
      <c r="D7" s="331"/>
      <c r="E7" s="180" t="s">
        <v>33</v>
      </c>
      <c r="F7" s="13"/>
      <c r="G7" s="181" t="s">
        <v>139</v>
      </c>
    </row>
    <row r="8" spans="1:13" ht="19" x14ac:dyDescent="0.25">
      <c r="A8" s="211">
        <v>1</v>
      </c>
      <c r="B8" s="332"/>
      <c r="C8" s="333"/>
      <c r="D8" s="334"/>
      <c r="E8" s="257"/>
      <c r="F8" s="255"/>
      <c r="G8" s="258"/>
      <c r="M8" s="171"/>
    </row>
    <row r="9" spans="1:13" ht="19" x14ac:dyDescent="0.25">
      <c r="A9" s="211">
        <v>2</v>
      </c>
      <c r="B9" s="321"/>
      <c r="C9" s="322"/>
      <c r="D9" s="323"/>
      <c r="E9" s="185"/>
      <c r="F9" s="13"/>
      <c r="G9" s="170"/>
      <c r="M9" s="171"/>
    </row>
    <row r="10" spans="1:13" ht="19" x14ac:dyDescent="0.25">
      <c r="A10" s="211">
        <v>3</v>
      </c>
      <c r="B10" s="321"/>
      <c r="C10" s="322"/>
      <c r="D10" s="323"/>
      <c r="E10" s="185"/>
      <c r="F10" s="13"/>
      <c r="G10" s="170"/>
      <c r="M10" s="171"/>
    </row>
    <row r="11" spans="1:13" ht="19" x14ac:dyDescent="0.25">
      <c r="A11" s="211">
        <v>4</v>
      </c>
      <c r="B11" s="321"/>
      <c r="C11" s="322"/>
      <c r="D11" s="323"/>
      <c r="E11" s="186"/>
      <c r="F11" s="13"/>
      <c r="G11" s="170"/>
      <c r="I11" s="171"/>
    </row>
    <row r="12" spans="1:13" ht="19" x14ac:dyDescent="0.25">
      <c r="A12" s="211">
        <v>5</v>
      </c>
      <c r="B12" s="321"/>
      <c r="C12" s="322"/>
      <c r="D12" s="323"/>
      <c r="E12" s="186"/>
      <c r="F12" s="13"/>
      <c r="G12" s="172"/>
    </row>
    <row r="13" spans="1:13" ht="19" x14ac:dyDescent="0.25">
      <c r="A13" s="211">
        <v>6</v>
      </c>
      <c r="B13" s="321"/>
      <c r="C13" s="322"/>
      <c r="D13" s="323"/>
      <c r="E13" s="186"/>
      <c r="F13" s="13"/>
      <c r="G13" s="172"/>
    </row>
    <row r="14" spans="1:13" ht="19" x14ac:dyDescent="0.25">
      <c r="A14" s="211">
        <v>7</v>
      </c>
      <c r="B14" s="321"/>
      <c r="C14" s="322"/>
      <c r="D14" s="323"/>
      <c r="E14" s="186"/>
      <c r="F14" s="13"/>
      <c r="G14" s="172"/>
    </row>
    <row r="15" spans="1:13" ht="19" x14ac:dyDescent="0.25">
      <c r="A15" s="211">
        <v>8</v>
      </c>
      <c r="B15" s="321"/>
      <c r="C15" s="322"/>
      <c r="D15" s="323"/>
      <c r="E15" s="186"/>
      <c r="F15" s="13"/>
      <c r="G15" s="172"/>
    </row>
    <row r="16" spans="1:13" ht="19" x14ac:dyDescent="0.25">
      <c r="A16" s="211">
        <v>9</v>
      </c>
      <c r="B16" s="321"/>
      <c r="C16" s="322"/>
      <c r="D16" s="323"/>
      <c r="E16" s="186"/>
      <c r="F16" s="13"/>
      <c r="G16" s="172"/>
    </row>
    <row r="17" spans="1:7" ht="19" x14ac:dyDescent="0.25">
      <c r="A17" s="13"/>
      <c r="B17" s="36" t="s">
        <v>140</v>
      </c>
      <c r="C17" s="13"/>
      <c r="D17" s="13"/>
      <c r="E17" s="173"/>
      <c r="F17" s="13"/>
      <c r="G17" s="93">
        <f>SUM(G7:G16)</f>
        <v>0</v>
      </c>
    </row>
    <row r="18" spans="1:7" ht="19" x14ac:dyDescent="0.25">
      <c r="A18" s="13"/>
      <c r="B18" s="36" t="s">
        <v>54</v>
      </c>
      <c r="C18" s="13"/>
      <c r="D18" s="13"/>
      <c r="E18" s="174"/>
      <c r="F18" s="13"/>
      <c r="G18" s="175">
        <f>+Admin!G14</f>
        <v>10000</v>
      </c>
    </row>
    <row r="19" spans="1:7" ht="20" thickBot="1" x14ac:dyDescent="0.3">
      <c r="A19" s="13"/>
      <c r="B19" s="36" t="s">
        <v>49</v>
      </c>
      <c r="C19" s="13"/>
      <c r="D19" s="13"/>
      <c r="E19" s="13"/>
      <c r="F19" s="13"/>
      <c r="G19" s="176">
        <f>SUM(G17:G18)</f>
        <v>10000</v>
      </c>
    </row>
    <row r="20" spans="1:7" ht="20" thickTop="1" x14ac:dyDescent="0.25">
      <c r="A20" s="13"/>
      <c r="B20" s="315"/>
      <c r="C20" s="315"/>
      <c r="D20" s="315"/>
      <c r="E20" s="177"/>
      <c r="F20" s="13"/>
      <c r="G20" s="13"/>
    </row>
    <row r="21" spans="1:7" ht="19" x14ac:dyDescent="0.2">
      <c r="A21" s="13"/>
      <c r="B21" s="36"/>
      <c r="C21" s="13"/>
      <c r="D21" s="13"/>
      <c r="E21" s="13"/>
      <c r="F21" s="13"/>
      <c r="G21" s="13"/>
    </row>
    <row r="22" spans="1:7" ht="19" x14ac:dyDescent="0.25">
      <c r="A22" s="36"/>
      <c r="B22" s="13"/>
      <c r="C22" s="19"/>
      <c r="D22" s="19"/>
      <c r="E22" s="19"/>
      <c r="F22" s="19"/>
      <c r="G22" s="13"/>
    </row>
    <row r="23" spans="1:7" ht="19" x14ac:dyDescent="0.25">
      <c r="A23" s="36"/>
      <c r="B23" s="13"/>
      <c r="C23" s="300"/>
      <c r="D23" s="300"/>
      <c r="E23" s="19"/>
      <c r="F23" s="178" t="s">
        <v>141</v>
      </c>
      <c r="G23" s="211" t="s">
        <v>142</v>
      </c>
    </row>
    <row r="24" spans="1:7" ht="19" x14ac:dyDescent="0.25">
      <c r="A24" s="36"/>
      <c r="B24" s="19"/>
      <c r="C24" s="335"/>
      <c r="D24" s="335"/>
      <c r="E24" s="19"/>
      <c r="F24" s="19">
        <f>+Admin!F14</f>
        <v>123</v>
      </c>
      <c r="G24" s="163" t="str">
        <f>+Admin!I14</f>
        <v>BS</v>
      </c>
    </row>
    <row r="25" spans="1:7" s="61" customFormat="1" x14ac:dyDescent="0.2"/>
    <row r="26" spans="1:7" s="61" customFormat="1" x14ac:dyDescent="0.2"/>
    <row r="27" spans="1:7" s="61" customFormat="1" x14ac:dyDescent="0.2"/>
    <row r="28" spans="1:7" s="61" customFormat="1" x14ac:dyDescent="0.2"/>
    <row r="29" spans="1:7" s="61" customFormat="1" x14ac:dyDescent="0.2"/>
    <row r="30" spans="1:7" s="61" customFormat="1" x14ac:dyDescent="0.2"/>
    <row r="31" spans="1:7" s="61" customFormat="1" x14ac:dyDescent="0.2"/>
    <row r="32" spans="1:7" s="61" customFormat="1" x14ac:dyDescent="0.2"/>
    <row r="33" s="61" customFormat="1" x14ac:dyDescent="0.2"/>
    <row r="34" s="61" customFormat="1" x14ac:dyDescent="0.2"/>
    <row r="35" s="61" customFormat="1" x14ac:dyDescent="0.2"/>
    <row r="36" s="61" customFormat="1" x14ac:dyDescent="0.2"/>
    <row r="37" s="61" customFormat="1" x14ac:dyDescent="0.2"/>
    <row r="38" s="61" customFormat="1" x14ac:dyDescent="0.2"/>
    <row r="39" s="61" customFormat="1" x14ac:dyDescent="0.2"/>
    <row r="40" s="61" customFormat="1" x14ac:dyDescent="0.2"/>
    <row r="41" s="61" customFormat="1" x14ac:dyDescent="0.2"/>
    <row r="42" s="61" customFormat="1" x14ac:dyDescent="0.2"/>
    <row r="43" s="61" customFormat="1" x14ac:dyDescent="0.2"/>
    <row r="44" s="61" customFormat="1" x14ac:dyDescent="0.2"/>
    <row r="45" s="61" customFormat="1" x14ac:dyDescent="0.2"/>
    <row r="46" s="61" customFormat="1" x14ac:dyDescent="0.2"/>
    <row r="47" s="61" customFormat="1" x14ac:dyDescent="0.2"/>
    <row r="48" s="61" customFormat="1" x14ac:dyDescent="0.2"/>
    <row r="49" s="61" customFormat="1" x14ac:dyDescent="0.2"/>
    <row r="50" s="61" customFormat="1" x14ac:dyDescent="0.2"/>
    <row r="51" s="61" customFormat="1" x14ac:dyDescent="0.2"/>
    <row r="52" s="61" customFormat="1" x14ac:dyDescent="0.2"/>
    <row r="53" s="61" customFormat="1" x14ac:dyDescent="0.2"/>
    <row r="54" s="61" customFormat="1" x14ac:dyDescent="0.2"/>
    <row r="55" s="61" customFormat="1" x14ac:dyDescent="0.2"/>
    <row r="56" s="61" customFormat="1" x14ac:dyDescent="0.2"/>
    <row r="57" s="61" customFormat="1" x14ac:dyDescent="0.2"/>
    <row r="58" s="61" customFormat="1" x14ac:dyDescent="0.2"/>
    <row r="59" s="61" customFormat="1" x14ac:dyDescent="0.2"/>
    <row r="60" s="61" customFormat="1" x14ac:dyDescent="0.2"/>
    <row r="61" s="61" customFormat="1" x14ac:dyDescent="0.2"/>
    <row r="62" s="61" customFormat="1" x14ac:dyDescent="0.2"/>
    <row r="63" s="61" customFormat="1" x14ac:dyDescent="0.2"/>
    <row r="64" s="61" customFormat="1" x14ac:dyDescent="0.2"/>
    <row r="65" s="61" customFormat="1" x14ac:dyDescent="0.2"/>
    <row r="66" s="61" customFormat="1" x14ac:dyDescent="0.2"/>
    <row r="67" s="61" customFormat="1" x14ac:dyDescent="0.2"/>
    <row r="68" s="61" customFormat="1" x14ac:dyDescent="0.2"/>
    <row r="69" s="61" customFormat="1" x14ac:dyDescent="0.2"/>
    <row r="70" s="61" customFormat="1" x14ac:dyDescent="0.2"/>
    <row r="71" s="61" customFormat="1" x14ac:dyDescent="0.2"/>
    <row r="72" s="61" customFormat="1" x14ac:dyDescent="0.2"/>
    <row r="73" s="61" customFormat="1" x14ac:dyDescent="0.2"/>
    <row r="74" s="61" customFormat="1" x14ac:dyDescent="0.2"/>
    <row r="75" s="61" customFormat="1" x14ac:dyDescent="0.2"/>
    <row r="76" s="61" customFormat="1" x14ac:dyDescent="0.2"/>
    <row r="77" s="61" customFormat="1" x14ac:dyDescent="0.2"/>
    <row r="78" s="61" customFormat="1" x14ac:dyDescent="0.2"/>
    <row r="79" s="61" customFormat="1" x14ac:dyDescent="0.2"/>
    <row r="80" s="61" customFormat="1" x14ac:dyDescent="0.2"/>
    <row r="81" s="61" customFormat="1" x14ac:dyDescent="0.2"/>
    <row r="82" s="61" customFormat="1" x14ac:dyDescent="0.2"/>
    <row r="83" s="61" customFormat="1" x14ac:dyDescent="0.2"/>
    <row r="84" s="61" customFormat="1" x14ac:dyDescent="0.2"/>
    <row r="85" s="61" customFormat="1" x14ac:dyDescent="0.2"/>
    <row r="86" s="61" customFormat="1" x14ac:dyDescent="0.2"/>
    <row r="87" s="61" customFormat="1" x14ac:dyDescent="0.2"/>
    <row r="88" s="61" customFormat="1" x14ac:dyDescent="0.2"/>
    <row r="89" s="61" customFormat="1" x14ac:dyDescent="0.2"/>
    <row r="90" s="61" customFormat="1" x14ac:dyDescent="0.2"/>
    <row r="91" s="61" customFormat="1" x14ac:dyDescent="0.2"/>
    <row r="92" s="61" customFormat="1" x14ac:dyDescent="0.2"/>
    <row r="93" s="61" customFormat="1" x14ac:dyDescent="0.2"/>
    <row r="94" s="61" customFormat="1" x14ac:dyDescent="0.2"/>
    <row r="95" s="61" customFormat="1" x14ac:dyDescent="0.2"/>
    <row r="96" s="61" customFormat="1" x14ac:dyDescent="0.2"/>
    <row r="97" s="61" customFormat="1" x14ac:dyDescent="0.2"/>
    <row r="98" s="61" customFormat="1" x14ac:dyDescent="0.2"/>
    <row r="99" s="61" customFormat="1" x14ac:dyDescent="0.2"/>
    <row r="100" s="61" customFormat="1" x14ac:dyDescent="0.2"/>
    <row r="101" s="61" customFormat="1" x14ac:dyDescent="0.2"/>
    <row r="102" s="61" customFormat="1" x14ac:dyDescent="0.2"/>
    <row r="103" s="61" customFormat="1" x14ac:dyDescent="0.2"/>
    <row r="104" s="61" customFormat="1" x14ac:dyDescent="0.2"/>
    <row r="105" s="61" customFormat="1" x14ac:dyDescent="0.2"/>
    <row r="106" s="61" customFormat="1" x14ac:dyDescent="0.2"/>
    <row r="107" s="61" customFormat="1" x14ac:dyDescent="0.2"/>
    <row r="108" s="61" customFormat="1" x14ac:dyDescent="0.2"/>
    <row r="109" s="61" customFormat="1" x14ac:dyDescent="0.2"/>
    <row r="110" s="61" customFormat="1" x14ac:dyDescent="0.2"/>
    <row r="111" s="61" customFormat="1" x14ac:dyDescent="0.2"/>
    <row r="112" s="61" customFormat="1" x14ac:dyDescent="0.2"/>
    <row r="113" s="61" customFormat="1" x14ac:dyDescent="0.2"/>
    <row r="114" s="61" customFormat="1" x14ac:dyDescent="0.2"/>
    <row r="115" s="61" customFormat="1" x14ac:dyDescent="0.2"/>
    <row r="116" s="61" customFormat="1" x14ac:dyDescent="0.2"/>
    <row r="117" s="61" customFormat="1" x14ac:dyDescent="0.2"/>
    <row r="118" s="61" customFormat="1" x14ac:dyDescent="0.2"/>
    <row r="119" s="61" customFormat="1" x14ac:dyDescent="0.2"/>
    <row r="120" s="61" customFormat="1" x14ac:dyDescent="0.2"/>
    <row r="121" s="61" customFormat="1" x14ac:dyDescent="0.2"/>
    <row r="122" s="61" customFormat="1" x14ac:dyDescent="0.2"/>
    <row r="123" s="61" customFormat="1" x14ac:dyDescent="0.2"/>
    <row r="124" s="61" customFormat="1" x14ac:dyDescent="0.2"/>
    <row r="125" s="61" customFormat="1" x14ac:dyDescent="0.2"/>
    <row r="126" s="61" customFormat="1" x14ac:dyDescent="0.2"/>
    <row r="127" s="61" customFormat="1" x14ac:dyDescent="0.2"/>
    <row r="128" s="61" customFormat="1" x14ac:dyDescent="0.2"/>
    <row r="129" s="61" customFormat="1" x14ac:dyDescent="0.2"/>
    <row r="130" s="61" customFormat="1" x14ac:dyDescent="0.2"/>
    <row r="131" s="61" customFormat="1" x14ac:dyDescent="0.2"/>
    <row r="132" s="61" customFormat="1" x14ac:dyDescent="0.2"/>
  </sheetData>
  <mergeCells count="16">
    <mergeCell ref="B20:D20"/>
    <mergeCell ref="C23:D23"/>
    <mergeCell ref="C24:D24"/>
    <mergeCell ref="B12:D12"/>
    <mergeCell ref="B13:D13"/>
    <mergeCell ref="B14:D14"/>
    <mergeCell ref="B15:D15"/>
    <mergeCell ref="B16:D16"/>
    <mergeCell ref="B9:D9"/>
    <mergeCell ref="B10:D10"/>
    <mergeCell ref="B11:D11"/>
    <mergeCell ref="C2:E2"/>
    <mergeCell ref="C4:E4"/>
    <mergeCell ref="C5:G5"/>
    <mergeCell ref="B7:D7"/>
    <mergeCell ref="B8:D8"/>
  </mergeCells>
  <pageMargins left="0.4" right="0.3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9"/>
  <sheetViews>
    <sheetView workbookViewId="0">
      <selection activeCell="I16" sqref="I16"/>
    </sheetView>
  </sheetViews>
  <sheetFormatPr baseColWidth="10" defaultColWidth="8.83203125" defaultRowHeight="15" x14ac:dyDescent="0.2"/>
  <cols>
    <col min="1" max="1" width="22.5" customWidth="1"/>
    <col min="2" max="2" width="18" bestFit="1" customWidth="1"/>
    <col min="3" max="3" width="9" bestFit="1" customWidth="1"/>
    <col min="4" max="4" width="16.83203125" bestFit="1" customWidth="1"/>
    <col min="5" max="5" width="3.5" style="138" customWidth="1"/>
    <col min="6" max="6" width="22" customWidth="1"/>
    <col min="7" max="7" width="5.5" style="138" customWidth="1"/>
    <col min="8" max="8" width="5.33203125" style="139" customWidth="1"/>
    <col min="9" max="9" width="67.33203125" style="138" customWidth="1"/>
    <col min="10" max="23" width="9.1640625" style="138" customWidth="1"/>
  </cols>
  <sheetData>
    <row r="1" spans="1:9" ht="27" customHeight="1" x14ac:dyDescent="0.25">
      <c r="A1" s="141" t="s">
        <v>143</v>
      </c>
      <c r="B1" s="138"/>
      <c r="C1" s="138"/>
      <c r="D1" s="138"/>
      <c r="F1" s="337" t="s">
        <v>144</v>
      </c>
    </row>
    <row r="2" spans="1:9" ht="6" customHeight="1" x14ac:dyDescent="0.2">
      <c r="A2" s="137"/>
      <c r="B2" s="138"/>
      <c r="C2" s="138"/>
      <c r="D2" s="138"/>
      <c r="F2" s="337"/>
    </row>
    <row r="3" spans="1:9" ht="6" customHeight="1" x14ac:dyDescent="0.2">
      <c r="A3" s="137"/>
      <c r="B3" s="339" t="s">
        <v>145</v>
      </c>
      <c r="C3" s="339"/>
      <c r="D3" s="339"/>
      <c r="F3" s="337"/>
      <c r="H3" s="215"/>
    </row>
    <row r="4" spans="1:9" ht="24.75" customHeight="1" x14ac:dyDescent="0.2">
      <c r="A4" s="138"/>
      <c r="B4" s="340"/>
      <c r="C4" s="340"/>
      <c r="D4" s="340"/>
      <c r="F4" s="337"/>
    </row>
    <row r="5" spans="1:9" x14ac:dyDescent="0.2">
      <c r="A5" s="138"/>
      <c r="B5" s="139"/>
      <c r="C5" s="139" t="s">
        <v>35</v>
      </c>
      <c r="D5" s="139" t="s">
        <v>36</v>
      </c>
      <c r="F5" s="337"/>
    </row>
    <row r="6" spans="1:9" ht="14.25" customHeight="1" x14ac:dyDescent="0.2">
      <c r="A6" s="138"/>
      <c r="B6" s="140" t="s">
        <v>49</v>
      </c>
      <c r="C6" s="140" t="s">
        <v>50</v>
      </c>
      <c r="D6" s="140" t="s">
        <v>49</v>
      </c>
      <c r="F6" s="338"/>
      <c r="H6" s="140" t="s">
        <v>146</v>
      </c>
      <c r="I6" s="143" t="s">
        <v>147</v>
      </c>
    </row>
    <row r="7" spans="1:9" ht="15.75" customHeight="1" x14ac:dyDescent="0.2">
      <c r="A7" s="64" t="s">
        <v>51</v>
      </c>
      <c r="B7" s="259">
        <v>10000</v>
      </c>
      <c r="C7" s="259">
        <v>0</v>
      </c>
      <c r="D7" s="260">
        <v>10000</v>
      </c>
      <c r="E7" s="261"/>
      <c r="F7" s="262">
        <v>10000</v>
      </c>
      <c r="H7" s="144">
        <v>1</v>
      </c>
      <c r="I7" s="341" t="s">
        <v>148</v>
      </c>
    </row>
    <row r="8" spans="1:9" ht="15.75" customHeight="1" x14ac:dyDescent="0.2">
      <c r="A8" s="62" t="s">
        <v>52</v>
      </c>
      <c r="B8" s="263">
        <v>5000</v>
      </c>
      <c r="C8" s="263">
        <v>0</v>
      </c>
      <c r="D8" s="264">
        <v>5000</v>
      </c>
      <c r="E8" s="261"/>
      <c r="F8" s="262">
        <v>5000</v>
      </c>
      <c r="H8" s="144"/>
      <c r="I8" s="342"/>
    </row>
    <row r="9" spans="1:9" ht="15.75" customHeight="1" x14ac:dyDescent="0.2">
      <c r="A9" s="62" t="s">
        <v>53</v>
      </c>
      <c r="B9" s="263">
        <v>500</v>
      </c>
      <c r="C9" s="263">
        <v>0</v>
      </c>
      <c r="D9" s="264">
        <v>500</v>
      </c>
      <c r="E9" s="261"/>
      <c r="F9" s="262">
        <v>500</v>
      </c>
      <c r="H9" s="145"/>
      <c r="I9" s="342"/>
    </row>
    <row r="10" spans="1:9" ht="15.75" customHeight="1" x14ac:dyDescent="0.2">
      <c r="A10" s="63" t="s">
        <v>54</v>
      </c>
      <c r="B10" s="263">
        <v>10000</v>
      </c>
      <c r="C10" s="263">
        <v>0</v>
      </c>
      <c r="D10" s="264">
        <v>10000</v>
      </c>
      <c r="E10" s="261"/>
      <c r="F10" s="262">
        <v>10000</v>
      </c>
      <c r="H10" s="145"/>
      <c r="I10" s="342"/>
    </row>
    <row r="11" spans="1:9" ht="15.75" customHeight="1" x14ac:dyDescent="0.2">
      <c r="A11" s="64" t="s">
        <v>55</v>
      </c>
      <c r="B11" s="263">
        <v>24500</v>
      </c>
      <c r="C11" s="263">
        <v>0</v>
      </c>
      <c r="D11" s="264">
        <v>24500</v>
      </c>
      <c r="E11" s="261"/>
      <c r="F11" s="262">
        <v>24500</v>
      </c>
      <c r="H11" s="144">
        <v>2</v>
      </c>
      <c r="I11" s="336" t="s">
        <v>149</v>
      </c>
    </row>
    <row r="12" spans="1:9" ht="15.75" customHeight="1" x14ac:dyDescent="0.2">
      <c r="A12" s="64" t="s">
        <v>56</v>
      </c>
      <c r="B12" s="263">
        <v>1500</v>
      </c>
      <c r="C12" s="265">
        <v>0</v>
      </c>
      <c r="D12" s="264">
        <v>1500</v>
      </c>
      <c r="E12" s="261"/>
      <c r="F12" s="262">
        <v>1500</v>
      </c>
      <c r="H12" s="144"/>
      <c r="I12" s="336"/>
    </row>
    <row r="13" spans="1:9" ht="15.75" customHeight="1" x14ac:dyDescent="0.2">
      <c r="A13" s="65" t="s">
        <v>57</v>
      </c>
      <c r="B13" s="263">
        <v>25000</v>
      </c>
      <c r="C13" s="263">
        <v>0</v>
      </c>
      <c r="D13" s="264">
        <v>25000</v>
      </c>
      <c r="E13" s="261"/>
      <c r="F13" s="262">
        <v>25000</v>
      </c>
      <c r="H13" s="144">
        <v>3</v>
      </c>
      <c r="I13" s="336" t="s">
        <v>150</v>
      </c>
    </row>
    <row r="14" spans="1:9" ht="15.75" customHeight="1" x14ac:dyDescent="0.2">
      <c r="A14" s="66" t="s">
        <v>58</v>
      </c>
      <c r="B14" s="263">
        <v>25000</v>
      </c>
      <c r="C14" s="263">
        <v>0</v>
      </c>
      <c r="D14" s="264">
        <v>25000</v>
      </c>
      <c r="E14" s="261"/>
      <c r="F14" s="262">
        <v>25000</v>
      </c>
      <c r="H14" s="144"/>
      <c r="I14" s="336"/>
    </row>
    <row r="15" spans="1:9" ht="15.75" customHeight="1" x14ac:dyDescent="0.2">
      <c r="A15" s="67" t="s">
        <v>59</v>
      </c>
      <c r="B15" s="263">
        <v>50000</v>
      </c>
      <c r="C15" s="263">
        <v>0</v>
      </c>
      <c r="D15" s="264">
        <v>50000</v>
      </c>
      <c r="E15" s="261"/>
      <c r="F15" s="262">
        <v>50000</v>
      </c>
      <c r="H15" s="142"/>
      <c r="I15" s="336"/>
    </row>
    <row r="16" spans="1:9" ht="15.75" customHeight="1" x14ac:dyDescent="0.2">
      <c r="A16" s="62" t="s">
        <v>60</v>
      </c>
      <c r="B16" s="263">
        <v>2500</v>
      </c>
      <c r="C16" s="263">
        <v>0</v>
      </c>
      <c r="D16" s="264">
        <v>2500</v>
      </c>
      <c r="E16" s="261"/>
      <c r="F16" s="262">
        <v>2500</v>
      </c>
      <c r="H16" s="142"/>
    </row>
    <row r="17" spans="1:8" ht="15.75" customHeight="1" x14ac:dyDescent="0.2">
      <c r="A17" s="68" t="s">
        <v>61</v>
      </c>
      <c r="B17" s="263">
        <v>47500</v>
      </c>
      <c r="C17" s="263">
        <v>0</v>
      </c>
      <c r="D17" s="264">
        <v>47500</v>
      </c>
      <c r="E17" s="261"/>
      <c r="F17" s="262">
        <v>47500</v>
      </c>
    </row>
    <row r="18" spans="1:8" ht="15.75" customHeight="1" x14ac:dyDescent="0.2">
      <c r="A18" s="68" t="s">
        <v>62</v>
      </c>
      <c r="B18" s="263">
        <v>22500</v>
      </c>
      <c r="C18" s="263">
        <v>0</v>
      </c>
      <c r="D18" s="264"/>
      <c r="E18" s="261"/>
      <c r="F18" s="262"/>
    </row>
    <row r="19" spans="1:8" ht="15.75" customHeight="1" x14ac:dyDescent="0.2">
      <c r="A19" s="69" t="s">
        <v>63</v>
      </c>
      <c r="B19" s="263">
        <v>70000</v>
      </c>
      <c r="C19" s="263">
        <v>0</v>
      </c>
      <c r="D19" s="264">
        <v>47500</v>
      </c>
      <c r="E19" s="261"/>
      <c r="F19" s="262">
        <v>47500</v>
      </c>
    </row>
    <row r="20" spans="1:8" ht="15.75" customHeight="1" x14ac:dyDescent="0.2">
      <c r="A20" s="69" t="s">
        <v>64</v>
      </c>
      <c r="B20" s="263">
        <v>20000</v>
      </c>
      <c r="C20" s="263"/>
      <c r="D20" s="264">
        <v>20000</v>
      </c>
      <c r="E20" s="261"/>
      <c r="F20" s="262">
        <v>20000</v>
      </c>
    </row>
    <row r="21" spans="1:8" ht="15.75" customHeight="1" x14ac:dyDescent="0.2">
      <c r="A21" s="68" t="s">
        <v>65</v>
      </c>
      <c r="B21" s="263">
        <v>2000</v>
      </c>
      <c r="C21" s="263">
        <v>0</v>
      </c>
      <c r="D21" s="264">
        <v>2000</v>
      </c>
      <c r="E21" s="261"/>
      <c r="F21" s="262">
        <v>2000</v>
      </c>
    </row>
    <row r="22" spans="1:8" ht="15.75" customHeight="1" x14ac:dyDescent="0.2">
      <c r="A22" s="70" t="s">
        <v>66</v>
      </c>
      <c r="B22" s="263">
        <v>3000</v>
      </c>
      <c r="C22" s="263">
        <v>0</v>
      </c>
      <c r="D22" s="264">
        <v>3000</v>
      </c>
      <c r="E22" s="261"/>
      <c r="F22" s="262">
        <v>3000</v>
      </c>
    </row>
    <row r="23" spans="1:8" ht="15.75" customHeight="1" x14ac:dyDescent="0.2">
      <c r="A23" s="70" t="s">
        <v>67</v>
      </c>
      <c r="B23" s="263">
        <v>5000</v>
      </c>
      <c r="C23" s="263">
        <v>0</v>
      </c>
      <c r="D23" s="264">
        <v>5000</v>
      </c>
      <c r="E23" s="261"/>
      <c r="F23" s="262">
        <v>5000</v>
      </c>
    </row>
    <row r="24" spans="1:8" ht="15.75" customHeight="1" x14ac:dyDescent="0.2">
      <c r="A24" s="70" t="s">
        <v>68</v>
      </c>
      <c r="B24" s="263">
        <v>45000</v>
      </c>
      <c r="C24" s="263">
        <v>0</v>
      </c>
      <c r="D24" s="264">
        <v>22500</v>
      </c>
      <c r="E24" s="261"/>
      <c r="F24" s="262">
        <v>22500</v>
      </c>
    </row>
    <row r="25" spans="1:8" ht="15.75" customHeight="1" x14ac:dyDescent="0.2">
      <c r="A25" s="13"/>
      <c r="B25" s="263"/>
      <c r="C25" s="263"/>
      <c r="D25" s="264"/>
      <c r="E25" s="261"/>
      <c r="F25" s="262"/>
    </row>
    <row r="26" spans="1:8" ht="15.75" customHeight="1" x14ac:dyDescent="0.2">
      <c r="A26" s="71" t="s">
        <v>69</v>
      </c>
      <c r="B26" s="263">
        <v>0</v>
      </c>
      <c r="C26" s="263">
        <v>0</v>
      </c>
      <c r="D26" s="264">
        <v>0</v>
      </c>
      <c r="E26" s="261"/>
      <c r="F26" s="262">
        <v>0</v>
      </c>
    </row>
    <row r="27" spans="1:8" s="138" customFormat="1" ht="15.75" customHeight="1" x14ac:dyDescent="0.2">
      <c r="A27" s="71" t="s">
        <v>70</v>
      </c>
      <c r="B27" s="263">
        <v>15</v>
      </c>
      <c r="C27" s="263">
        <v>0</v>
      </c>
      <c r="D27" s="264">
        <v>15</v>
      </c>
      <c r="E27" s="266"/>
      <c r="F27" s="262">
        <v>15</v>
      </c>
      <c r="H27" s="139"/>
    </row>
    <row r="28" spans="1:8" s="138" customFormat="1" ht="15.75" customHeight="1" x14ac:dyDescent="0.2">
      <c r="A28" s="73" t="s">
        <v>71</v>
      </c>
      <c r="B28" s="263">
        <v>500000000000000</v>
      </c>
      <c r="C28" s="264">
        <v>0</v>
      </c>
      <c r="D28" s="267">
        <v>50000000000000</v>
      </c>
      <c r="E28" s="266"/>
      <c r="F28" s="262">
        <v>50000000000000</v>
      </c>
      <c r="H28" s="139"/>
    </row>
    <row r="29" spans="1:8" s="138" customFormat="1" ht="15.75" customHeight="1" x14ac:dyDescent="0.2">
      <c r="A29" s="148" t="s">
        <v>72</v>
      </c>
      <c r="B29" s="268">
        <v>3000</v>
      </c>
      <c r="C29" s="268">
        <v>0</v>
      </c>
      <c r="D29" s="269">
        <v>3000</v>
      </c>
      <c r="E29" s="266"/>
      <c r="F29" s="262">
        <v>3000</v>
      </c>
      <c r="H29" s="139"/>
    </row>
    <row r="30" spans="1:8" s="138" customFormat="1" x14ac:dyDescent="0.2">
      <c r="H30" s="139"/>
    </row>
    <row r="31" spans="1:8" s="138" customFormat="1" x14ac:dyDescent="0.2">
      <c r="H31" s="139"/>
    </row>
    <row r="32" spans="1:8" s="138" customFormat="1" x14ac:dyDescent="0.2">
      <c r="H32" s="139"/>
    </row>
    <row r="33" spans="8:8" s="138" customFormat="1" x14ac:dyDescent="0.2">
      <c r="H33" s="139"/>
    </row>
    <row r="34" spans="8:8" s="138" customFormat="1" x14ac:dyDescent="0.2">
      <c r="H34" s="139"/>
    </row>
    <row r="35" spans="8:8" s="138" customFormat="1" x14ac:dyDescent="0.2">
      <c r="H35" s="139"/>
    </row>
    <row r="36" spans="8:8" s="138" customFormat="1" x14ac:dyDescent="0.2">
      <c r="H36" s="139"/>
    </row>
    <row r="37" spans="8:8" s="138" customFormat="1" x14ac:dyDescent="0.2">
      <c r="H37" s="139"/>
    </row>
    <row r="38" spans="8:8" s="138" customFormat="1" x14ac:dyDescent="0.2">
      <c r="H38" s="139"/>
    </row>
    <row r="39" spans="8:8" s="138" customFormat="1" x14ac:dyDescent="0.2">
      <c r="H39" s="139"/>
    </row>
    <row r="40" spans="8:8" s="138" customFormat="1" x14ac:dyDescent="0.2">
      <c r="H40" s="139"/>
    </row>
    <row r="41" spans="8:8" s="138" customFormat="1" x14ac:dyDescent="0.2">
      <c r="H41" s="139"/>
    </row>
    <row r="42" spans="8:8" s="138" customFormat="1" x14ac:dyDescent="0.2">
      <c r="H42" s="139"/>
    </row>
    <row r="43" spans="8:8" s="138" customFormat="1" x14ac:dyDescent="0.2">
      <c r="H43" s="139"/>
    </row>
    <row r="44" spans="8:8" s="138" customFormat="1" x14ac:dyDescent="0.2">
      <c r="H44" s="139"/>
    </row>
    <row r="45" spans="8:8" s="138" customFormat="1" x14ac:dyDescent="0.2">
      <c r="H45" s="139"/>
    </row>
    <row r="46" spans="8:8" s="138" customFormat="1" x14ac:dyDescent="0.2">
      <c r="H46" s="139"/>
    </row>
    <row r="47" spans="8:8" s="138" customFormat="1" x14ac:dyDescent="0.2">
      <c r="H47" s="139"/>
    </row>
    <row r="48" spans="8:8" s="138" customFormat="1" x14ac:dyDescent="0.2">
      <c r="H48" s="139"/>
    </row>
    <row r="49" spans="1:8" s="138" customFormat="1" x14ac:dyDescent="0.2">
      <c r="H49" s="139"/>
    </row>
    <row r="50" spans="1:8" s="138" customFormat="1" x14ac:dyDescent="0.2">
      <c r="H50" s="139"/>
    </row>
    <row r="51" spans="1:8" s="138" customFormat="1" x14ac:dyDescent="0.2">
      <c r="H51" s="139"/>
    </row>
    <row r="52" spans="1:8" s="138" customFormat="1" x14ac:dyDescent="0.2">
      <c r="H52" s="139"/>
    </row>
    <row r="53" spans="1:8" s="138" customFormat="1" x14ac:dyDescent="0.2">
      <c r="H53" s="139"/>
    </row>
    <row r="54" spans="1:8" s="138" customFormat="1" x14ac:dyDescent="0.2">
      <c r="H54" s="139"/>
    </row>
    <row r="55" spans="1:8" s="138" customFormat="1" x14ac:dyDescent="0.2">
      <c r="H55" s="139"/>
    </row>
    <row r="56" spans="1:8" s="138" customFormat="1" x14ac:dyDescent="0.2">
      <c r="H56" s="139"/>
    </row>
    <row r="57" spans="1:8" s="138" customFormat="1" x14ac:dyDescent="0.2">
      <c r="H57" s="139"/>
    </row>
    <row r="58" spans="1:8" x14ac:dyDescent="0.2">
      <c r="A58" s="138"/>
      <c r="B58" s="138"/>
      <c r="C58" s="138"/>
      <c r="D58" s="138"/>
      <c r="F58" s="138"/>
    </row>
    <row r="59" spans="1:8" x14ac:dyDescent="0.2">
      <c r="B59" s="138"/>
      <c r="C59" s="138"/>
      <c r="D59" s="138"/>
      <c r="F59" s="138"/>
    </row>
  </sheetData>
  <mergeCells count="5">
    <mergeCell ref="I13:I15"/>
    <mergeCell ref="F1:F6"/>
    <mergeCell ref="B3:D4"/>
    <mergeCell ref="I11:I12"/>
    <mergeCell ref="I7:I10"/>
  </mergeCells>
  <printOptions headings="1" gridLines="1"/>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R158"/>
  <sheetViews>
    <sheetView workbookViewId="0">
      <pane xSplit="1" ySplit="6" topLeftCell="B16" activePane="bottomRight" state="frozen"/>
      <selection pane="topRight" activeCell="B1" sqref="B1"/>
      <selection pane="bottomLeft" activeCell="A7" sqref="A7"/>
      <selection pane="bottomRight" activeCell="K32" sqref="K32:L34"/>
    </sheetView>
  </sheetViews>
  <sheetFormatPr baseColWidth="10" defaultColWidth="8.83203125" defaultRowHeight="15" x14ac:dyDescent="0.2"/>
  <cols>
    <col min="1" max="1" width="21" style="13" customWidth="1"/>
    <col min="2" max="2" width="8.5" style="13" customWidth="1"/>
    <col min="3" max="3" width="7.83203125" style="13" customWidth="1"/>
    <col min="4" max="4" width="8.5" style="13" customWidth="1"/>
    <col min="5" max="5" width="7.83203125" style="13" customWidth="1"/>
    <col min="6" max="6" width="8.5" style="13" customWidth="1"/>
    <col min="7" max="7" width="7.6640625" style="13" customWidth="1"/>
    <col min="8" max="8" width="8.33203125" style="13" customWidth="1"/>
    <col min="9" max="9" width="7.6640625" style="13" customWidth="1"/>
    <col min="10" max="10" width="7.33203125" style="13" customWidth="1"/>
    <col min="11" max="11" width="8.33203125" style="13" customWidth="1"/>
    <col min="12" max="12" width="8.5" style="13" customWidth="1"/>
    <col min="13" max="14" width="7.6640625" style="13" customWidth="1"/>
    <col min="15" max="15" width="9" style="15" customWidth="1"/>
    <col min="16" max="16" width="8.5" style="15" customWidth="1"/>
    <col min="17" max="40" width="8.83203125" style="61"/>
    <col min="41" max="16384" width="8.83203125" style="13"/>
  </cols>
  <sheetData>
    <row r="1" spans="1:252" ht="19.5" customHeight="1" x14ac:dyDescent="0.2">
      <c r="A1" s="213"/>
      <c r="B1" s="213"/>
      <c r="C1" s="213"/>
      <c r="D1" s="213"/>
      <c r="E1" s="213"/>
      <c r="I1" s="213"/>
      <c r="J1" s="213"/>
      <c r="K1" s="213"/>
      <c r="L1" s="213"/>
      <c r="M1" s="213"/>
      <c r="N1" s="213"/>
      <c r="O1" s="213"/>
      <c r="P1" s="213"/>
      <c r="Q1" s="60"/>
      <c r="R1" s="60"/>
      <c r="S1" s="60"/>
      <c r="T1" s="60"/>
      <c r="U1" s="60"/>
      <c r="V1" s="60"/>
      <c r="W1" s="60"/>
      <c r="X1" s="60"/>
      <c r="Y1" s="60"/>
      <c r="Z1" s="60"/>
      <c r="AA1" s="60"/>
      <c r="AB1" s="60"/>
      <c r="AC1" s="60"/>
      <c r="AD1" s="60"/>
      <c r="AE1" s="60"/>
      <c r="AF1" s="60"/>
      <c r="AG1" s="60"/>
      <c r="AH1" s="60"/>
      <c r="AI1" s="60"/>
      <c r="AJ1" s="60"/>
      <c r="AK1" s="60"/>
      <c r="AL1" s="60"/>
      <c r="AM1" s="60"/>
      <c r="AN1" s="60"/>
      <c r="AO1" s="213"/>
      <c r="AP1" s="213"/>
      <c r="AQ1" s="213"/>
      <c r="AR1" s="213"/>
      <c r="AS1" s="213"/>
      <c r="AT1" s="213"/>
      <c r="AU1" s="213"/>
      <c r="AV1" s="213"/>
      <c r="AW1" s="213"/>
      <c r="AX1" s="213"/>
      <c r="AY1" s="213"/>
      <c r="AZ1" s="213"/>
      <c r="BA1" s="213"/>
      <c r="BB1" s="213"/>
      <c r="BC1" s="213"/>
      <c r="BD1" s="213"/>
      <c r="BE1" s="213"/>
      <c r="BF1" s="213"/>
      <c r="BG1" s="213"/>
      <c r="BH1" s="213"/>
      <c r="BI1" s="213"/>
      <c r="BJ1" s="213"/>
      <c r="BK1" s="213"/>
      <c r="BL1" s="213"/>
      <c r="BM1" s="213"/>
      <c r="BN1" s="213"/>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c r="CP1" s="213"/>
      <c r="CQ1" s="213"/>
      <c r="CR1" s="213"/>
      <c r="CS1" s="213"/>
      <c r="CT1" s="213"/>
      <c r="CU1" s="213"/>
      <c r="CV1" s="213"/>
      <c r="CW1" s="213"/>
      <c r="CX1" s="213"/>
      <c r="CY1" s="213"/>
      <c r="CZ1" s="213"/>
      <c r="DA1" s="213"/>
      <c r="DB1" s="213"/>
      <c r="DC1" s="213"/>
      <c r="DD1" s="213"/>
      <c r="DE1" s="213"/>
      <c r="DF1" s="213"/>
      <c r="DG1" s="213"/>
      <c r="DH1" s="213"/>
      <c r="DI1" s="213"/>
      <c r="DJ1" s="213"/>
      <c r="DK1" s="213"/>
      <c r="DL1" s="213"/>
      <c r="DM1" s="213"/>
      <c r="DN1" s="213"/>
      <c r="DO1" s="213"/>
      <c r="DP1" s="213"/>
      <c r="DQ1" s="213"/>
      <c r="DR1" s="213"/>
      <c r="DS1" s="213"/>
      <c r="DT1" s="213"/>
      <c r="DU1" s="213"/>
      <c r="DV1" s="213"/>
      <c r="DW1" s="213"/>
      <c r="DX1" s="213"/>
      <c r="DY1" s="213"/>
      <c r="DZ1" s="213"/>
      <c r="EA1" s="213"/>
      <c r="EB1" s="213"/>
      <c r="EC1" s="213"/>
      <c r="ED1" s="213"/>
      <c r="EE1" s="213"/>
      <c r="EF1" s="213"/>
      <c r="EG1" s="213"/>
      <c r="EH1" s="213"/>
      <c r="EI1" s="213"/>
      <c r="EJ1" s="213"/>
      <c r="EK1" s="213"/>
      <c r="EL1" s="213"/>
      <c r="EM1" s="213"/>
      <c r="EN1" s="213"/>
      <c r="EO1" s="213"/>
      <c r="EP1" s="213"/>
      <c r="EQ1" s="213"/>
      <c r="ER1" s="213"/>
      <c r="ES1" s="213"/>
      <c r="ET1" s="213"/>
      <c r="EU1" s="213"/>
      <c r="EV1" s="213"/>
      <c r="EW1" s="213"/>
      <c r="EX1" s="213"/>
      <c r="EY1" s="213"/>
      <c r="EZ1" s="213"/>
      <c r="FA1" s="213"/>
      <c r="FB1" s="213"/>
      <c r="FC1" s="213"/>
      <c r="FD1" s="213"/>
      <c r="FE1" s="213"/>
      <c r="FF1" s="213"/>
      <c r="FG1" s="213"/>
      <c r="FH1" s="213"/>
      <c r="FI1" s="213"/>
      <c r="FJ1" s="213"/>
      <c r="FK1" s="213"/>
      <c r="FL1" s="213"/>
      <c r="FM1" s="213"/>
      <c r="FN1" s="213"/>
      <c r="FO1" s="213"/>
      <c r="FP1" s="213"/>
      <c r="FQ1" s="213"/>
      <c r="FR1" s="213"/>
      <c r="FS1" s="213"/>
      <c r="FT1" s="213"/>
      <c r="FU1" s="213"/>
      <c r="FV1" s="213"/>
      <c r="FW1" s="213"/>
      <c r="FX1" s="213"/>
      <c r="FY1" s="213"/>
      <c r="FZ1" s="213"/>
      <c r="GA1" s="213"/>
      <c r="GB1" s="213"/>
      <c r="GC1" s="213"/>
      <c r="GD1" s="213"/>
      <c r="GE1" s="213"/>
      <c r="GF1" s="213"/>
      <c r="GG1" s="213"/>
      <c r="GH1" s="213"/>
      <c r="GI1" s="213"/>
      <c r="GJ1" s="213"/>
      <c r="GK1" s="213"/>
      <c r="GL1" s="213"/>
      <c r="GM1" s="213"/>
      <c r="GN1" s="213"/>
      <c r="GO1" s="213"/>
      <c r="GP1" s="213"/>
      <c r="GQ1" s="213"/>
      <c r="GR1" s="213"/>
      <c r="GS1" s="213"/>
      <c r="GT1" s="213"/>
      <c r="GU1" s="213"/>
      <c r="GV1" s="213"/>
      <c r="GW1" s="213"/>
      <c r="GX1" s="213"/>
      <c r="GY1" s="213"/>
      <c r="GZ1" s="213"/>
      <c r="HA1" s="213"/>
      <c r="HB1" s="213"/>
      <c r="HC1" s="213"/>
      <c r="HD1" s="213"/>
      <c r="HE1" s="213"/>
      <c r="HF1" s="213"/>
      <c r="HG1" s="213"/>
      <c r="HH1" s="213"/>
      <c r="HI1" s="213"/>
      <c r="HJ1" s="213"/>
      <c r="HK1" s="213"/>
      <c r="HL1" s="213"/>
      <c r="HM1" s="213"/>
      <c r="HN1" s="213"/>
      <c r="HO1" s="213"/>
      <c r="HP1" s="213"/>
      <c r="HQ1" s="213"/>
      <c r="HR1" s="213"/>
      <c r="HS1" s="213"/>
      <c r="HT1" s="213"/>
      <c r="HU1" s="213"/>
      <c r="HV1" s="213"/>
      <c r="HW1" s="213"/>
      <c r="HX1" s="213"/>
      <c r="HY1" s="213"/>
      <c r="HZ1" s="213"/>
      <c r="IA1" s="213"/>
      <c r="IB1" s="213"/>
      <c r="IC1" s="213"/>
      <c r="ID1" s="213"/>
      <c r="IE1" s="213"/>
      <c r="IF1" s="213"/>
      <c r="IG1" s="213"/>
      <c r="IH1" s="213"/>
      <c r="II1" s="213"/>
      <c r="IJ1" s="213"/>
      <c r="IK1" s="213"/>
      <c r="IL1" s="213"/>
      <c r="IM1" s="213"/>
      <c r="IN1" s="213"/>
      <c r="IO1" s="213"/>
      <c r="IP1" s="213"/>
      <c r="IQ1" s="213"/>
      <c r="IR1" s="213"/>
    </row>
    <row r="2" spans="1:252" ht="19.5" customHeight="1" x14ac:dyDescent="0.25">
      <c r="A2" s="17"/>
      <c r="F2" s="213"/>
      <c r="G2" s="18" t="s">
        <v>31</v>
      </c>
      <c r="H2" s="213"/>
      <c r="J2" s="222"/>
    </row>
    <row r="3" spans="1:252" ht="19.5" customHeight="1" x14ac:dyDescent="0.25">
      <c r="A3" s="294" t="s">
        <v>32</v>
      </c>
      <c r="B3" s="294"/>
      <c r="C3" s="294"/>
      <c r="D3" s="294"/>
      <c r="K3" s="19" t="s">
        <v>33</v>
      </c>
      <c r="L3" s="293">
        <f ca="1">NOW()</f>
        <v>43855.309062152781</v>
      </c>
      <c r="M3" s="293"/>
      <c r="N3" s="293"/>
      <c r="O3" s="293"/>
      <c r="P3" s="13"/>
    </row>
    <row r="4" spans="1:252" ht="19.5" customHeight="1" thickBot="1" x14ac:dyDescent="0.3">
      <c r="A4" s="20" t="s">
        <v>4</v>
      </c>
      <c r="B4" s="290" t="str">
        <f>+GrantReq!C4</f>
        <v>ABC Partner  2019</v>
      </c>
      <c r="C4" s="290"/>
      <c r="D4" s="290"/>
      <c r="E4" s="290"/>
      <c r="F4" s="290"/>
      <c r="G4" s="290"/>
      <c r="H4" s="290"/>
      <c r="I4" s="290"/>
      <c r="J4" s="21"/>
      <c r="K4" s="21" t="s">
        <v>34</v>
      </c>
      <c r="M4" s="291" t="str">
        <f>+Instr!B8</f>
        <v>101 2589</v>
      </c>
      <c r="N4" s="291"/>
      <c r="O4" s="292"/>
      <c r="P4" s="292"/>
    </row>
    <row r="5" spans="1:252" ht="19.5" customHeight="1" thickBot="1" x14ac:dyDescent="0.3">
      <c r="B5" s="289"/>
      <c r="C5" s="289"/>
      <c r="D5" s="289"/>
      <c r="E5" s="289"/>
      <c r="F5" s="289"/>
      <c r="G5" s="289"/>
      <c r="H5" s="289"/>
      <c r="I5" s="289"/>
      <c r="N5" s="22"/>
      <c r="O5" s="23" t="s">
        <v>35</v>
      </c>
      <c r="P5" s="24" t="s">
        <v>36</v>
      </c>
    </row>
    <row r="6" spans="1:252" ht="12.75" customHeight="1" thickBot="1" x14ac:dyDescent="0.25">
      <c r="A6" s="25"/>
      <c r="B6" s="184" t="s">
        <v>37</v>
      </c>
      <c r="C6" s="26" t="s">
        <v>38</v>
      </c>
      <c r="D6" s="26" t="s">
        <v>39</v>
      </c>
      <c r="E6" s="26" t="s">
        <v>40</v>
      </c>
      <c r="F6" s="183" t="s">
        <v>41</v>
      </c>
      <c r="G6" s="26" t="s">
        <v>42</v>
      </c>
      <c r="H6" s="27" t="s">
        <v>43</v>
      </c>
      <c r="I6" s="28" t="s">
        <v>44</v>
      </c>
      <c r="J6" s="27" t="s">
        <v>45</v>
      </c>
      <c r="K6" s="26" t="s">
        <v>46</v>
      </c>
      <c r="L6" s="26" t="s">
        <v>47</v>
      </c>
      <c r="M6" s="29" t="s">
        <v>48</v>
      </c>
      <c r="N6" s="223" t="s">
        <v>49</v>
      </c>
      <c r="O6" s="206" t="s">
        <v>50</v>
      </c>
      <c r="P6" s="205" t="s">
        <v>49</v>
      </c>
    </row>
    <row r="7" spans="1:252" ht="21" customHeight="1" x14ac:dyDescent="0.2">
      <c r="A7" s="64" t="s">
        <v>51</v>
      </c>
      <c r="B7" s="117">
        <f>+Admin!B8</f>
        <v>10000</v>
      </c>
      <c r="C7" s="118">
        <f>+Admin!C8</f>
        <v>0</v>
      </c>
      <c r="D7" s="118">
        <f>+Admin!D8</f>
        <v>0</v>
      </c>
      <c r="E7" s="118">
        <f>+Admin!E8</f>
        <v>0</v>
      </c>
      <c r="F7" s="118">
        <f>+Admin!F8</f>
        <v>0</v>
      </c>
      <c r="G7" s="118">
        <f>+Admin!G8</f>
        <v>0</v>
      </c>
      <c r="H7" s="118">
        <f>+Admin!H8</f>
        <v>0</v>
      </c>
      <c r="I7" s="118">
        <f>+Admin!I8</f>
        <v>0</v>
      </c>
      <c r="J7" s="118">
        <f>+Admin!J8</f>
        <v>0</v>
      </c>
      <c r="K7" s="118">
        <f>+Admin!K8</f>
        <v>0</v>
      </c>
      <c r="L7" s="118">
        <f>+Admin!L8</f>
        <v>0</v>
      </c>
      <c r="M7" s="118">
        <f>+Admin!M8</f>
        <v>0</v>
      </c>
      <c r="N7" s="119">
        <f>SUM(B7:M7)</f>
        <v>10000</v>
      </c>
      <c r="O7" s="203">
        <f>+PriorYr!F7</f>
        <v>10000</v>
      </c>
      <c r="P7" s="194">
        <f>SUM(N7:O7)</f>
        <v>20000</v>
      </c>
    </row>
    <row r="8" spans="1:252" ht="21" customHeight="1" x14ac:dyDescent="0.2">
      <c r="A8" s="62" t="s">
        <v>52</v>
      </c>
      <c r="B8" s="117">
        <f>+Jan!H12</f>
        <v>0</v>
      </c>
      <c r="C8" s="118">
        <f>+Feb!H12</f>
        <v>0</v>
      </c>
      <c r="D8" s="118">
        <f>+Mar!H12</f>
        <v>0</v>
      </c>
      <c r="E8" s="118">
        <f>+Apr!H12</f>
        <v>0</v>
      </c>
      <c r="F8" s="118">
        <f>+May!H12</f>
        <v>0</v>
      </c>
      <c r="G8" s="118">
        <f>+Jun!H12</f>
        <v>0</v>
      </c>
      <c r="H8" s="118">
        <f>+Jul!H12</f>
        <v>0</v>
      </c>
      <c r="I8" s="118">
        <f>+Aug!H12</f>
        <v>0</v>
      </c>
      <c r="J8" s="118">
        <f>+Sep!H12</f>
        <v>0</v>
      </c>
      <c r="K8" s="118">
        <f>+Oct!H12</f>
        <v>0</v>
      </c>
      <c r="L8" s="118">
        <f>+Nov!H12</f>
        <v>0</v>
      </c>
      <c r="M8" s="118">
        <f>+Dec!H12</f>
        <v>0</v>
      </c>
      <c r="N8" s="119">
        <f>SUM(B8:M8)</f>
        <v>0</v>
      </c>
      <c r="O8" s="203">
        <f>+PriorYr!F8</f>
        <v>5000</v>
      </c>
      <c r="P8" s="194">
        <f>SUM(N8:O8)</f>
        <v>5000</v>
      </c>
    </row>
    <row r="9" spans="1:252" ht="21" customHeight="1" x14ac:dyDescent="0.2">
      <c r="A9" s="62" t="s">
        <v>53</v>
      </c>
      <c r="B9" s="118">
        <f>+ROUNDDOWN(B8*Admin!$J$5,0)</f>
        <v>0</v>
      </c>
      <c r="C9" s="118">
        <f>+ROUNDDOWN(C8*Admin!$J$5,0)</f>
        <v>0</v>
      </c>
      <c r="D9" s="118">
        <f>+ROUNDDOWN(D8*Admin!$J$5,0)</f>
        <v>0</v>
      </c>
      <c r="E9" s="118">
        <f>+ROUNDDOWN(E8*Admin!$J$5,0)</f>
        <v>0</v>
      </c>
      <c r="F9" s="118">
        <f>+ROUNDDOWN(F8*Admin!$J$5,0)</f>
        <v>0</v>
      </c>
      <c r="G9" s="118">
        <f>+ROUNDDOWN(G8*Admin!$J$5,0)</f>
        <v>0</v>
      </c>
      <c r="H9" s="118">
        <f>+ROUNDDOWN(H8*Admin!$J$5,0)</f>
        <v>0</v>
      </c>
      <c r="I9" s="118">
        <f>+ROUNDDOWN(I8*Admin!$J$5,0)</f>
        <v>0</v>
      </c>
      <c r="J9" s="118">
        <f>+ROUNDDOWN(J8*Admin!$J$5,0)</f>
        <v>0</v>
      </c>
      <c r="K9" s="118">
        <f>+ROUNDDOWN(K8*Admin!$J$5,0)</f>
        <v>0</v>
      </c>
      <c r="L9" s="118">
        <f>+ROUNDDOWN(L8*Admin!$J$5,0)</f>
        <v>0</v>
      </c>
      <c r="M9" s="118">
        <f>+ROUNDDOWN(M8*Admin!$J$5,0)</f>
        <v>0</v>
      </c>
      <c r="N9" s="119">
        <f>SUM(B9:M9)</f>
        <v>0</v>
      </c>
      <c r="O9" s="203">
        <f>+PriorYr!F9</f>
        <v>500</v>
      </c>
      <c r="P9" s="194">
        <f>SUM(N9:O9)</f>
        <v>500</v>
      </c>
    </row>
    <row r="10" spans="1:252" ht="21" customHeight="1" x14ac:dyDescent="0.2">
      <c r="A10" s="63" t="s">
        <v>54</v>
      </c>
      <c r="B10" s="117">
        <f>+Admin!B9</f>
        <v>10000</v>
      </c>
      <c r="C10" s="118">
        <f>+Admin!C9</f>
        <v>0</v>
      </c>
      <c r="D10" s="118">
        <f>+Admin!D9</f>
        <v>0</v>
      </c>
      <c r="E10" s="118">
        <f>+Admin!E9</f>
        <v>0</v>
      </c>
      <c r="F10" s="118">
        <f>+Admin!F9</f>
        <v>0</v>
      </c>
      <c r="G10" s="118">
        <f>+Admin!G9</f>
        <v>0</v>
      </c>
      <c r="H10" s="118">
        <f>+Admin!H9</f>
        <v>0</v>
      </c>
      <c r="I10" s="118">
        <f>+Admin!I9</f>
        <v>0</v>
      </c>
      <c r="J10" s="118">
        <f>+Admin!J9</f>
        <v>0</v>
      </c>
      <c r="K10" s="118">
        <f>+Admin!K9</f>
        <v>0</v>
      </c>
      <c r="L10" s="118">
        <f>+Admin!L9</f>
        <v>0</v>
      </c>
      <c r="M10" s="118">
        <f>+Admin!M9</f>
        <v>0</v>
      </c>
      <c r="N10" s="119">
        <f>SUM(B10:M10)</f>
        <v>10000</v>
      </c>
      <c r="O10" s="10">
        <f>+PriorYr!F10</f>
        <v>10000</v>
      </c>
      <c r="P10" s="194">
        <f>SUM(N10:O10)</f>
        <v>20000</v>
      </c>
    </row>
    <row r="11" spans="1:252" ht="21" customHeight="1" x14ac:dyDescent="0.2">
      <c r="A11" s="64" t="s">
        <v>55</v>
      </c>
      <c r="B11" s="187">
        <f>+B7+B8+B10-B9</f>
        <v>20000</v>
      </c>
      <c r="C11" s="187">
        <f t="shared" ref="C11:M11" si="0">+C7+C8+C10-C9</f>
        <v>0</v>
      </c>
      <c r="D11" s="187">
        <f t="shared" si="0"/>
        <v>0</v>
      </c>
      <c r="E11" s="187">
        <f t="shared" si="0"/>
        <v>0</v>
      </c>
      <c r="F11" s="187">
        <f t="shared" si="0"/>
        <v>0</v>
      </c>
      <c r="G11" s="187">
        <f t="shared" si="0"/>
        <v>0</v>
      </c>
      <c r="H11" s="187">
        <f t="shared" si="0"/>
        <v>0</v>
      </c>
      <c r="I11" s="187">
        <f t="shared" si="0"/>
        <v>0</v>
      </c>
      <c r="J11" s="187">
        <f t="shared" si="0"/>
        <v>0</v>
      </c>
      <c r="K11" s="187">
        <f t="shared" si="0"/>
        <v>0</v>
      </c>
      <c r="L11" s="187">
        <f t="shared" si="0"/>
        <v>0</v>
      </c>
      <c r="M11" s="187">
        <f t="shared" si="0"/>
        <v>0</v>
      </c>
      <c r="N11" s="125">
        <f>+N7+N8+N10-N9</f>
        <v>20000</v>
      </c>
      <c r="O11" s="10">
        <f>+PriorYr!F11</f>
        <v>24500</v>
      </c>
      <c r="P11" s="129">
        <f t="shared" ref="P11" si="1">+P7+P8+P10-P9</f>
        <v>44500</v>
      </c>
    </row>
    <row r="12" spans="1:252" ht="21" customHeight="1" thickBot="1" x14ac:dyDescent="0.25">
      <c r="A12" s="64" t="s">
        <v>56</v>
      </c>
      <c r="B12" s="188">
        <f>+B11+PriorYr!B12</f>
        <v>21500</v>
      </c>
      <c r="C12" s="188">
        <f>IF(B12-B14&lt;1,0,+B12-B14)+C11</f>
        <v>21500</v>
      </c>
      <c r="D12" s="188">
        <f>IF(C12-C14&lt;1,0,+C12-C14)+D11</f>
        <v>21500</v>
      </c>
      <c r="E12" s="188">
        <f t="shared" ref="E12:M12" si="2">IF(D12-D14&lt;1,0,+D12-D14)+E11</f>
        <v>21500</v>
      </c>
      <c r="F12" s="188">
        <f t="shared" si="2"/>
        <v>21500</v>
      </c>
      <c r="G12" s="188">
        <f t="shared" si="2"/>
        <v>21500</v>
      </c>
      <c r="H12" s="188">
        <f t="shared" si="2"/>
        <v>21500</v>
      </c>
      <c r="I12" s="188">
        <f t="shared" si="2"/>
        <v>21500</v>
      </c>
      <c r="J12" s="188">
        <f t="shared" si="2"/>
        <v>21500</v>
      </c>
      <c r="K12" s="188">
        <f t="shared" si="2"/>
        <v>21500</v>
      </c>
      <c r="L12" s="188">
        <f t="shared" si="2"/>
        <v>21500</v>
      </c>
      <c r="M12" s="188">
        <f t="shared" si="2"/>
        <v>21500</v>
      </c>
      <c r="N12" s="192">
        <f>IF(M12-M14&lt;1,0,+M12-M14)</f>
        <v>21500</v>
      </c>
      <c r="O12" s="202">
        <f>+PriorYr!F12</f>
        <v>1500</v>
      </c>
      <c r="P12" s="195">
        <f>+N12</f>
        <v>21500</v>
      </c>
      <c r="Q12" s="147"/>
    </row>
    <row r="13" spans="1:252" ht="29.25" customHeight="1" thickTop="1" x14ac:dyDescent="0.2">
      <c r="A13" s="65" t="s">
        <v>57</v>
      </c>
      <c r="B13" s="122">
        <f>+Jan!H13</f>
        <v>0</v>
      </c>
      <c r="C13" s="122">
        <f>+Feb!H13</f>
        <v>0</v>
      </c>
      <c r="D13" s="122">
        <f>+Mar!H13</f>
        <v>0</v>
      </c>
      <c r="E13" s="122">
        <f>+Apr!H13</f>
        <v>0</v>
      </c>
      <c r="F13" s="122">
        <f>+May!H13</f>
        <v>0</v>
      </c>
      <c r="G13" s="122">
        <f>+Jun!H13</f>
        <v>0</v>
      </c>
      <c r="H13" s="122">
        <f>+Jul!H13</f>
        <v>0</v>
      </c>
      <c r="I13" s="122">
        <f>+Aug!H13</f>
        <v>0</v>
      </c>
      <c r="J13" s="122">
        <f>+Sep!H13</f>
        <v>0</v>
      </c>
      <c r="K13" s="122">
        <f>+Oct!H13</f>
        <v>0</v>
      </c>
      <c r="L13" s="122">
        <f>+Nov!H13</f>
        <v>0</v>
      </c>
      <c r="M13" s="122">
        <f>+Dec!H13</f>
        <v>0</v>
      </c>
      <c r="N13" s="119">
        <f>SUM(B13:M13)</f>
        <v>0</v>
      </c>
      <c r="O13" s="203">
        <f>+PriorYr!F13</f>
        <v>25000</v>
      </c>
      <c r="P13" s="196">
        <f>SUM(N13:O13)</f>
        <v>25000</v>
      </c>
    </row>
    <row r="14" spans="1:252" ht="21" customHeight="1" x14ac:dyDescent="0.2">
      <c r="A14" s="66" t="s">
        <v>58</v>
      </c>
      <c r="B14" s="123">
        <f>IF(+B12&lt;B13,+B12,+B13)</f>
        <v>0</v>
      </c>
      <c r="C14" s="123">
        <f>IF(+C12&lt;C13,+C12,+C13)</f>
        <v>0</v>
      </c>
      <c r="D14" s="123">
        <f>IF(+D12&lt;D13,+D12,+D13)</f>
        <v>0</v>
      </c>
      <c r="E14" s="123">
        <f>IF(+E12&lt;E13,+E12,+E13)</f>
        <v>0</v>
      </c>
      <c r="F14" s="123">
        <f t="shared" ref="F14:M14" si="3">IF(+F12&lt;F13,+F12,+F13)</f>
        <v>0</v>
      </c>
      <c r="G14" s="123">
        <f t="shared" si="3"/>
        <v>0</v>
      </c>
      <c r="H14" s="123">
        <f t="shared" si="3"/>
        <v>0</v>
      </c>
      <c r="I14" s="123">
        <f t="shared" si="3"/>
        <v>0</v>
      </c>
      <c r="J14" s="123">
        <f t="shared" si="3"/>
        <v>0</v>
      </c>
      <c r="K14" s="123">
        <f t="shared" si="3"/>
        <v>0</v>
      </c>
      <c r="L14" s="123">
        <f t="shared" si="3"/>
        <v>0</v>
      </c>
      <c r="M14" s="123">
        <f t="shared" si="3"/>
        <v>0</v>
      </c>
      <c r="N14" s="11">
        <f>SUM(B14:M14)</f>
        <v>0</v>
      </c>
      <c r="O14" s="10">
        <f>+PriorYr!F14</f>
        <v>25000</v>
      </c>
      <c r="P14" s="197">
        <f>SUM(N14:O14)</f>
        <v>25000</v>
      </c>
    </row>
    <row r="15" spans="1:252" ht="21" customHeight="1" x14ac:dyDescent="0.2">
      <c r="A15" s="67" t="s">
        <v>59</v>
      </c>
      <c r="B15" s="122">
        <f>SUM(B13:B14)</f>
        <v>0</v>
      </c>
      <c r="C15" s="122">
        <f t="shared" ref="C15:P15" si="4">SUM(C13:C14)</f>
        <v>0</v>
      </c>
      <c r="D15" s="122">
        <f t="shared" si="4"/>
        <v>0</v>
      </c>
      <c r="E15" s="122">
        <f t="shared" si="4"/>
        <v>0</v>
      </c>
      <c r="F15" s="122">
        <f t="shared" si="4"/>
        <v>0</v>
      </c>
      <c r="G15" s="122">
        <f t="shared" si="4"/>
        <v>0</v>
      </c>
      <c r="H15" s="122">
        <f t="shared" si="4"/>
        <v>0</v>
      </c>
      <c r="I15" s="122">
        <f t="shared" si="4"/>
        <v>0</v>
      </c>
      <c r="J15" s="122">
        <f t="shared" si="4"/>
        <v>0</v>
      </c>
      <c r="K15" s="122">
        <f t="shared" si="4"/>
        <v>0</v>
      </c>
      <c r="L15" s="122">
        <f t="shared" si="4"/>
        <v>0</v>
      </c>
      <c r="M15" s="122">
        <f t="shared" si="4"/>
        <v>0</v>
      </c>
      <c r="N15" s="119">
        <f t="shared" si="4"/>
        <v>0</v>
      </c>
      <c r="O15" s="204">
        <f>+PriorYr!F15</f>
        <v>50000</v>
      </c>
      <c r="P15" s="198">
        <f t="shared" si="4"/>
        <v>50000</v>
      </c>
    </row>
    <row r="16" spans="1:252" ht="21" customHeight="1" x14ac:dyDescent="0.2">
      <c r="A16" s="62" t="s">
        <v>60</v>
      </c>
      <c r="B16" s="122">
        <f>ROUNDDOWN(Instr!$B$16*B13,0)</f>
        <v>0</v>
      </c>
      <c r="C16" s="122">
        <f>ROUNDDOWN(Instr!$B$16*C13,0)</f>
        <v>0</v>
      </c>
      <c r="D16" s="122">
        <f>ROUNDDOWN(Instr!$B$16*D13,0)</f>
        <v>0</v>
      </c>
      <c r="E16" s="122">
        <f>ROUNDDOWN(Instr!$B$16*E13,0)</f>
        <v>0</v>
      </c>
      <c r="F16" s="122">
        <f>ROUNDDOWN(Instr!$B$16*F13,0)</f>
        <v>0</v>
      </c>
      <c r="G16" s="122">
        <f>ROUNDDOWN(Instr!$B$16*G13,0)</f>
        <v>0</v>
      </c>
      <c r="H16" s="122">
        <f>ROUNDDOWN(Instr!$B$16*H13,0)</f>
        <v>0</v>
      </c>
      <c r="I16" s="122">
        <f>ROUNDDOWN(Instr!$B$16*I13,0)</f>
        <v>0</v>
      </c>
      <c r="J16" s="122">
        <f>ROUNDDOWN(Instr!$B$16*J13,0)</f>
        <v>0</v>
      </c>
      <c r="K16" s="122">
        <f>ROUNDDOWN(Instr!$B$16*K13,0)</f>
        <v>0</v>
      </c>
      <c r="L16" s="122">
        <f>ROUNDDOWN(Instr!$B$16*L13,0)</f>
        <v>0</v>
      </c>
      <c r="M16" s="122">
        <f>ROUNDDOWN(Instr!$B$16*M13,0)</f>
        <v>0</v>
      </c>
      <c r="N16" s="11">
        <f>SUM(B16:M16)</f>
        <v>0</v>
      </c>
      <c r="O16" s="10">
        <f>+PriorYr!F16</f>
        <v>2500</v>
      </c>
      <c r="P16" s="197">
        <f>SUM(N16:O16)</f>
        <v>2500</v>
      </c>
    </row>
    <row r="17" spans="1:40" ht="21" customHeight="1" x14ac:dyDescent="0.2">
      <c r="A17" s="68" t="s">
        <v>61</v>
      </c>
      <c r="B17" s="120">
        <f t="shared" ref="B17:I17" si="5">B15-B16</f>
        <v>0</v>
      </c>
      <c r="C17" s="120">
        <f t="shared" si="5"/>
        <v>0</v>
      </c>
      <c r="D17" s="120">
        <f t="shared" si="5"/>
        <v>0</v>
      </c>
      <c r="E17" s="120">
        <f t="shared" si="5"/>
        <v>0</v>
      </c>
      <c r="F17" s="120">
        <f t="shared" si="5"/>
        <v>0</v>
      </c>
      <c r="G17" s="120">
        <f t="shared" si="5"/>
        <v>0</v>
      </c>
      <c r="H17" s="120">
        <f t="shared" si="5"/>
        <v>0</v>
      </c>
      <c r="I17" s="120">
        <f t="shared" si="5"/>
        <v>0</v>
      </c>
      <c r="J17" s="120">
        <f t="shared" ref="J17:P17" si="6">J15-J16</f>
        <v>0</v>
      </c>
      <c r="K17" s="120">
        <f t="shared" si="6"/>
        <v>0</v>
      </c>
      <c r="L17" s="120">
        <f t="shared" si="6"/>
        <v>0</v>
      </c>
      <c r="M17" s="120">
        <f t="shared" si="6"/>
        <v>0</v>
      </c>
      <c r="N17" s="11">
        <f t="shared" si="6"/>
        <v>0</v>
      </c>
      <c r="O17" s="200">
        <f>+PriorYr!F17</f>
        <v>47500</v>
      </c>
      <c r="P17" s="123">
        <f t="shared" si="6"/>
        <v>47500</v>
      </c>
    </row>
    <row r="18" spans="1:40" ht="21" customHeight="1" x14ac:dyDescent="0.2">
      <c r="A18" s="68" t="s">
        <v>62</v>
      </c>
      <c r="B18" s="125">
        <f>+O24</f>
        <v>22500</v>
      </c>
      <c r="C18" s="126">
        <f>$B$24</f>
        <v>20500</v>
      </c>
      <c r="D18" s="126">
        <f>$C$24</f>
        <v>18500</v>
      </c>
      <c r="E18" s="126">
        <f>$D$24</f>
        <v>16500</v>
      </c>
      <c r="F18" s="126">
        <f>$E$24</f>
        <v>14500</v>
      </c>
      <c r="G18" s="126">
        <f>$F$24</f>
        <v>12500</v>
      </c>
      <c r="H18" s="126">
        <f>$G$24</f>
        <v>10500</v>
      </c>
      <c r="I18" s="126">
        <f>$H$24</f>
        <v>8500</v>
      </c>
      <c r="J18" s="126">
        <f>$I$24</f>
        <v>6500</v>
      </c>
      <c r="K18" s="126">
        <f>$J$24</f>
        <v>4500</v>
      </c>
      <c r="L18" s="126">
        <f>$K$24</f>
        <v>2500</v>
      </c>
      <c r="M18" s="127">
        <f>$L$24</f>
        <v>500</v>
      </c>
      <c r="N18" s="193">
        <f>+$M$24</f>
        <v>-1500</v>
      </c>
      <c r="O18" s="200">
        <f>+PriorYr!F18</f>
        <v>0</v>
      </c>
      <c r="P18" s="199"/>
    </row>
    <row r="19" spans="1:40" ht="21" customHeight="1" x14ac:dyDescent="0.2">
      <c r="A19" s="69" t="s">
        <v>63</v>
      </c>
      <c r="B19" s="11">
        <f>B17+B18</f>
        <v>22500</v>
      </c>
      <c r="C19" s="123">
        <f>C17+C18</f>
        <v>20500</v>
      </c>
      <c r="D19" s="123">
        <f>D17+D18</f>
        <v>18500</v>
      </c>
      <c r="E19" s="123">
        <f t="shared" ref="E19:M19" si="7">E17+E18</f>
        <v>16500</v>
      </c>
      <c r="F19" s="123">
        <f t="shared" si="7"/>
        <v>14500</v>
      </c>
      <c r="G19" s="123">
        <f t="shared" si="7"/>
        <v>12500</v>
      </c>
      <c r="H19" s="123">
        <f t="shared" si="7"/>
        <v>10500</v>
      </c>
      <c r="I19" s="123">
        <f t="shared" si="7"/>
        <v>8500</v>
      </c>
      <c r="J19" s="123">
        <f t="shared" si="7"/>
        <v>6500</v>
      </c>
      <c r="K19" s="123">
        <f t="shared" si="7"/>
        <v>4500</v>
      </c>
      <c r="L19" s="123">
        <f t="shared" si="7"/>
        <v>2500</v>
      </c>
      <c r="M19" s="128">
        <f t="shared" si="7"/>
        <v>500</v>
      </c>
      <c r="N19" s="125">
        <f>SUM(N17:N18)</f>
        <v>-1500</v>
      </c>
      <c r="O19" s="200">
        <f>+PriorYr!F19</f>
        <v>47500</v>
      </c>
      <c r="P19" s="12">
        <f>+P17</f>
        <v>47500</v>
      </c>
    </row>
    <row r="20" spans="1:40" ht="21" customHeight="1" x14ac:dyDescent="0.2">
      <c r="A20" s="69" t="s">
        <v>64</v>
      </c>
      <c r="B20" s="125">
        <f>IF(SUM(B21:B22)&gt;0, 0,+Instr!B15)</f>
        <v>2000</v>
      </c>
      <c r="C20" s="126">
        <f>IF(SUM(C21:C22)&gt;0, 0,+Instr!C15)</f>
        <v>2000</v>
      </c>
      <c r="D20" s="126">
        <f>IF(SUM(D21:D22)&gt;0, 0,+Instr!D15)</f>
        <v>2000</v>
      </c>
      <c r="E20" s="126">
        <f>IF(SUM(E21:E22)&gt;0, 0,+Instr!E15)</f>
        <v>2000</v>
      </c>
      <c r="F20" s="126">
        <f>IF(SUM(F21:F22)&gt;0, 0,+Instr!F15)</f>
        <v>2000</v>
      </c>
      <c r="G20" s="126">
        <f>IF(SUM(G21:G22)&gt;0, 0,+Instr!G15)</f>
        <v>2000</v>
      </c>
      <c r="H20" s="126">
        <f>IF(SUM(H21:H22)&gt;0, 0,+Instr!H15)</f>
        <v>2000</v>
      </c>
      <c r="I20" s="126">
        <f>IF(SUM(I21:I22)&gt;0, 0,+Instr!I15)</f>
        <v>2000</v>
      </c>
      <c r="J20" s="126">
        <f>IF(SUM(J21:J22)&gt;0, 0,+Instr!J15)</f>
        <v>2000</v>
      </c>
      <c r="K20" s="126">
        <f>IF(SUM(K21:K22)&gt;0, 0,+Instr!K15)</f>
        <v>2000</v>
      </c>
      <c r="L20" s="126">
        <f>IF(SUM(L21:L22)&gt;0, 0,+Instr!L15)</f>
        <v>2000</v>
      </c>
      <c r="M20" s="129">
        <f>IF(SUM(M21:M22)&gt;0, 0,+Instr!M15)</f>
        <v>2000</v>
      </c>
      <c r="N20" s="123">
        <f>SUM(B20:M20)</f>
        <v>24000</v>
      </c>
      <c r="O20" s="114"/>
      <c r="P20" s="146">
        <f>+N20</f>
        <v>24000</v>
      </c>
    </row>
    <row r="21" spans="1:40" ht="21" customHeight="1" x14ac:dyDescent="0.2">
      <c r="A21" s="68" t="s">
        <v>65</v>
      </c>
      <c r="B21" s="125">
        <f>+Jan!F42</f>
        <v>0</v>
      </c>
      <c r="C21" s="126">
        <f>+Feb!F39</f>
        <v>0</v>
      </c>
      <c r="D21" s="126">
        <f>+Mar!F39</f>
        <v>0</v>
      </c>
      <c r="E21" s="126">
        <f>+Apr!F39</f>
        <v>0</v>
      </c>
      <c r="F21" s="126">
        <f>+May!F42</f>
        <v>0</v>
      </c>
      <c r="G21" s="126">
        <f>+Jun!F42</f>
        <v>0</v>
      </c>
      <c r="H21" s="126">
        <f>+Jul!F39</f>
        <v>0</v>
      </c>
      <c r="I21" s="126">
        <f>+Aug!F39</f>
        <v>0</v>
      </c>
      <c r="J21" s="126">
        <f>+Sep!F39</f>
        <v>0</v>
      </c>
      <c r="K21" s="126">
        <f>+Oct!F39</f>
        <v>0</v>
      </c>
      <c r="L21" s="126">
        <f>+Nov!F39</f>
        <v>0</v>
      </c>
      <c r="M21" s="126">
        <f>+Dec!F39</f>
        <v>0</v>
      </c>
      <c r="N21" s="121">
        <f>SUM(B21:M21)</f>
        <v>0</v>
      </c>
      <c r="O21" s="200">
        <f>+PriorYr!F21</f>
        <v>2000</v>
      </c>
      <c r="P21" s="189">
        <f>SUM(N21:O21)</f>
        <v>2000</v>
      </c>
    </row>
    <row r="22" spans="1:40" ht="21" customHeight="1" x14ac:dyDescent="0.2">
      <c r="A22" s="70" t="s">
        <v>66</v>
      </c>
      <c r="B22" s="11">
        <f>+Jan!G42</f>
        <v>0</v>
      </c>
      <c r="C22" s="123">
        <f>+Feb!G39</f>
        <v>0</v>
      </c>
      <c r="D22" s="123">
        <f>+Mar!G39</f>
        <v>0</v>
      </c>
      <c r="E22" s="123">
        <f>+Apr!G39</f>
        <v>0</v>
      </c>
      <c r="F22" s="123">
        <f>+May!G42</f>
        <v>0</v>
      </c>
      <c r="G22" s="123">
        <f>+Jun!G42</f>
        <v>0</v>
      </c>
      <c r="H22" s="123">
        <f>+Jul!G39</f>
        <v>0</v>
      </c>
      <c r="I22" s="123">
        <f>+Aug!G39</f>
        <v>0</v>
      </c>
      <c r="J22" s="123">
        <f>+Sep!G39</f>
        <v>0</v>
      </c>
      <c r="K22" s="123">
        <f>+Oct!G39</f>
        <v>0</v>
      </c>
      <c r="L22" s="123">
        <f>+Nov!G39</f>
        <v>0</v>
      </c>
      <c r="M22" s="123">
        <f>+Dec!G39</f>
        <v>0</v>
      </c>
      <c r="N22" s="124">
        <f>SUM(B22:M22)</f>
        <v>0</v>
      </c>
      <c r="O22" s="200">
        <f>+PriorYr!F22</f>
        <v>3000</v>
      </c>
      <c r="P22" s="9">
        <f>SUM(N22:O22)</f>
        <v>3000</v>
      </c>
    </row>
    <row r="23" spans="1:40" ht="21" customHeight="1" x14ac:dyDescent="0.2">
      <c r="A23" s="70" t="s">
        <v>67</v>
      </c>
      <c r="B23" s="122">
        <f>+SUM(B21:B22)</f>
        <v>0</v>
      </c>
      <c r="C23" s="122">
        <f t="shared" ref="C23:M23" si="8">+SUM(C21:C22)</f>
        <v>0</v>
      </c>
      <c r="D23" s="122">
        <f t="shared" si="8"/>
        <v>0</v>
      </c>
      <c r="E23" s="122">
        <f t="shared" si="8"/>
        <v>0</v>
      </c>
      <c r="F23" s="122">
        <f t="shared" si="8"/>
        <v>0</v>
      </c>
      <c r="G23" s="122">
        <f t="shared" si="8"/>
        <v>0</v>
      </c>
      <c r="H23" s="122">
        <f t="shared" si="8"/>
        <v>0</v>
      </c>
      <c r="I23" s="122">
        <f t="shared" si="8"/>
        <v>0</v>
      </c>
      <c r="J23" s="122">
        <f t="shared" si="8"/>
        <v>0</v>
      </c>
      <c r="K23" s="122">
        <f t="shared" si="8"/>
        <v>0</v>
      </c>
      <c r="L23" s="122">
        <f t="shared" si="8"/>
        <v>0</v>
      </c>
      <c r="M23" s="122">
        <f t="shared" si="8"/>
        <v>0</v>
      </c>
      <c r="N23" s="113">
        <f>SUM(B23:M23)</f>
        <v>0</v>
      </c>
      <c r="O23" s="200">
        <f>+PriorYr!F23</f>
        <v>5000</v>
      </c>
      <c r="P23" s="5">
        <f>SUM(N23:O23)</f>
        <v>5000</v>
      </c>
    </row>
    <row r="24" spans="1:40" ht="21" customHeight="1" thickBot="1" x14ac:dyDescent="0.25">
      <c r="A24" s="70" t="s">
        <v>68</v>
      </c>
      <c r="B24" s="14">
        <f>B19-B20-B21-B22</f>
        <v>20500</v>
      </c>
      <c r="C24" s="14">
        <f>C19-C20-C21-C22</f>
        <v>18500</v>
      </c>
      <c r="D24" s="14">
        <f t="shared" ref="D24:P24" si="9">D19-D20-D21-D22</f>
        <v>16500</v>
      </c>
      <c r="E24" s="14">
        <f t="shared" si="9"/>
        <v>14500</v>
      </c>
      <c r="F24" s="14">
        <f t="shared" si="9"/>
        <v>12500</v>
      </c>
      <c r="G24" s="14">
        <f t="shared" si="9"/>
        <v>10500</v>
      </c>
      <c r="H24" s="14">
        <f t="shared" si="9"/>
        <v>8500</v>
      </c>
      <c r="I24" s="14">
        <f t="shared" si="9"/>
        <v>6500</v>
      </c>
      <c r="J24" s="14">
        <f t="shared" si="9"/>
        <v>4500</v>
      </c>
      <c r="K24" s="14">
        <f t="shared" si="9"/>
        <v>2500</v>
      </c>
      <c r="L24" s="14">
        <f t="shared" si="9"/>
        <v>500</v>
      </c>
      <c r="M24" s="14">
        <f t="shared" si="9"/>
        <v>-1500</v>
      </c>
      <c r="N24" s="6">
        <f t="shared" si="9"/>
        <v>-25500</v>
      </c>
      <c r="O24" s="202">
        <f>+PriorYr!F24</f>
        <v>22500</v>
      </c>
      <c r="P24" s="6">
        <f t="shared" si="9"/>
        <v>18500</v>
      </c>
      <c r="Q24" s="147"/>
    </row>
    <row r="25" spans="1:40" ht="11.25" customHeight="1" thickTop="1" thickBot="1" x14ac:dyDescent="0.25">
      <c r="B25" s="122"/>
      <c r="C25" s="122"/>
      <c r="D25" s="122"/>
      <c r="E25" s="122"/>
      <c r="F25" s="122"/>
      <c r="G25" s="122"/>
      <c r="H25" s="122"/>
      <c r="I25" s="130"/>
      <c r="J25" s="122"/>
      <c r="K25" s="122"/>
      <c r="L25" s="122"/>
      <c r="M25" s="122"/>
      <c r="N25" s="122"/>
      <c r="O25" s="131"/>
      <c r="P25" s="131"/>
    </row>
    <row r="26" spans="1:40" s="116" customFormat="1" ht="21" customHeight="1" thickBot="1" x14ac:dyDescent="0.25">
      <c r="A26" s="71" t="s">
        <v>69</v>
      </c>
      <c r="B26" s="132">
        <f>+Jan!D39</f>
        <v>0</v>
      </c>
      <c r="C26" s="133">
        <f>+Feb!D39</f>
        <v>0</v>
      </c>
      <c r="D26" s="134">
        <f>+Mar!D39</f>
        <v>0</v>
      </c>
      <c r="E26" s="134">
        <f>+Apr!D39</f>
        <v>0</v>
      </c>
      <c r="F26" s="134">
        <f>+May!D39</f>
        <v>0</v>
      </c>
      <c r="G26" s="134">
        <f>+Jun!D39</f>
        <v>0</v>
      </c>
      <c r="H26" s="134">
        <f>+Jul!D39</f>
        <v>0</v>
      </c>
      <c r="I26" s="134">
        <f>+Aug!D39</f>
        <v>0</v>
      </c>
      <c r="J26" s="134">
        <f>+Sep!D39</f>
        <v>0</v>
      </c>
      <c r="K26" s="134">
        <f>+Oct!D39</f>
        <v>0</v>
      </c>
      <c r="L26" s="134">
        <f>+Nov!D39</f>
        <v>0</v>
      </c>
      <c r="M26" s="134">
        <f>+Dec!D39</f>
        <v>0</v>
      </c>
      <c r="N26" s="135">
        <f>SUM(B26:M26)</f>
        <v>0</v>
      </c>
      <c r="O26" s="135">
        <f>+PriorYr!F26</f>
        <v>0</v>
      </c>
      <c r="P26" s="135">
        <f>SUM(N26:O26)</f>
        <v>0</v>
      </c>
      <c r="Q26" s="72"/>
      <c r="R26" s="72"/>
      <c r="S26" s="72"/>
      <c r="T26" s="72"/>
      <c r="U26" s="72"/>
      <c r="V26" s="72"/>
      <c r="W26" s="72"/>
      <c r="X26" s="72"/>
      <c r="Y26" s="72"/>
      <c r="Z26" s="72"/>
      <c r="AA26" s="72"/>
      <c r="AB26" s="72"/>
      <c r="AC26" s="72"/>
      <c r="AD26" s="72"/>
      <c r="AE26" s="72"/>
      <c r="AF26" s="72"/>
      <c r="AG26" s="72"/>
      <c r="AH26" s="72"/>
      <c r="AI26" s="72"/>
      <c r="AJ26" s="72"/>
      <c r="AK26" s="72"/>
      <c r="AL26" s="72"/>
      <c r="AM26" s="72"/>
      <c r="AN26" s="72"/>
    </row>
    <row r="27" spans="1:40" s="116" customFormat="1" ht="21" customHeight="1" thickBot="1" x14ac:dyDescent="0.25">
      <c r="A27" s="71" t="s">
        <v>70</v>
      </c>
      <c r="B27" s="136">
        <f>+Jan!D43</f>
        <v>0</v>
      </c>
      <c r="C27" s="134">
        <f>+Feb!D43</f>
        <v>0</v>
      </c>
      <c r="D27" s="134">
        <f>+Mar!D43</f>
        <v>0</v>
      </c>
      <c r="E27" s="134">
        <f>+Apr!D43</f>
        <v>0</v>
      </c>
      <c r="F27" s="134">
        <f>+May!D43</f>
        <v>0</v>
      </c>
      <c r="G27" s="134">
        <f>+Jun!D43</f>
        <v>0</v>
      </c>
      <c r="H27" s="134">
        <f>+Jul!D43</f>
        <v>0</v>
      </c>
      <c r="I27" s="134">
        <f>+Aug!D43</f>
        <v>0</v>
      </c>
      <c r="J27" s="134">
        <f>+Sep!D43</f>
        <v>0</v>
      </c>
      <c r="K27" s="134">
        <f>+Oct!D43</f>
        <v>0</v>
      </c>
      <c r="L27" s="134">
        <f>+Nov!D43</f>
        <v>0</v>
      </c>
      <c r="M27" s="134">
        <f>+Dec!D43</f>
        <v>0</v>
      </c>
      <c r="N27" s="135">
        <f>SUM(B27:M27)</f>
        <v>0</v>
      </c>
      <c r="O27" s="135">
        <f>+PriorYr!F27</f>
        <v>15</v>
      </c>
      <c r="P27" s="135">
        <f>SUM(N27:O27)</f>
        <v>15</v>
      </c>
      <c r="Q27" s="72"/>
      <c r="R27" s="72"/>
      <c r="S27" s="72"/>
      <c r="T27" s="72"/>
      <c r="U27" s="72"/>
      <c r="V27" s="72"/>
      <c r="W27" s="72"/>
      <c r="X27" s="72"/>
      <c r="Y27" s="72"/>
      <c r="Z27" s="72"/>
      <c r="AA27" s="72"/>
      <c r="AB27" s="72"/>
      <c r="AC27" s="72"/>
      <c r="AD27" s="72"/>
      <c r="AE27" s="72"/>
      <c r="AF27" s="72"/>
      <c r="AG27" s="72"/>
      <c r="AH27" s="72"/>
      <c r="AI27" s="72"/>
      <c r="AJ27" s="72"/>
      <c r="AK27" s="72"/>
      <c r="AL27" s="72"/>
      <c r="AM27" s="72"/>
      <c r="AN27" s="72"/>
    </row>
    <row r="28" spans="1:40" s="116" customFormat="1" ht="21" customHeight="1" thickBot="1" x14ac:dyDescent="0.25">
      <c r="A28" s="73" t="s">
        <v>71</v>
      </c>
      <c r="B28" s="16">
        <f t="shared" ref="B28:G28" si="10">(B21+B22)/(B26+0.0000000001)</f>
        <v>0</v>
      </c>
      <c r="C28" s="16">
        <f t="shared" si="10"/>
        <v>0</v>
      </c>
      <c r="D28" s="16">
        <f t="shared" si="10"/>
        <v>0</v>
      </c>
      <c r="E28" s="16">
        <f t="shared" si="10"/>
        <v>0</v>
      </c>
      <c r="F28" s="16">
        <f t="shared" si="10"/>
        <v>0</v>
      </c>
      <c r="G28" s="16">
        <f t="shared" si="10"/>
        <v>0</v>
      </c>
      <c r="H28" s="16">
        <f t="shared" ref="H28:M28" si="11">(H21+H22)/(H26+0.0000000001)</f>
        <v>0</v>
      </c>
      <c r="I28" s="16">
        <f t="shared" si="11"/>
        <v>0</v>
      </c>
      <c r="J28" s="16">
        <f t="shared" si="11"/>
        <v>0</v>
      </c>
      <c r="K28" s="16">
        <f t="shared" si="11"/>
        <v>0</v>
      </c>
      <c r="L28" s="16">
        <f t="shared" si="11"/>
        <v>0</v>
      </c>
      <c r="M28" s="16">
        <f t="shared" si="11"/>
        <v>0</v>
      </c>
      <c r="N28" s="135">
        <f>(N21+N22)/(N26+0.00000000001)</f>
        <v>0</v>
      </c>
      <c r="O28" s="135">
        <f>+PriorYr!F28</f>
        <v>50000000000000</v>
      </c>
      <c r="P28" s="135">
        <f>(P21+P22)/(P26+0.0000000001)</f>
        <v>50000000000000</v>
      </c>
      <c r="Q28" s="72"/>
      <c r="R28" s="72"/>
      <c r="S28" s="72"/>
      <c r="T28" s="72"/>
      <c r="U28" s="72"/>
      <c r="V28" s="72"/>
      <c r="W28" s="72"/>
      <c r="X28" s="72"/>
      <c r="Y28" s="72"/>
      <c r="Z28" s="72"/>
      <c r="AA28" s="72"/>
      <c r="AB28" s="72"/>
      <c r="AC28" s="72"/>
      <c r="AD28" s="72"/>
      <c r="AE28" s="72"/>
      <c r="AF28" s="72"/>
      <c r="AG28" s="72"/>
      <c r="AH28" s="72"/>
      <c r="AI28" s="72"/>
      <c r="AJ28" s="72"/>
      <c r="AK28" s="72"/>
      <c r="AL28" s="72"/>
      <c r="AM28" s="72"/>
      <c r="AN28" s="72"/>
    </row>
    <row r="29" spans="1:40" s="61" customFormat="1" ht="20.25" customHeight="1" thickBot="1" x14ac:dyDescent="0.25">
      <c r="A29" s="148" t="s">
        <v>72</v>
      </c>
      <c r="F29" s="74"/>
      <c r="N29" s="149">
        <f>+N16+N9</f>
        <v>0</v>
      </c>
      <c r="O29" s="201">
        <f>+PriorYr!F29</f>
        <v>3000</v>
      </c>
      <c r="P29" s="149">
        <f>+P16+P9</f>
        <v>3000</v>
      </c>
    </row>
    <row r="30" spans="1:40" s="61" customFormat="1" ht="21.75" customHeight="1" x14ac:dyDescent="0.2">
      <c r="O30" s="75"/>
      <c r="P30" s="75"/>
    </row>
    <row r="31" spans="1:40" s="61" customFormat="1" x14ac:dyDescent="0.2">
      <c r="O31" s="75"/>
      <c r="P31" s="75"/>
    </row>
    <row r="32" spans="1:40" s="61" customFormat="1" x14ac:dyDescent="0.2">
      <c r="O32" s="75"/>
      <c r="P32" s="75"/>
    </row>
    <row r="33" spans="15:16" s="61" customFormat="1" x14ac:dyDescent="0.2">
      <c r="O33" s="75"/>
      <c r="P33" s="75"/>
    </row>
    <row r="34" spans="15:16" s="61" customFormat="1" x14ac:dyDescent="0.2">
      <c r="O34" s="75"/>
      <c r="P34" s="75"/>
    </row>
    <row r="35" spans="15:16" s="61" customFormat="1" x14ac:dyDescent="0.2">
      <c r="O35" s="75"/>
      <c r="P35" s="75"/>
    </row>
    <row r="36" spans="15:16" s="61" customFormat="1" x14ac:dyDescent="0.2">
      <c r="O36" s="75"/>
      <c r="P36" s="75"/>
    </row>
    <row r="37" spans="15:16" s="61" customFormat="1" x14ac:dyDescent="0.2">
      <c r="O37" s="75"/>
      <c r="P37" s="75"/>
    </row>
    <row r="38" spans="15:16" s="61" customFormat="1" x14ac:dyDescent="0.2">
      <c r="O38" s="75"/>
      <c r="P38" s="75"/>
    </row>
    <row r="39" spans="15:16" s="61" customFormat="1" x14ac:dyDescent="0.2">
      <c r="O39" s="75"/>
      <c r="P39" s="75"/>
    </row>
    <row r="40" spans="15:16" s="61" customFormat="1" x14ac:dyDescent="0.2">
      <c r="O40" s="75"/>
      <c r="P40" s="75"/>
    </row>
    <row r="41" spans="15:16" s="61" customFormat="1" x14ac:dyDescent="0.2">
      <c r="O41" s="75"/>
      <c r="P41" s="75"/>
    </row>
    <row r="42" spans="15:16" s="61" customFormat="1" x14ac:dyDescent="0.2">
      <c r="O42" s="75"/>
      <c r="P42" s="75"/>
    </row>
    <row r="43" spans="15:16" s="61" customFormat="1" x14ac:dyDescent="0.2">
      <c r="O43" s="75"/>
      <c r="P43" s="75"/>
    </row>
    <row r="44" spans="15:16" s="61" customFormat="1" x14ac:dyDescent="0.2">
      <c r="O44" s="75"/>
      <c r="P44" s="75"/>
    </row>
    <row r="45" spans="15:16" s="61" customFormat="1" x14ac:dyDescent="0.2">
      <c r="O45" s="75"/>
      <c r="P45" s="75"/>
    </row>
    <row r="46" spans="15:16" s="61" customFormat="1" x14ac:dyDescent="0.2">
      <c r="O46" s="75"/>
      <c r="P46" s="75"/>
    </row>
    <row r="47" spans="15:16" s="61" customFormat="1" x14ac:dyDescent="0.2">
      <c r="O47" s="75"/>
      <c r="P47" s="75"/>
    </row>
    <row r="48" spans="15:16" s="61" customFormat="1" x14ac:dyDescent="0.2">
      <c r="O48" s="75"/>
      <c r="P48" s="75"/>
    </row>
    <row r="49" spans="15:16" s="61" customFormat="1" x14ac:dyDescent="0.2">
      <c r="O49" s="75"/>
      <c r="P49" s="75"/>
    </row>
    <row r="50" spans="15:16" s="61" customFormat="1" x14ac:dyDescent="0.2">
      <c r="O50" s="75"/>
      <c r="P50" s="75"/>
    </row>
    <row r="51" spans="15:16" s="61" customFormat="1" x14ac:dyDescent="0.2">
      <c r="O51" s="75"/>
      <c r="P51" s="75"/>
    </row>
    <row r="52" spans="15:16" s="61" customFormat="1" x14ac:dyDescent="0.2">
      <c r="O52" s="75"/>
      <c r="P52" s="75"/>
    </row>
    <row r="53" spans="15:16" s="61" customFormat="1" x14ac:dyDescent="0.2">
      <c r="O53" s="75"/>
      <c r="P53" s="75"/>
    </row>
    <row r="54" spans="15:16" s="61" customFormat="1" x14ac:dyDescent="0.2">
      <c r="O54" s="75"/>
      <c r="P54" s="75"/>
    </row>
    <row r="55" spans="15:16" s="61" customFormat="1" x14ac:dyDescent="0.2">
      <c r="O55" s="75"/>
      <c r="P55" s="75"/>
    </row>
    <row r="56" spans="15:16" s="61" customFormat="1" x14ac:dyDescent="0.2">
      <c r="O56" s="75"/>
      <c r="P56" s="75"/>
    </row>
    <row r="57" spans="15:16" s="61" customFormat="1" x14ac:dyDescent="0.2">
      <c r="O57" s="75"/>
      <c r="P57" s="75"/>
    </row>
    <row r="58" spans="15:16" s="61" customFormat="1" x14ac:dyDescent="0.2">
      <c r="O58" s="75"/>
      <c r="P58" s="75"/>
    </row>
    <row r="59" spans="15:16" s="61" customFormat="1" x14ac:dyDescent="0.2">
      <c r="O59" s="75"/>
      <c r="P59" s="75"/>
    </row>
    <row r="60" spans="15:16" s="61" customFormat="1" x14ac:dyDescent="0.2">
      <c r="O60" s="75"/>
      <c r="P60" s="75"/>
    </row>
    <row r="61" spans="15:16" s="61" customFormat="1" x14ac:dyDescent="0.2">
      <c r="O61" s="75"/>
      <c r="P61" s="75"/>
    </row>
    <row r="62" spans="15:16" s="61" customFormat="1" x14ac:dyDescent="0.2">
      <c r="O62" s="75"/>
      <c r="P62" s="75"/>
    </row>
    <row r="63" spans="15:16" s="61" customFormat="1" x14ac:dyDescent="0.2">
      <c r="O63" s="75"/>
      <c r="P63" s="75"/>
    </row>
    <row r="64" spans="15:16" s="61" customFormat="1" x14ac:dyDescent="0.2">
      <c r="O64" s="75"/>
      <c r="P64" s="75"/>
    </row>
    <row r="65" spans="15:16" s="61" customFormat="1" x14ac:dyDescent="0.2">
      <c r="O65" s="75"/>
      <c r="P65" s="75"/>
    </row>
    <row r="66" spans="15:16" s="61" customFormat="1" x14ac:dyDescent="0.2">
      <c r="O66" s="75"/>
      <c r="P66" s="75"/>
    </row>
    <row r="67" spans="15:16" s="61" customFormat="1" x14ac:dyDescent="0.2">
      <c r="O67" s="75"/>
      <c r="P67" s="75"/>
    </row>
    <row r="68" spans="15:16" s="61" customFormat="1" x14ac:dyDescent="0.2">
      <c r="O68" s="75"/>
      <c r="P68" s="75"/>
    </row>
    <row r="69" spans="15:16" s="61" customFormat="1" x14ac:dyDescent="0.2">
      <c r="O69" s="75"/>
      <c r="P69" s="75"/>
    </row>
    <row r="70" spans="15:16" s="61" customFormat="1" x14ac:dyDescent="0.2">
      <c r="O70" s="75"/>
      <c r="P70" s="75"/>
    </row>
    <row r="71" spans="15:16" s="61" customFormat="1" x14ac:dyDescent="0.2">
      <c r="O71" s="75"/>
      <c r="P71" s="75"/>
    </row>
    <row r="72" spans="15:16" s="61" customFormat="1" x14ac:dyDescent="0.2">
      <c r="O72" s="75"/>
      <c r="P72" s="75"/>
    </row>
    <row r="73" spans="15:16" s="61" customFormat="1" x14ac:dyDescent="0.2">
      <c r="O73" s="75"/>
      <c r="P73" s="75"/>
    </row>
    <row r="74" spans="15:16" s="61" customFormat="1" x14ac:dyDescent="0.2">
      <c r="O74" s="75"/>
      <c r="P74" s="75"/>
    </row>
    <row r="75" spans="15:16" s="61" customFormat="1" x14ac:dyDescent="0.2">
      <c r="O75" s="75"/>
      <c r="P75" s="75"/>
    </row>
    <row r="76" spans="15:16" s="61" customFormat="1" x14ac:dyDescent="0.2">
      <c r="O76" s="75"/>
      <c r="P76" s="75"/>
    </row>
    <row r="77" spans="15:16" s="61" customFormat="1" x14ac:dyDescent="0.2">
      <c r="O77" s="75"/>
      <c r="P77" s="75"/>
    </row>
    <row r="78" spans="15:16" s="61" customFormat="1" x14ac:dyDescent="0.2">
      <c r="O78" s="75"/>
      <c r="P78" s="75"/>
    </row>
    <row r="79" spans="15:16" s="61" customFormat="1" x14ac:dyDescent="0.2">
      <c r="O79" s="75"/>
      <c r="P79" s="75"/>
    </row>
    <row r="80" spans="15:16" s="61" customFormat="1" x14ac:dyDescent="0.2">
      <c r="O80" s="75"/>
      <c r="P80" s="75"/>
    </row>
    <row r="81" spans="15:16" s="61" customFormat="1" x14ac:dyDescent="0.2">
      <c r="O81" s="75"/>
      <c r="P81" s="75"/>
    </row>
    <row r="82" spans="15:16" s="61" customFormat="1" x14ac:dyDescent="0.2">
      <c r="O82" s="75"/>
      <c r="P82" s="75"/>
    </row>
    <row r="83" spans="15:16" s="61" customFormat="1" x14ac:dyDescent="0.2">
      <c r="O83" s="75"/>
      <c r="P83" s="75"/>
    </row>
    <row r="84" spans="15:16" s="61" customFormat="1" x14ac:dyDescent="0.2">
      <c r="O84" s="75"/>
      <c r="P84" s="75"/>
    </row>
    <row r="85" spans="15:16" s="61" customFormat="1" x14ac:dyDescent="0.2">
      <c r="O85" s="75"/>
      <c r="P85" s="75"/>
    </row>
    <row r="86" spans="15:16" s="61" customFormat="1" x14ac:dyDescent="0.2">
      <c r="O86" s="75"/>
      <c r="P86" s="75"/>
    </row>
    <row r="87" spans="15:16" s="61" customFormat="1" x14ac:dyDescent="0.2">
      <c r="O87" s="75"/>
      <c r="P87" s="75"/>
    </row>
    <row r="88" spans="15:16" s="61" customFormat="1" x14ac:dyDescent="0.2">
      <c r="O88" s="75"/>
      <c r="P88" s="75"/>
    </row>
    <row r="89" spans="15:16" s="61" customFormat="1" x14ac:dyDescent="0.2">
      <c r="O89" s="75"/>
      <c r="P89" s="75"/>
    </row>
    <row r="90" spans="15:16" s="61" customFormat="1" x14ac:dyDescent="0.2">
      <c r="O90" s="75"/>
      <c r="P90" s="75"/>
    </row>
    <row r="91" spans="15:16" s="61" customFormat="1" x14ac:dyDescent="0.2">
      <c r="O91" s="75"/>
      <c r="P91" s="75"/>
    </row>
    <row r="92" spans="15:16" s="61" customFormat="1" x14ac:dyDescent="0.2">
      <c r="O92" s="75"/>
      <c r="P92" s="75"/>
    </row>
    <row r="93" spans="15:16" s="61" customFormat="1" x14ac:dyDescent="0.2">
      <c r="O93" s="75"/>
      <c r="P93" s="75"/>
    </row>
    <row r="94" spans="15:16" s="61" customFormat="1" x14ac:dyDescent="0.2">
      <c r="O94" s="75"/>
      <c r="P94" s="75"/>
    </row>
    <row r="95" spans="15:16" s="61" customFormat="1" x14ac:dyDescent="0.2">
      <c r="O95" s="75"/>
      <c r="P95" s="75"/>
    </row>
    <row r="96" spans="15:16" s="61" customFormat="1" x14ac:dyDescent="0.2">
      <c r="O96" s="75"/>
      <c r="P96" s="75"/>
    </row>
    <row r="97" spans="15:16" s="61" customFormat="1" x14ac:dyDescent="0.2">
      <c r="O97" s="75"/>
      <c r="P97" s="75"/>
    </row>
    <row r="98" spans="15:16" s="61" customFormat="1" x14ac:dyDescent="0.2">
      <c r="O98" s="75"/>
      <c r="P98" s="75"/>
    </row>
    <row r="99" spans="15:16" s="61" customFormat="1" x14ac:dyDescent="0.2">
      <c r="O99" s="75"/>
      <c r="P99" s="75"/>
    </row>
    <row r="100" spans="15:16" s="61" customFormat="1" x14ac:dyDescent="0.2">
      <c r="O100" s="75"/>
      <c r="P100" s="75"/>
    </row>
    <row r="101" spans="15:16" s="61" customFormat="1" x14ac:dyDescent="0.2">
      <c r="O101" s="75"/>
      <c r="P101" s="75"/>
    </row>
    <row r="102" spans="15:16" s="61" customFormat="1" x14ac:dyDescent="0.2">
      <c r="O102" s="75"/>
      <c r="P102" s="75"/>
    </row>
    <row r="103" spans="15:16" s="61" customFormat="1" x14ac:dyDescent="0.2">
      <c r="O103" s="75"/>
      <c r="P103" s="75"/>
    </row>
    <row r="104" spans="15:16" s="61" customFormat="1" x14ac:dyDescent="0.2">
      <c r="O104" s="75"/>
      <c r="P104" s="75"/>
    </row>
    <row r="105" spans="15:16" s="61" customFormat="1" x14ac:dyDescent="0.2">
      <c r="O105" s="75"/>
      <c r="P105" s="75"/>
    </row>
    <row r="106" spans="15:16" s="61" customFormat="1" x14ac:dyDescent="0.2">
      <c r="O106" s="75"/>
      <c r="P106" s="75"/>
    </row>
    <row r="107" spans="15:16" s="61" customFormat="1" x14ac:dyDescent="0.2">
      <c r="O107" s="75"/>
      <c r="P107" s="75"/>
    </row>
    <row r="108" spans="15:16" s="61" customFormat="1" x14ac:dyDescent="0.2">
      <c r="O108" s="75"/>
      <c r="P108" s="75"/>
    </row>
    <row r="109" spans="15:16" s="61" customFormat="1" x14ac:dyDescent="0.2">
      <c r="O109" s="75"/>
      <c r="P109" s="75"/>
    </row>
    <row r="110" spans="15:16" s="61" customFormat="1" x14ac:dyDescent="0.2">
      <c r="O110" s="75"/>
      <c r="P110" s="75"/>
    </row>
    <row r="111" spans="15:16" s="61" customFormat="1" x14ac:dyDescent="0.2">
      <c r="O111" s="75"/>
      <c r="P111" s="75"/>
    </row>
    <row r="112" spans="15:16" s="61" customFormat="1" x14ac:dyDescent="0.2">
      <c r="O112" s="75"/>
      <c r="P112" s="75"/>
    </row>
    <row r="113" spans="15:16" s="61" customFormat="1" x14ac:dyDescent="0.2">
      <c r="O113" s="75"/>
      <c r="P113" s="75"/>
    </row>
    <row r="114" spans="15:16" s="61" customFormat="1" x14ac:dyDescent="0.2">
      <c r="O114" s="75"/>
      <c r="P114" s="75"/>
    </row>
    <row r="115" spans="15:16" s="61" customFormat="1" x14ac:dyDescent="0.2">
      <c r="O115" s="75"/>
      <c r="P115" s="75"/>
    </row>
    <row r="116" spans="15:16" s="61" customFormat="1" x14ac:dyDescent="0.2">
      <c r="O116" s="75"/>
      <c r="P116" s="75"/>
    </row>
    <row r="117" spans="15:16" s="61" customFormat="1" x14ac:dyDescent="0.2">
      <c r="O117" s="75"/>
      <c r="P117" s="75"/>
    </row>
    <row r="118" spans="15:16" s="61" customFormat="1" x14ac:dyDescent="0.2">
      <c r="O118" s="75"/>
      <c r="P118" s="75"/>
    </row>
    <row r="119" spans="15:16" s="61" customFormat="1" x14ac:dyDescent="0.2">
      <c r="O119" s="75"/>
      <c r="P119" s="75"/>
    </row>
    <row r="120" spans="15:16" s="61" customFormat="1" x14ac:dyDescent="0.2">
      <c r="O120" s="75"/>
      <c r="P120" s="75"/>
    </row>
    <row r="121" spans="15:16" s="61" customFormat="1" x14ac:dyDescent="0.2">
      <c r="O121" s="75"/>
      <c r="P121" s="75"/>
    </row>
    <row r="122" spans="15:16" s="61" customFormat="1" x14ac:dyDescent="0.2">
      <c r="O122" s="75"/>
      <c r="P122" s="75"/>
    </row>
    <row r="123" spans="15:16" s="61" customFormat="1" x14ac:dyDescent="0.2">
      <c r="O123" s="75"/>
      <c r="P123" s="75"/>
    </row>
    <row r="124" spans="15:16" s="61" customFormat="1" x14ac:dyDescent="0.2">
      <c r="O124" s="75"/>
      <c r="P124" s="75"/>
    </row>
    <row r="125" spans="15:16" s="61" customFormat="1" x14ac:dyDescent="0.2">
      <c r="O125" s="75"/>
      <c r="P125" s="75"/>
    </row>
    <row r="126" spans="15:16" s="61" customFormat="1" x14ac:dyDescent="0.2">
      <c r="O126" s="75"/>
      <c r="P126" s="75"/>
    </row>
    <row r="127" spans="15:16" s="61" customFormat="1" x14ac:dyDescent="0.2">
      <c r="O127" s="75"/>
      <c r="P127" s="75"/>
    </row>
    <row r="128" spans="15:16" s="61" customFormat="1" x14ac:dyDescent="0.2">
      <c r="O128" s="75"/>
      <c r="P128" s="75"/>
    </row>
    <row r="129" spans="15:16" s="61" customFormat="1" x14ac:dyDescent="0.2">
      <c r="O129" s="75"/>
      <c r="P129" s="75"/>
    </row>
    <row r="130" spans="15:16" s="61" customFormat="1" x14ac:dyDescent="0.2">
      <c r="O130" s="75"/>
      <c r="P130" s="75"/>
    </row>
    <row r="131" spans="15:16" s="61" customFormat="1" x14ac:dyDescent="0.2">
      <c r="O131" s="75"/>
      <c r="P131" s="75"/>
    </row>
    <row r="132" spans="15:16" s="61" customFormat="1" x14ac:dyDescent="0.2">
      <c r="O132" s="75"/>
      <c r="P132" s="75"/>
    </row>
    <row r="133" spans="15:16" s="61" customFormat="1" x14ac:dyDescent="0.2">
      <c r="O133" s="75"/>
      <c r="P133" s="75"/>
    </row>
    <row r="134" spans="15:16" s="61" customFormat="1" x14ac:dyDescent="0.2">
      <c r="O134" s="75"/>
      <c r="P134" s="75"/>
    </row>
    <row r="135" spans="15:16" s="61" customFormat="1" x14ac:dyDescent="0.2">
      <c r="O135" s="75"/>
      <c r="P135" s="75"/>
    </row>
    <row r="136" spans="15:16" s="61" customFormat="1" x14ac:dyDescent="0.2">
      <c r="O136" s="75"/>
      <c r="P136" s="75"/>
    </row>
    <row r="137" spans="15:16" s="61" customFormat="1" x14ac:dyDescent="0.2">
      <c r="O137" s="75"/>
      <c r="P137" s="75"/>
    </row>
    <row r="138" spans="15:16" s="61" customFormat="1" x14ac:dyDescent="0.2">
      <c r="O138" s="75"/>
      <c r="P138" s="75"/>
    </row>
    <row r="139" spans="15:16" s="61" customFormat="1" x14ac:dyDescent="0.2">
      <c r="O139" s="75"/>
      <c r="P139" s="75"/>
    </row>
    <row r="140" spans="15:16" s="61" customFormat="1" x14ac:dyDescent="0.2">
      <c r="O140" s="75"/>
      <c r="P140" s="75"/>
    </row>
    <row r="141" spans="15:16" s="61" customFormat="1" x14ac:dyDescent="0.2">
      <c r="O141" s="75"/>
      <c r="P141" s="75"/>
    </row>
    <row r="142" spans="15:16" s="61" customFormat="1" x14ac:dyDescent="0.2">
      <c r="O142" s="75"/>
      <c r="P142" s="75"/>
    </row>
    <row r="143" spans="15:16" s="61" customFormat="1" x14ac:dyDescent="0.2">
      <c r="O143" s="75"/>
      <c r="P143" s="75"/>
    </row>
    <row r="144" spans="15:16" s="61" customFormat="1" x14ac:dyDescent="0.2">
      <c r="O144" s="75"/>
      <c r="P144" s="75"/>
    </row>
    <row r="145" spans="15:16" s="61" customFormat="1" x14ac:dyDescent="0.2">
      <c r="O145" s="75"/>
      <c r="P145" s="75"/>
    </row>
    <row r="146" spans="15:16" s="61" customFormat="1" x14ac:dyDescent="0.2">
      <c r="O146" s="75"/>
      <c r="P146" s="75"/>
    </row>
    <row r="147" spans="15:16" s="61" customFormat="1" x14ac:dyDescent="0.2">
      <c r="O147" s="75"/>
      <c r="P147" s="75"/>
    </row>
    <row r="148" spans="15:16" s="61" customFormat="1" x14ac:dyDescent="0.2">
      <c r="O148" s="75"/>
      <c r="P148" s="75"/>
    </row>
    <row r="149" spans="15:16" s="61" customFormat="1" x14ac:dyDescent="0.2">
      <c r="O149" s="75"/>
      <c r="P149" s="75"/>
    </row>
    <row r="150" spans="15:16" s="61" customFormat="1" x14ac:dyDescent="0.2">
      <c r="O150" s="75"/>
      <c r="P150" s="75"/>
    </row>
    <row r="151" spans="15:16" s="61" customFormat="1" x14ac:dyDescent="0.2">
      <c r="O151" s="75"/>
      <c r="P151" s="75"/>
    </row>
    <row r="152" spans="15:16" s="61" customFormat="1" x14ac:dyDescent="0.2">
      <c r="O152" s="75"/>
      <c r="P152" s="75"/>
    </row>
    <row r="153" spans="15:16" s="61" customFormat="1" x14ac:dyDescent="0.2">
      <c r="O153" s="75"/>
      <c r="P153" s="75"/>
    </row>
    <row r="154" spans="15:16" s="61" customFormat="1" x14ac:dyDescent="0.2">
      <c r="O154" s="75"/>
      <c r="P154" s="75"/>
    </row>
    <row r="155" spans="15:16" s="61" customFormat="1" x14ac:dyDescent="0.2">
      <c r="O155" s="75"/>
      <c r="P155" s="75"/>
    </row>
    <row r="156" spans="15:16" s="61" customFormat="1" x14ac:dyDescent="0.2">
      <c r="O156" s="75"/>
      <c r="P156" s="75"/>
    </row>
    <row r="157" spans="15:16" s="61" customFormat="1" x14ac:dyDescent="0.2">
      <c r="O157" s="75"/>
      <c r="P157" s="75"/>
    </row>
    <row r="158" spans="15:16" s="61" customFormat="1" x14ac:dyDescent="0.2">
      <c r="O158" s="75"/>
      <c r="P158" s="75"/>
    </row>
  </sheetData>
  <sheetProtection password="DF89" sheet="1" objects="1" scenarios="1"/>
  <mergeCells count="6">
    <mergeCell ref="B5:I5"/>
    <mergeCell ref="B4:I4"/>
    <mergeCell ref="M4:N4"/>
    <mergeCell ref="O4:P4"/>
    <mergeCell ref="L3:O3"/>
    <mergeCell ref="A3:D3"/>
  </mergeCells>
  <printOptions horizontalCentered="1" headings="1" gridLines="1"/>
  <pageMargins left="0.25" right="0.25" top="0.5" bottom="0.5" header="0.3" footer="0.3"/>
  <pageSetup scale="88" orientation="landscape" horizontalDpi="4294967293" verticalDpi="4294967293" r:id="rId1"/>
  <ignoredErrors>
    <ignoredError sqref="N15:O15 P15 O24 O11 O17 O29"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
  <sheetViews>
    <sheetView tabSelected="1" workbookViewId="0">
      <selection activeCell="B6" sqref="B6:D6"/>
    </sheetView>
  </sheetViews>
  <sheetFormatPr baseColWidth="10" defaultColWidth="8.6640625" defaultRowHeight="15" x14ac:dyDescent="0.2"/>
  <cols>
    <col min="1" max="1" width="4.6640625" style="13" customWidth="1"/>
    <col min="2" max="2" width="10" style="13" customWidth="1"/>
    <col min="3" max="3" width="12.83203125" style="13" customWidth="1"/>
    <col min="4" max="4" width="9.5" style="13" customWidth="1"/>
    <col min="5" max="5" width="15.33203125" style="13" customWidth="1"/>
    <col min="6" max="6" width="14.83203125" style="13" customWidth="1"/>
    <col min="7" max="7" width="12.1640625" style="13" customWidth="1"/>
    <col min="8" max="8" width="17.83203125" style="13" customWidth="1"/>
    <col min="9" max="16384" width="8.6640625" style="13"/>
  </cols>
  <sheetData>
    <row r="1" spans="1:10" ht="21" x14ac:dyDescent="0.25">
      <c r="E1" s="213" t="s">
        <v>73</v>
      </c>
      <c r="H1" s="111" t="str">
        <f>"Year"&amp;" "&amp;Admin!J1</f>
        <v>Year 2019</v>
      </c>
    </row>
    <row r="2" spans="1:10" ht="19" x14ac:dyDescent="0.25">
      <c r="A2" s="19" t="s">
        <v>74</v>
      </c>
      <c r="D2" s="1"/>
      <c r="E2" s="1"/>
      <c r="G2" s="209" t="s">
        <v>75</v>
      </c>
      <c r="H2" s="1" t="s">
        <v>12</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D4" s="88"/>
    </row>
    <row r="5" spans="1:10" ht="19" x14ac:dyDescent="0.2">
      <c r="A5" s="8"/>
      <c r="B5" s="301" t="s">
        <v>78</v>
      </c>
      <c r="C5" s="301"/>
      <c r="D5" s="98"/>
      <c r="F5" s="89" t="s">
        <v>79</v>
      </c>
      <c r="G5" s="90"/>
      <c r="H5" s="91" t="s">
        <v>80</v>
      </c>
    </row>
    <row r="6" spans="1:10" ht="19" x14ac:dyDescent="0.25">
      <c r="A6" s="224">
        <v>1</v>
      </c>
      <c r="B6" s="304"/>
      <c r="C6" s="304"/>
      <c r="D6" s="304"/>
      <c r="E6" s="343"/>
      <c r="F6" s="30"/>
      <c r="G6" s="255"/>
      <c r="H6" s="33"/>
    </row>
    <row r="7" spans="1:10" ht="19" x14ac:dyDescent="0.25">
      <c r="A7" s="224">
        <v>2</v>
      </c>
      <c r="B7" s="297"/>
      <c r="C7" s="297"/>
      <c r="D7" s="297"/>
      <c r="E7" s="344"/>
      <c r="F7" s="31"/>
      <c r="H7" s="33"/>
      <c r="I7" s="92"/>
    </row>
    <row r="8" spans="1:10" ht="19" x14ac:dyDescent="0.25">
      <c r="A8" s="224">
        <v>3</v>
      </c>
      <c r="B8" s="297"/>
      <c r="C8" s="297"/>
      <c r="D8" s="297"/>
      <c r="E8" s="166"/>
      <c r="F8" s="157"/>
      <c r="H8" s="33"/>
      <c r="I8" s="210"/>
      <c r="J8" s="93"/>
    </row>
    <row r="9" spans="1:10" ht="19" x14ac:dyDescent="0.25">
      <c r="A9" s="224">
        <v>4</v>
      </c>
      <c r="B9" s="297"/>
      <c r="C9" s="297"/>
      <c r="D9" s="297"/>
      <c r="E9" s="345"/>
      <c r="F9" s="158"/>
      <c r="H9" s="33"/>
      <c r="I9" s="210"/>
      <c r="J9" s="93"/>
    </row>
    <row r="10" spans="1:10" ht="19" x14ac:dyDescent="0.25">
      <c r="A10" s="224">
        <v>5</v>
      </c>
      <c r="B10" s="297"/>
      <c r="C10" s="297"/>
      <c r="D10" s="297"/>
      <c r="E10" s="345"/>
      <c r="F10" s="158"/>
      <c r="H10" s="34"/>
      <c r="I10" s="210"/>
      <c r="J10" s="93"/>
    </row>
    <row r="11" spans="1:10" ht="20" thickBot="1" x14ac:dyDescent="0.3">
      <c r="B11" s="36" t="s">
        <v>49</v>
      </c>
      <c r="H11" s="159">
        <f>SUM(H6:H10)</f>
        <v>0</v>
      </c>
    </row>
    <row r="12" spans="1:10" ht="20" thickTop="1" x14ac:dyDescent="0.25">
      <c r="B12" s="36" t="s">
        <v>81</v>
      </c>
      <c r="H12" s="191"/>
    </row>
    <row r="13" spans="1:10" ht="17.25" customHeight="1" x14ac:dyDescent="0.25">
      <c r="B13" s="36" t="s">
        <v>82</v>
      </c>
      <c r="C13" s="225"/>
      <c r="H13" s="190">
        <f>+H11-H12</f>
        <v>0</v>
      </c>
    </row>
    <row r="14" spans="1:10" ht="20" thickBot="1" x14ac:dyDescent="0.3">
      <c r="A14" s="94"/>
      <c r="B14" s="95" t="s">
        <v>49</v>
      </c>
      <c r="C14" s="94"/>
      <c r="D14" s="94"/>
      <c r="E14" s="94"/>
      <c r="F14" s="94"/>
      <c r="G14" s="94"/>
      <c r="H14" s="58">
        <f>SUM(H12:H13)</f>
        <v>0</v>
      </c>
    </row>
    <row r="15" spans="1:10" ht="18" customHeight="1" thickTop="1" x14ac:dyDescent="0.25">
      <c r="A15" s="298"/>
      <c r="B15" s="298"/>
      <c r="C15" s="298"/>
      <c r="D15" s="59"/>
      <c r="E15" s="59"/>
      <c r="F15" s="96"/>
      <c r="G15" s="59"/>
      <c r="H15" s="59"/>
    </row>
    <row r="16" spans="1:10" ht="34" x14ac:dyDescent="0.2">
      <c r="A16" s="8"/>
      <c r="B16" s="2"/>
      <c r="C16" s="3"/>
      <c r="D16" s="4"/>
      <c r="E16" s="2"/>
      <c r="F16" s="4" t="s">
        <v>83</v>
      </c>
      <c r="G16" s="4" t="s">
        <v>84</v>
      </c>
      <c r="H16" s="2" t="s">
        <v>85</v>
      </c>
    </row>
    <row r="17" spans="1:8" s="47" customFormat="1" ht="19" x14ac:dyDescent="0.2">
      <c r="A17" s="299" t="s">
        <v>86</v>
      </c>
      <c r="B17" s="299"/>
      <c r="C17" s="97" t="str">
        <f>+H2</f>
        <v>Jan</v>
      </c>
      <c r="D17" s="226"/>
      <c r="E17" s="227"/>
      <c r="F17" s="228">
        <f>+Instr!B12</f>
        <v>1000</v>
      </c>
      <c r="G17" s="228">
        <f>+Instr!B13</f>
        <v>1000</v>
      </c>
      <c r="H17" s="229">
        <f>SUM(F17:G17)</f>
        <v>2000</v>
      </c>
    </row>
    <row r="18" spans="1:8" ht="19" x14ac:dyDescent="0.2">
      <c r="A18" s="295" t="s">
        <v>87</v>
      </c>
      <c r="B18" s="295"/>
      <c r="C18" s="295"/>
      <c r="D18" s="295"/>
      <c r="E18" s="295"/>
      <c r="F18" s="295"/>
      <c r="G18" s="295"/>
      <c r="H18" s="295"/>
    </row>
    <row r="19" spans="1:8" ht="34" x14ac:dyDescent="0.2">
      <c r="A19" s="8" t="s">
        <v>88</v>
      </c>
      <c r="B19" s="2" t="s">
        <v>89</v>
      </c>
      <c r="C19" s="3" t="s">
        <v>90</v>
      </c>
      <c r="D19" s="4" t="s">
        <v>91</v>
      </c>
      <c r="E19" s="2" t="s">
        <v>92</v>
      </c>
      <c r="F19" s="4" t="s">
        <v>83</v>
      </c>
      <c r="G19" s="4" t="s">
        <v>84</v>
      </c>
      <c r="H19" s="2" t="s">
        <v>85</v>
      </c>
    </row>
    <row r="20" spans="1:8" ht="16" x14ac:dyDescent="0.2">
      <c r="A20" s="178">
        <v>1</v>
      </c>
      <c r="B20" s="346"/>
      <c r="C20" s="347"/>
      <c r="D20" s="348"/>
      <c r="E20" s="346"/>
      <c r="F20" s="346"/>
      <c r="G20" s="346"/>
      <c r="H20" s="230">
        <f>H17-F20-G20</f>
        <v>2000</v>
      </c>
    </row>
    <row r="21" spans="1:8" ht="16" x14ac:dyDescent="0.2">
      <c r="A21" s="13">
        <v>2</v>
      </c>
      <c r="B21" s="346"/>
      <c r="C21" s="347"/>
      <c r="D21" s="348"/>
      <c r="E21" s="346"/>
      <c r="F21" s="346"/>
      <c r="G21" s="346"/>
      <c r="H21" s="230">
        <f>H20-F21-G21</f>
        <v>2000</v>
      </c>
    </row>
    <row r="22" spans="1:8" ht="16" x14ac:dyDescent="0.2">
      <c r="A22" s="13">
        <v>3</v>
      </c>
      <c r="B22" s="346"/>
      <c r="C22" s="347"/>
      <c r="D22" s="348"/>
      <c r="E22" s="346"/>
      <c r="F22" s="346"/>
      <c r="G22" s="346"/>
      <c r="H22" s="230">
        <f t="shared" ref="H22:H39" si="0">H21-F22-G22</f>
        <v>2000</v>
      </c>
    </row>
    <row r="23" spans="1:8" ht="16" x14ac:dyDescent="0.2">
      <c r="A23" s="13">
        <v>4</v>
      </c>
      <c r="B23" s="346"/>
      <c r="C23" s="347"/>
      <c r="D23" s="348"/>
      <c r="E23" s="346"/>
      <c r="F23" s="346"/>
      <c r="G23" s="346"/>
      <c r="H23" s="230">
        <f t="shared" si="0"/>
        <v>2000</v>
      </c>
    </row>
    <row r="24" spans="1:8" ht="16" x14ac:dyDescent="0.2">
      <c r="A24" s="13">
        <v>5</v>
      </c>
      <c r="B24" s="349"/>
      <c r="C24" s="350"/>
      <c r="D24" s="349"/>
      <c r="E24" s="349"/>
      <c r="F24" s="346"/>
      <c r="G24" s="346"/>
      <c r="H24" s="230">
        <f t="shared" si="0"/>
        <v>2000</v>
      </c>
    </row>
    <row r="25" spans="1:8" ht="16" x14ac:dyDescent="0.2">
      <c r="A25" s="13">
        <v>6</v>
      </c>
      <c r="B25" s="349"/>
      <c r="C25" s="350"/>
      <c r="D25" s="349"/>
      <c r="E25" s="349"/>
      <c r="F25" s="346"/>
      <c r="G25" s="346"/>
      <c r="H25" s="230">
        <f t="shared" si="0"/>
        <v>2000</v>
      </c>
    </row>
    <row r="26" spans="1:8" ht="16" x14ac:dyDescent="0.2">
      <c r="A26" s="13">
        <v>7</v>
      </c>
      <c r="B26" s="349"/>
      <c r="C26" s="350"/>
      <c r="D26" s="349"/>
      <c r="E26" s="349"/>
      <c r="F26" s="346"/>
      <c r="G26" s="346"/>
      <c r="H26" s="230">
        <f t="shared" si="0"/>
        <v>2000</v>
      </c>
    </row>
    <row r="27" spans="1:8" ht="16" x14ac:dyDescent="0.2">
      <c r="A27" s="13">
        <v>8</v>
      </c>
      <c r="B27" s="349"/>
      <c r="C27" s="350"/>
      <c r="D27" s="349"/>
      <c r="E27" s="349"/>
      <c r="F27" s="346"/>
      <c r="G27" s="346"/>
      <c r="H27" s="230">
        <f t="shared" si="0"/>
        <v>2000</v>
      </c>
    </row>
    <row r="28" spans="1:8" ht="16" x14ac:dyDescent="0.2">
      <c r="A28" s="13">
        <v>9</v>
      </c>
      <c r="B28" s="349"/>
      <c r="C28" s="350"/>
      <c r="D28" s="349"/>
      <c r="E28" s="349"/>
      <c r="F28" s="346"/>
      <c r="G28" s="346"/>
      <c r="H28" s="230">
        <f t="shared" si="0"/>
        <v>2000</v>
      </c>
    </row>
    <row r="29" spans="1:8" ht="16" x14ac:dyDescent="0.2">
      <c r="A29" s="13">
        <v>10</v>
      </c>
      <c r="B29" s="351"/>
      <c r="C29" s="351"/>
      <c r="D29" s="351"/>
      <c r="E29" s="351"/>
      <c r="F29" s="352"/>
      <c r="G29" s="352"/>
      <c r="H29" s="230">
        <f t="shared" si="0"/>
        <v>2000</v>
      </c>
    </row>
    <row r="30" spans="1:8" ht="16" x14ac:dyDescent="0.2">
      <c r="A30" s="13">
        <v>11</v>
      </c>
      <c r="B30" s="352"/>
      <c r="C30" s="353"/>
      <c r="D30" s="354"/>
      <c r="E30" s="352"/>
      <c r="F30" s="352"/>
      <c r="G30" s="352"/>
      <c r="H30" s="230">
        <f t="shared" si="0"/>
        <v>2000</v>
      </c>
    </row>
    <row r="31" spans="1:8" ht="16" x14ac:dyDescent="0.2">
      <c r="A31" s="13">
        <v>12</v>
      </c>
      <c r="B31" s="352"/>
      <c r="C31" s="353"/>
      <c r="D31" s="354"/>
      <c r="E31" s="352"/>
      <c r="F31" s="352"/>
      <c r="G31" s="352"/>
      <c r="H31" s="230">
        <f t="shared" si="0"/>
        <v>2000</v>
      </c>
    </row>
    <row r="32" spans="1:8" ht="16" x14ac:dyDescent="0.2">
      <c r="A32" s="13">
        <v>13</v>
      </c>
      <c r="B32" s="352"/>
      <c r="C32" s="353"/>
      <c r="D32" s="354"/>
      <c r="E32" s="352"/>
      <c r="F32" s="352"/>
      <c r="G32" s="352"/>
      <c r="H32" s="230">
        <f t="shared" si="0"/>
        <v>2000</v>
      </c>
    </row>
    <row r="33" spans="1:8" ht="16" x14ac:dyDescent="0.2">
      <c r="A33" s="13">
        <v>14</v>
      </c>
      <c r="B33" s="351"/>
      <c r="C33" s="351"/>
      <c r="D33" s="351"/>
      <c r="E33" s="351"/>
      <c r="F33" s="351"/>
      <c r="G33" s="351"/>
      <c r="H33" s="230">
        <f t="shared" si="0"/>
        <v>2000</v>
      </c>
    </row>
    <row r="34" spans="1:8" ht="16" x14ac:dyDescent="0.2">
      <c r="A34" s="13">
        <v>15</v>
      </c>
      <c r="B34" s="351"/>
      <c r="C34" s="351"/>
      <c r="D34" s="351"/>
      <c r="E34" s="351"/>
      <c r="F34" s="351"/>
      <c r="G34" s="351"/>
      <c r="H34" s="230">
        <f t="shared" si="0"/>
        <v>2000</v>
      </c>
    </row>
    <row r="35" spans="1:8" ht="16" x14ac:dyDescent="0.2">
      <c r="A35" s="13">
        <v>16</v>
      </c>
      <c r="B35" s="351"/>
      <c r="C35" s="351"/>
      <c r="D35" s="351"/>
      <c r="E35" s="351"/>
      <c r="F35" s="351"/>
      <c r="G35" s="351"/>
      <c r="H35" s="230">
        <f t="shared" si="0"/>
        <v>2000</v>
      </c>
    </row>
    <row r="36" spans="1:8" ht="16" x14ac:dyDescent="0.2">
      <c r="A36" s="13">
        <v>17</v>
      </c>
      <c r="B36" s="351"/>
      <c r="C36" s="351"/>
      <c r="D36" s="351"/>
      <c r="E36" s="351"/>
      <c r="F36" s="351"/>
      <c r="G36" s="351"/>
      <c r="H36" s="230">
        <f t="shared" si="0"/>
        <v>2000</v>
      </c>
    </row>
    <row r="37" spans="1:8" ht="16" x14ac:dyDescent="0.2">
      <c r="A37" s="13">
        <v>18</v>
      </c>
      <c r="B37" s="351"/>
      <c r="C37" s="351"/>
      <c r="D37" s="351"/>
      <c r="E37" s="351"/>
      <c r="F37" s="351"/>
      <c r="G37" s="351"/>
      <c r="H37" s="230">
        <f t="shared" si="0"/>
        <v>2000</v>
      </c>
    </row>
    <row r="38" spans="1:8" ht="8.25" customHeight="1" x14ac:dyDescent="0.2">
      <c r="A38" s="13">
        <v>19</v>
      </c>
      <c r="B38" s="351"/>
      <c r="C38" s="351"/>
      <c r="D38" s="351"/>
      <c r="E38" s="351"/>
      <c r="F38" s="351"/>
      <c r="G38" s="351"/>
      <c r="H38" s="230">
        <f t="shared" si="0"/>
        <v>2000</v>
      </c>
    </row>
    <row r="39" spans="1:8" ht="16" x14ac:dyDescent="0.2">
      <c r="A39" s="13">
        <v>20</v>
      </c>
      <c r="B39" s="352"/>
      <c r="C39" s="353"/>
      <c r="D39" s="354"/>
      <c r="E39" s="352"/>
      <c r="F39" s="352"/>
      <c r="G39" s="352"/>
      <c r="H39" s="230">
        <f t="shared" si="0"/>
        <v>2000</v>
      </c>
    </row>
    <row r="40" spans="1:8" ht="19.5" customHeight="1" thickBot="1" x14ac:dyDescent="0.25">
      <c r="E40" s="224" t="s">
        <v>93</v>
      </c>
      <c r="F40" s="234">
        <f>F17-SUM(F20:F39)</f>
        <v>1000</v>
      </c>
      <c r="G40" s="234">
        <f>G17-SUM(G20:G39)</f>
        <v>1000</v>
      </c>
      <c r="H40" s="234">
        <f>F40+G40</f>
        <v>2000</v>
      </c>
    </row>
    <row r="41" spans="1:8" ht="16" thickTop="1" x14ac:dyDescent="0.2"/>
    <row r="42" spans="1:8" ht="20" thickBot="1" x14ac:dyDescent="0.4">
      <c r="B42" s="48" t="s">
        <v>49</v>
      </c>
      <c r="C42" s="49" t="s">
        <v>94</v>
      </c>
      <c r="D42" s="50">
        <f>SUM(D20:D39)</f>
        <v>0</v>
      </c>
      <c r="E42" s="51" t="s">
        <v>95</v>
      </c>
      <c r="F42" s="52">
        <f>SUM(F20:F39)</f>
        <v>0</v>
      </c>
      <c r="G42" s="53">
        <f>SUM(G20:G39)</f>
        <v>0</v>
      </c>
      <c r="H42" s="54">
        <f>F42+G42</f>
        <v>0</v>
      </c>
    </row>
    <row r="43" spans="1:8" ht="20" thickBot="1" x14ac:dyDescent="0.4">
      <c r="C43" s="48" t="s">
        <v>96</v>
      </c>
      <c r="D43" s="55">
        <f>COUNT(D20:D41)</f>
        <v>0</v>
      </c>
      <c r="F43" s="56"/>
      <c r="G43" s="56"/>
    </row>
    <row r="44" spans="1:8" ht="24" thickTop="1" thickBot="1" x14ac:dyDescent="0.45">
      <c r="A44" s="178"/>
      <c r="B44" s="178"/>
      <c r="C44" s="178"/>
      <c r="D44" s="178"/>
      <c r="E44" s="296" t="s">
        <v>97</v>
      </c>
      <c r="F44" s="296"/>
      <c r="G44" s="57">
        <f>+H42/(D42+0.0000000001)</f>
        <v>0</v>
      </c>
    </row>
    <row r="45" spans="1:8" ht="16" x14ac:dyDescent="0.2">
      <c r="E45" s="48"/>
    </row>
  </sheetData>
  <mergeCells count="13">
    <mergeCell ref="G3:H3"/>
    <mergeCell ref="C3:E3"/>
    <mergeCell ref="A3:B3"/>
    <mergeCell ref="B5:C5"/>
    <mergeCell ref="B6:D6"/>
    <mergeCell ref="A18:H18"/>
    <mergeCell ref="E44:F44"/>
    <mergeCell ref="B9:D9"/>
    <mergeCell ref="B10:D10"/>
    <mergeCell ref="B7:D7"/>
    <mergeCell ref="B8:D8"/>
    <mergeCell ref="A15:C15"/>
    <mergeCell ref="A17:B17"/>
  </mergeCells>
  <pageMargins left="0.25" right="0.2" top="0.5" bottom="0.5" header="0" footer="0"/>
  <pageSetup orientation="portrait" horizontalDpi="4294967293" vertic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43"/>
  <sheetViews>
    <sheetView workbookViewId="0">
      <selection sqref="A1:XFD1048576"/>
    </sheetView>
  </sheetViews>
  <sheetFormatPr baseColWidth="10" defaultColWidth="8.6640625" defaultRowHeight="15" x14ac:dyDescent="0.2"/>
  <cols>
    <col min="1" max="1" width="4.6640625" style="98" customWidth="1"/>
    <col min="2" max="2" width="10" style="98" customWidth="1"/>
    <col min="3" max="3" width="12.83203125" style="98" customWidth="1"/>
    <col min="4" max="4" width="9.5" style="98" customWidth="1"/>
    <col min="5" max="5" width="15.33203125" style="98" customWidth="1"/>
    <col min="6" max="6" width="14.83203125" style="98" customWidth="1"/>
    <col min="7" max="7" width="12.33203125" style="98" customWidth="1"/>
    <col min="8" max="8" width="17.83203125" style="98" customWidth="1"/>
    <col min="9" max="38" width="8.6640625" style="355"/>
    <col min="39" max="16384" width="8.6640625" style="98"/>
  </cols>
  <sheetData>
    <row r="1" spans="1:10" ht="21" x14ac:dyDescent="0.25">
      <c r="E1" s="272" t="s">
        <v>73</v>
      </c>
      <c r="H1" s="111" t="str">
        <f>"Year"&amp;" "&amp;Admin!J1</f>
        <v>Year 2019</v>
      </c>
    </row>
    <row r="2" spans="1:10" ht="19" x14ac:dyDescent="0.25">
      <c r="A2" s="19" t="s">
        <v>74</v>
      </c>
      <c r="D2" s="1"/>
      <c r="E2" s="1"/>
      <c r="G2" s="271" t="s">
        <v>75</v>
      </c>
      <c r="H2" s="1" t="s">
        <v>13</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D4" s="356"/>
    </row>
    <row r="5" spans="1:10" ht="19" x14ac:dyDescent="0.2">
      <c r="A5" s="357"/>
      <c r="B5" s="301" t="s">
        <v>78</v>
      </c>
      <c r="C5" s="301"/>
      <c r="F5" s="89" t="s">
        <v>79</v>
      </c>
      <c r="G5" s="90"/>
      <c r="H5" s="91" t="s">
        <v>80</v>
      </c>
    </row>
    <row r="6" spans="1:10" ht="19" x14ac:dyDescent="0.25">
      <c r="A6" s="358">
        <v>1</v>
      </c>
      <c r="B6" s="304"/>
      <c r="C6" s="304"/>
      <c r="D6" s="304"/>
      <c r="E6" s="343"/>
      <c r="F6" s="30"/>
      <c r="H6" s="33"/>
    </row>
    <row r="7" spans="1:10" ht="19" x14ac:dyDescent="0.25">
      <c r="A7" s="358">
        <v>2</v>
      </c>
      <c r="B7" s="297"/>
      <c r="C7" s="297"/>
      <c r="D7" s="297"/>
      <c r="E7" s="344"/>
      <c r="F7" s="31"/>
      <c r="H7" s="33"/>
      <c r="I7" s="359"/>
    </row>
    <row r="8" spans="1:10" ht="19" x14ac:dyDescent="0.25">
      <c r="A8" s="358">
        <v>3</v>
      </c>
      <c r="B8" s="297"/>
      <c r="C8" s="297"/>
      <c r="D8" s="297"/>
      <c r="E8" s="166"/>
      <c r="F8" s="157"/>
      <c r="H8" s="33"/>
      <c r="I8" s="100"/>
      <c r="J8" s="101"/>
    </row>
    <row r="9" spans="1:10" ht="19" x14ac:dyDescent="0.25">
      <c r="A9" s="358">
        <v>4</v>
      </c>
      <c r="B9" s="297"/>
      <c r="C9" s="297"/>
      <c r="D9" s="297"/>
      <c r="E9" s="345"/>
      <c r="F9" s="158"/>
      <c r="H9" s="33"/>
      <c r="I9" s="100"/>
      <c r="J9" s="101"/>
    </row>
    <row r="10" spans="1:10" ht="19" x14ac:dyDescent="0.25">
      <c r="A10" s="358">
        <v>5</v>
      </c>
      <c r="B10" s="297"/>
      <c r="C10" s="297"/>
      <c r="D10" s="297"/>
      <c r="E10" s="345"/>
      <c r="F10" s="158"/>
      <c r="H10" s="360"/>
      <c r="I10" s="100"/>
      <c r="J10" s="101"/>
    </row>
    <row r="11" spans="1:10" ht="20" thickBot="1" x14ac:dyDescent="0.3">
      <c r="B11" s="36" t="s">
        <v>49</v>
      </c>
      <c r="H11" s="159">
        <f>SUM(H6:H10)</f>
        <v>0</v>
      </c>
    </row>
    <row r="12" spans="1:10" ht="20" thickTop="1" x14ac:dyDescent="0.25">
      <c r="B12" s="36" t="s">
        <v>81</v>
      </c>
      <c r="H12" s="191">
        <v>0</v>
      </c>
    </row>
    <row r="13" spans="1:10" ht="18.75" customHeight="1" x14ac:dyDescent="0.25">
      <c r="B13" s="36" t="s">
        <v>82</v>
      </c>
      <c r="C13" s="361"/>
      <c r="H13" s="190">
        <f>+H11-H12</f>
        <v>0</v>
      </c>
    </row>
    <row r="14" spans="1:10" ht="20" thickBot="1" x14ac:dyDescent="0.3">
      <c r="A14" s="362"/>
      <c r="B14" s="95" t="s">
        <v>49</v>
      </c>
      <c r="C14" s="362"/>
      <c r="D14" s="362"/>
      <c r="E14" s="362"/>
      <c r="F14" s="362"/>
      <c r="G14" s="362"/>
      <c r="H14" s="58">
        <f>SUM(H12:H13)</f>
        <v>0</v>
      </c>
    </row>
    <row r="15" spans="1:10" ht="18" customHeight="1" thickTop="1" x14ac:dyDescent="0.25">
      <c r="A15" s="363"/>
      <c r="B15" s="363"/>
      <c r="C15" s="363"/>
      <c r="D15" s="364"/>
      <c r="E15" s="364"/>
      <c r="F15" s="96"/>
      <c r="G15" s="364"/>
      <c r="H15" s="364"/>
    </row>
    <row r="16" spans="1:10" ht="34" x14ac:dyDescent="0.2">
      <c r="A16" s="357"/>
      <c r="B16" s="2"/>
      <c r="C16" s="3"/>
      <c r="D16" s="4"/>
      <c r="E16" s="2"/>
      <c r="F16" s="4" t="s">
        <v>83</v>
      </c>
      <c r="G16" s="4" t="s">
        <v>84</v>
      </c>
      <c r="H16" s="2" t="s">
        <v>85</v>
      </c>
    </row>
    <row r="17" spans="1:38" s="370" customFormat="1" ht="19" x14ac:dyDescent="0.2">
      <c r="A17" s="299" t="s">
        <v>86</v>
      </c>
      <c r="B17" s="299"/>
      <c r="C17" s="97" t="str">
        <f>+H2</f>
        <v>Feb</v>
      </c>
      <c r="D17" s="365"/>
      <c r="E17" s="366"/>
      <c r="F17" s="367">
        <f>+Instr!C12</f>
        <v>1000</v>
      </c>
      <c r="G17" s="367">
        <f>+Instr!C13</f>
        <v>1000</v>
      </c>
      <c r="H17" s="368">
        <f>SUM(F17:G17)</f>
        <v>2000</v>
      </c>
      <c r="I17" s="369"/>
      <c r="J17" s="369"/>
      <c r="K17" s="369"/>
      <c r="L17" s="369"/>
      <c r="M17" s="369"/>
      <c r="N17" s="369"/>
      <c r="O17" s="369"/>
      <c r="P17" s="369"/>
      <c r="Q17" s="369"/>
      <c r="R17" s="369"/>
      <c r="S17" s="369"/>
      <c r="T17" s="369"/>
      <c r="U17" s="369"/>
      <c r="V17" s="369"/>
      <c r="W17" s="369"/>
      <c r="X17" s="369"/>
      <c r="Y17" s="369"/>
      <c r="Z17" s="369"/>
      <c r="AA17" s="369"/>
      <c r="AB17" s="369"/>
      <c r="AC17" s="369"/>
      <c r="AD17" s="369"/>
      <c r="AE17" s="369"/>
      <c r="AF17" s="369"/>
      <c r="AG17" s="369"/>
      <c r="AH17" s="369"/>
      <c r="AI17" s="369"/>
      <c r="AJ17" s="369"/>
      <c r="AK17" s="369"/>
      <c r="AL17" s="369"/>
    </row>
    <row r="18" spans="1:38" ht="19" x14ac:dyDescent="0.2">
      <c r="A18" s="295" t="s">
        <v>87</v>
      </c>
      <c r="B18" s="295"/>
      <c r="C18" s="295"/>
      <c r="D18" s="295"/>
      <c r="E18" s="295"/>
      <c r="F18" s="295"/>
      <c r="G18" s="295"/>
      <c r="H18" s="295"/>
    </row>
    <row r="19" spans="1:38" ht="34" x14ac:dyDescent="0.2">
      <c r="A19" s="357" t="s">
        <v>88</v>
      </c>
      <c r="B19" s="2" t="s">
        <v>89</v>
      </c>
      <c r="C19" s="3" t="s">
        <v>90</v>
      </c>
      <c r="D19" s="4" t="s">
        <v>91</v>
      </c>
      <c r="E19" s="2" t="s">
        <v>92</v>
      </c>
      <c r="F19" s="4" t="s">
        <v>83</v>
      </c>
      <c r="G19" s="4" t="s">
        <v>84</v>
      </c>
      <c r="H19" s="2" t="s">
        <v>85</v>
      </c>
    </row>
    <row r="20" spans="1:38" ht="16" x14ac:dyDescent="0.2">
      <c r="A20" s="370">
        <v>1</v>
      </c>
      <c r="B20" s="346"/>
      <c r="C20" s="347"/>
      <c r="D20" s="348"/>
      <c r="E20" s="346"/>
      <c r="F20" s="346"/>
      <c r="G20" s="346"/>
      <c r="H20" s="371">
        <f>H17-F20-G20</f>
        <v>2000</v>
      </c>
    </row>
    <row r="21" spans="1:38" ht="16" x14ac:dyDescent="0.2">
      <c r="A21" s="98">
        <v>2</v>
      </c>
      <c r="B21" s="346"/>
      <c r="C21" s="347"/>
      <c r="D21" s="348"/>
      <c r="E21" s="346"/>
      <c r="F21" s="346"/>
      <c r="G21" s="346"/>
      <c r="H21" s="371">
        <f>H20-F21-G21</f>
        <v>2000</v>
      </c>
    </row>
    <row r="22" spans="1:38" ht="16" x14ac:dyDescent="0.2">
      <c r="A22" s="98">
        <v>3</v>
      </c>
      <c r="B22" s="346"/>
      <c r="C22" s="347"/>
      <c r="D22" s="348"/>
      <c r="E22" s="346"/>
      <c r="F22" s="346"/>
      <c r="G22" s="346"/>
      <c r="H22" s="371">
        <f t="shared" ref="H22:H39" si="0">H21-F22-G22</f>
        <v>2000</v>
      </c>
    </row>
    <row r="23" spans="1:38" ht="16" x14ac:dyDescent="0.2">
      <c r="A23" s="98">
        <v>4</v>
      </c>
      <c r="B23" s="346"/>
      <c r="C23" s="347"/>
      <c r="D23" s="348"/>
      <c r="E23" s="346"/>
      <c r="F23" s="346"/>
      <c r="G23" s="346"/>
      <c r="H23" s="371">
        <f t="shared" si="0"/>
        <v>2000</v>
      </c>
    </row>
    <row r="24" spans="1:38" ht="16" x14ac:dyDescent="0.2">
      <c r="B24" s="349"/>
      <c r="C24" s="350"/>
      <c r="D24" s="349"/>
      <c r="E24" s="349"/>
      <c r="F24" s="346"/>
      <c r="G24" s="346"/>
      <c r="H24" s="371">
        <f t="shared" si="0"/>
        <v>2000</v>
      </c>
    </row>
    <row r="25" spans="1:38" ht="16" x14ac:dyDescent="0.2">
      <c r="A25" s="98">
        <v>6</v>
      </c>
      <c r="B25" s="349"/>
      <c r="C25" s="350"/>
      <c r="D25" s="349"/>
      <c r="E25" s="349"/>
      <c r="F25" s="346"/>
      <c r="G25" s="346"/>
      <c r="H25" s="371">
        <f t="shared" si="0"/>
        <v>2000</v>
      </c>
    </row>
    <row r="26" spans="1:38" ht="16" x14ac:dyDescent="0.2">
      <c r="A26" s="98">
        <v>7</v>
      </c>
      <c r="B26" s="349"/>
      <c r="C26" s="350"/>
      <c r="D26" s="349"/>
      <c r="E26" s="349"/>
      <c r="F26" s="346"/>
      <c r="G26" s="346"/>
      <c r="H26" s="371">
        <f t="shared" si="0"/>
        <v>2000</v>
      </c>
    </row>
    <row r="27" spans="1:38" ht="16" x14ac:dyDescent="0.2">
      <c r="A27" s="98">
        <v>8</v>
      </c>
      <c r="B27" s="349"/>
      <c r="C27" s="350"/>
      <c r="D27" s="349"/>
      <c r="E27" s="349"/>
      <c r="F27" s="346"/>
      <c r="G27" s="346"/>
      <c r="H27" s="371">
        <f t="shared" si="0"/>
        <v>2000</v>
      </c>
    </row>
    <row r="28" spans="1:38" ht="16" x14ac:dyDescent="0.2">
      <c r="A28" s="98">
        <v>9</v>
      </c>
      <c r="B28" s="349"/>
      <c r="C28" s="350"/>
      <c r="D28" s="349"/>
      <c r="E28" s="349"/>
      <c r="F28" s="346"/>
      <c r="G28" s="346"/>
      <c r="H28" s="371">
        <f t="shared" si="0"/>
        <v>2000</v>
      </c>
    </row>
    <row r="29" spans="1:38" ht="16" x14ac:dyDescent="0.2">
      <c r="A29" s="98">
        <v>10</v>
      </c>
      <c r="B29" s="351"/>
      <c r="C29" s="351"/>
      <c r="D29" s="351"/>
      <c r="E29" s="351"/>
      <c r="F29" s="352"/>
      <c r="G29" s="352"/>
      <c r="H29" s="371">
        <f t="shared" si="0"/>
        <v>2000</v>
      </c>
    </row>
    <row r="30" spans="1:38" ht="16" x14ac:dyDescent="0.2">
      <c r="A30" s="98">
        <v>11</v>
      </c>
      <c r="B30" s="352"/>
      <c r="C30" s="353"/>
      <c r="D30" s="354"/>
      <c r="E30" s="352"/>
      <c r="F30" s="352"/>
      <c r="G30" s="352"/>
      <c r="H30" s="371">
        <f t="shared" si="0"/>
        <v>2000</v>
      </c>
    </row>
    <row r="31" spans="1:38" ht="16" x14ac:dyDescent="0.2">
      <c r="A31" s="98">
        <v>12</v>
      </c>
      <c r="B31" s="352"/>
      <c r="C31" s="353"/>
      <c r="D31" s="354"/>
      <c r="E31" s="352"/>
      <c r="F31" s="352"/>
      <c r="G31" s="352"/>
      <c r="H31" s="371">
        <f t="shared" si="0"/>
        <v>2000</v>
      </c>
    </row>
    <row r="32" spans="1:38"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8.25" customHeight="1"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9.5" customHeight="1" thickBot="1" x14ac:dyDescent="0.25">
      <c r="E40" s="358" t="s">
        <v>93</v>
      </c>
      <c r="F40" s="372">
        <f>F17-SUM(F20:F39)</f>
        <v>1000</v>
      </c>
      <c r="G40" s="372">
        <f>G17-SUM(G20:G39)</f>
        <v>1000</v>
      </c>
      <c r="H40" s="372">
        <f>F40+G40</f>
        <v>2000</v>
      </c>
    </row>
    <row r="41" spans="1:8" ht="16" thickTop="1" x14ac:dyDescent="0.2"/>
    <row r="42" spans="1:8" s="355" customFormat="1" ht="20" thickBot="1" x14ac:dyDescent="0.4">
      <c r="A42" s="98"/>
      <c r="B42" s="48" t="s">
        <v>49</v>
      </c>
      <c r="C42" s="49" t="s">
        <v>94</v>
      </c>
      <c r="D42" s="50">
        <f>SUM(D20:D39)</f>
        <v>0</v>
      </c>
      <c r="E42" s="51" t="s">
        <v>95</v>
      </c>
      <c r="F42" s="52">
        <f>SUM(F20:F39)</f>
        <v>0</v>
      </c>
      <c r="G42" s="53">
        <f>SUM(G20:G39)</f>
        <v>0</v>
      </c>
      <c r="H42" s="54">
        <f>F42+G42</f>
        <v>0</v>
      </c>
    </row>
    <row r="43" spans="1:8" s="355" customFormat="1" ht="20" thickBot="1" x14ac:dyDescent="0.4">
      <c r="A43" s="98"/>
      <c r="B43" s="98"/>
      <c r="C43" s="48" t="s">
        <v>96</v>
      </c>
      <c r="D43" s="55">
        <f>COUNT(D20:D41)</f>
        <v>0</v>
      </c>
      <c r="E43" s="98"/>
      <c r="F43" s="56"/>
      <c r="G43" s="56"/>
      <c r="H43" s="98"/>
    </row>
    <row r="44" spans="1:8" s="355" customFormat="1" ht="24" thickTop="1" thickBot="1" x14ac:dyDescent="0.45">
      <c r="A44" s="370"/>
      <c r="B44" s="370"/>
      <c r="C44" s="370"/>
      <c r="D44" s="370"/>
      <c r="E44" s="296" t="s">
        <v>97</v>
      </c>
      <c r="F44" s="296"/>
      <c r="G44" s="57">
        <f>+H42/(D42+0.0000000001)</f>
        <v>0</v>
      </c>
      <c r="H44" s="98"/>
    </row>
    <row r="45" spans="1:8" s="355" customFormat="1" ht="16" x14ac:dyDescent="0.2">
      <c r="E45" s="103"/>
    </row>
    <row r="46" spans="1:8" s="355" customFormat="1" x14ac:dyDescent="0.2"/>
    <row r="47" spans="1:8" s="355" customFormat="1" x14ac:dyDescent="0.2"/>
    <row r="48" spans="1:8" s="355" customFormat="1" x14ac:dyDescent="0.2"/>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row r="169" s="355" customFormat="1" x14ac:dyDescent="0.2"/>
    <row r="170" s="355" customFormat="1" x14ac:dyDescent="0.2"/>
    <row r="171" s="355" customFormat="1" x14ac:dyDescent="0.2"/>
    <row r="172" s="355" customFormat="1" x14ac:dyDescent="0.2"/>
    <row r="173" s="355" customFormat="1" x14ac:dyDescent="0.2"/>
    <row r="174" s="355" customFormat="1" x14ac:dyDescent="0.2"/>
    <row r="175" s="355" customFormat="1" x14ac:dyDescent="0.2"/>
    <row r="176" s="355" customFormat="1" x14ac:dyDescent="0.2"/>
    <row r="177" s="355" customFormat="1" x14ac:dyDescent="0.2"/>
    <row r="178" s="355" customFormat="1" x14ac:dyDescent="0.2"/>
    <row r="179" s="355" customFormat="1" x14ac:dyDescent="0.2"/>
    <row r="180" s="355" customFormat="1" x14ac:dyDescent="0.2"/>
    <row r="181" s="355" customFormat="1" x14ac:dyDescent="0.2"/>
    <row r="182" s="355" customFormat="1" x14ac:dyDescent="0.2"/>
    <row r="183" s="355" customFormat="1" x14ac:dyDescent="0.2"/>
    <row r="184" s="355" customFormat="1" x14ac:dyDescent="0.2"/>
    <row r="185" s="355" customFormat="1" x14ac:dyDescent="0.2"/>
    <row r="186" s="355" customFormat="1" x14ac:dyDescent="0.2"/>
    <row r="187" s="355" customFormat="1" x14ac:dyDescent="0.2"/>
    <row r="188" s="355" customFormat="1" x14ac:dyDescent="0.2"/>
    <row r="189" s="355" customFormat="1" x14ac:dyDescent="0.2"/>
    <row r="190" s="355" customFormat="1" x14ac:dyDescent="0.2"/>
    <row r="191" s="355" customFormat="1" x14ac:dyDescent="0.2"/>
    <row r="192" s="355" customFormat="1" x14ac:dyDescent="0.2"/>
    <row r="193" s="355" customFormat="1" x14ac:dyDescent="0.2"/>
    <row r="194" s="355" customFormat="1" x14ac:dyDescent="0.2"/>
    <row r="195" s="355" customFormat="1" x14ac:dyDescent="0.2"/>
    <row r="196" s="355" customFormat="1" x14ac:dyDescent="0.2"/>
    <row r="197" s="355" customFormat="1" x14ac:dyDescent="0.2"/>
    <row r="198" s="355" customFormat="1" x14ac:dyDescent="0.2"/>
    <row r="199" s="355" customFormat="1" x14ac:dyDescent="0.2"/>
    <row r="200" s="355" customFormat="1" x14ac:dyDescent="0.2"/>
    <row r="201" s="355" customFormat="1" x14ac:dyDescent="0.2"/>
    <row r="202" s="355" customFormat="1" x14ac:dyDescent="0.2"/>
    <row r="203" s="355" customFormat="1" x14ac:dyDescent="0.2"/>
    <row r="204" s="355" customFormat="1" x14ac:dyDescent="0.2"/>
    <row r="205" s="355" customFormat="1" x14ac:dyDescent="0.2"/>
    <row r="206" s="355" customFormat="1" x14ac:dyDescent="0.2"/>
    <row r="207" s="355" customFormat="1" x14ac:dyDescent="0.2"/>
    <row r="208" s="355" customFormat="1" x14ac:dyDescent="0.2"/>
    <row r="209" s="355" customFormat="1" x14ac:dyDescent="0.2"/>
    <row r="210" s="355" customFormat="1" x14ac:dyDescent="0.2"/>
    <row r="211" s="355" customFormat="1" x14ac:dyDescent="0.2"/>
    <row r="212" s="355" customFormat="1" x14ac:dyDescent="0.2"/>
    <row r="213" s="355" customFormat="1" x14ac:dyDescent="0.2"/>
    <row r="214" s="355" customFormat="1" x14ac:dyDescent="0.2"/>
    <row r="215" s="355" customFormat="1" x14ac:dyDescent="0.2"/>
    <row r="216" s="355" customFormat="1" x14ac:dyDescent="0.2"/>
    <row r="217" s="355" customFormat="1" x14ac:dyDescent="0.2"/>
    <row r="218" s="355" customFormat="1" x14ac:dyDescent="0.2"/>
    <row r="219" s="355" customFormat="1" x14ac:dyDescent="0.2"/>
    <row r="220" s="355" customFormat="1" x14ac:dyDescent="0.2"/>
    <row r="221" s="355" customFormat="1" x14ac:dyDescent="0.2"/>
    <row r="222" s="355" customFormat="1" x14ac:dyDescent="0.2"/>
    <row r="223" s="355" customFormat="1" x14ac:dyDescent="0.2"/>
    <row r="224" s="355" customFormat="1" x14ac:dyDescent="0.2"/>
    <row r="225" s="355" customFormat="1" x14ac:dyDescent="0.2"/>
    <row r="226" s="355" customFormat="1" x14ac:dyDescent="0.2"/>
    <row r="227" s="355" customFormat="1" x14ac:dyDescent="0.2"/>
    <row r="228" s="355" customFormat="1" x14ac:dyDescent="0.2"/>
    <row r="229" s="355" customFormat="1" x14ac:dyDescent="0.2"/>
    <row r="230" s="355" customFormat="1" x14ac:dyDescent="0.2"/>
    <row r="231" s="355" customFormat="1" x14ac:dyDescent="0.2"/>
    <row r="232" s="355" customFormat="1" x14ac:dyDescent="0.2"/>
    <row r="233" s="355" customFormat="1" x14ac:dyDescent="0.2"/>
    <row r="234" s="355" customFormat="1" x14ac:dyDescent="0.2"/>
    <row r="235" s="355" customFormat="1" x14ac:dyDescent="0.2"/>
    <row r="236" s="355" customFormat="1" x14ac:dyDescent="0.2"/>
    <row r="237" s="355" customFormat="1" x14ac:dyDescent="0.2"/>
    <row r="238" s="355" customFormat="1" x14ac:dyDescent="0.2"/>
    <row r="239" s="355" customFormat="1" x14ac:dyDescent="0.2"/>
    <row r="240" s="355" customFormat="1" x14ac:dyDescent="0.2"/>
    <row r="241" s="355" customFormat="1" x14ac:dyDescent="0.2"/>
    <row r="242" s="355" customFormat="1" x14ac:dyDescent="0.2"/>
    <row r="243" s="355" customFormat="1" x14ac:dyDescent="0.2"/>
  </sheetData>
  <mergeCells count="13">
    <mergeCell ref="E44:F44"/>
    <mergeCell ref="B9:D9"/>
    <mergeCell ref="B10:D10"/>
    <mergeCell ref="A3:B3"/>
    <mergeCell ref="C3:E3"/>
    <mergeCell ref="A15:C15"/>
    <mergeCell ref="A17:B17"/>
    <mergeCell ref="A18:H18"/>
    <mergeCell ref="G3:H3"/>
    <mergeCell ref="B5:C5"/>
    <mergeCell ref="B6:D6"/>
    <mergeCell ref="B7:D7"/>
    <mergeCell ref="B8:D8"/>
  </mergeCells>
  <pageMargins left="0.42" right="0.2" top="0.5" bottom="0.25" header="0" footer="0"/>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68"/>
  <sheetViews>
    <sheetView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21" width="8.6640625" style="355"/>
    <col min="22" max="16384" width="8.6640625" style="373"/>
  </cols>
  <sheetData>
    <row r="1" spans="1:10" ht="21" x14ac:dyDescent="0.25">
      <c r="A1" s="98"/>
      <c r="B1" s="98"/>
      <c r="C1" s="98"/>
      <c r="D1" s="98"/>
      <c r="E1" s="272" t="s">
        <v>73</v>
      </c>
      <c r="F1" s="98"/>
      <c r="G1" s="98"/>
      <c r="H1" s="111" t="str">
        <f>"Year"&amp;" "&amp;Admin!J1</f>
        <v>Year 2019</v>
      </c>
    </row>
    <row r="2" spans="1:10" ht="19" x14ac:dyDescent="0.25">
      <c r="A2" s="19" t="s">
        <v>74</v>
      </c>
      <c r="B2" s="98"/>
      <c r="C2" s="98"/>
      <c r="D2" s="1"/>
      <c r="E2" s="1"/>
      <c r="F2" s="98"/>
      <c r="G2" s="271" t="s">
        <v>75</v>
      </c>
      <c r="H2" s="1" t="s">
        <v>14</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98"/>
      <c r="C4" s="98"/>
      <c r="D4" s="356"/>
      <c r="E4" s="98"/>
      <c r="F4" s="98"/>
      <c r="G4" s="98"/>
      <c r="H4" s="98"/>
    </row>
    <row r="5" spans="1:10" ht="19" x14ac:dyDescent="0.2">
      <c r="A5" s="357"/>
      <c r="B5" s="301" t="s">
        <v>78</v>
      </c>
      <c r="C5" s="301"/>
      <c r="D5" s="98"/>
      <c r="E5" s="98"/>
      <c r="F5" s="89" t="s">
        <v>79</v>
      </c>
      <c r="G5" s="90"/>
      <c r="H5" s="91" t="s">
        <v>80</v>
      </c>
    </row>
    <row r="6" spans="1:10" ht="19" x14ac:dyDescent="0.25">
      <c r="A6" s="358">
        <v>1</v>
      </c>
      <c r="B6" s="304"/>
      <c r="C6" s="304"/>
      <c r="D6" s="304"/>
      <c r="E6" s="343"/>
      <c r="F6" s="30"/>
      <c r="G6" s="98"/>
      <c r="H6" s="33"/>
    </row>
    <row r="7" spans="1:10" ht="19" x14ac:dyDescent="0.25">
      <c r="A7" s="358">
        <v>2</v>
      </c>
      <c r="B7" s="297"/>
      <c r="C7" s="297"/>
      <c r="D7" s="297"/>
      <c r="E7" s="344"/>
      <c r="F7" s="31"/>
      <c r="G7" s="98"/>
      <c r="H7" s="33"/>
      <c r="I7" s="359"/>
    </row>
    <row r="8" spans="1:10" ht="19" x14ac:dyDescent="0.25">
      <c r="A8" s="358">
        <v>3</v>
      </c>
      <c r="B8" s="297"/>
      <c r="C8" s="297"/>
      <c r="D8" s="297"/>
      <c r="E8" s="166"/>
      <c r="F8" s="157"/>
      <c r="G8" s="98"/>
      <c r="H8" s="33"/>
      <c r="I8" s="100"/>
      <c r="J8" s="101"/>
    </row>
    <row r="9" spans="1:10" ht="19" x14ac:dyDescent="0.25">
      <c r="A9" s="358">
        <v>4</v>
      </c>
      <c r="B9" s="297"/>
      <c r="C9" s="297"/>
      <c r="D9" s="297"/>
      <c r="E9" s="345"/>
      <c r="F9" s="158"/>
      <c r="G9" s="98"/>
      <c r="H9" s="33"/>
      <c r="I9" s="100"/>
      <c r="J9" s="101"/>
    </row>
    <row r="10" spans="1:10" ht="19" x14ac:dyDescent="0.25">
      <c r="A10" s="358">
        <v>5</v>
      </c>
      <c r="B10" s="297"/>
      <c r="C10" s="297"/>
      <c r="D10" s="297"/>
      <c r="E10" s="345"/>
      <c r="F10" s="158"/>
      <c r="G10" s="98"/>
      <c r="H10" s="360"/>
      <c r="I10" s="100"/>
      <c r="J10" s="101"/>
    </row>
    <row r="11" spans="1:10" ht="20" thickBot="1" x14ac:dyDescent="0.3">
      <c r="A11" s="98"/>
      <c r="B11" s="36" t="s">
        <v>49</v>
      </c>
      <c r="C11" s="98"/>
      <c r="D11" s="98"/>
      <c r="E11" s="98"/>
      <c r="F11" s="98"/>
      <c r="G11" s="98"/>
      <c r="H11" s="159">
        <f>SUM(H6:H10)</f>
        <v>0</v>
      </c>
    </row>
    <row r="12" spans="1:10" ht="20" thickTop="1" x14ac:dyDescent="0.25">
      <c r="A12" s="98"/>
      <c r="B12" s="36" t="s">
        <v>81</v>
      </c>
      <c r="C12" s="98"/>
      <c r="D12" s="98"/>
      <c r="E12" s="98"/>
      <c r="F12" s="98"/>
      <c r="G12" s="98"/>
      <c r="H12" s="191"/>
    </row>
    <row r="13" spans="1:10" ht="18.75" customHeight="1" x14ac:dyDescent="0.25">
      <c r="A13" s="98"/>
      <c r="B13" s="36" t="s">
        <v>82</v>
      </c>
      <c r="C13" s="361"/>
      <c r="D13" s="98"/>
      <c r="E13" s="98"/>
      <c r="F13" s="98"/>
      <c r="G13" s="98"/>
      <c r="H13" s="190">
        <f>+H11-H12</f>
        <v>0</v>
      </c>
    </row>
    <row r="14" spans="1:10" ht="20" thickBot="1" x14ac:dyDescent="0.3">
      <c r="A14" s="362"/>
      <c r="B14" s="95" t="s">
        <v>49</v>
      </c>
      <c r="C14" s="362"/>
      <c r="D14" s="362"/>
      <c r="E14" s="362"/>
      <c r="F14" s="362"/>
      <c r="G14" s="362"/>
      <c r="H14" s="58">
        <f>SUM(H12:H13)</f>
        <v>0</v>
      </c>
    </row>
    <row r="15" spans="1:10" ht="18" customHeight="1" thickTop="1" x14ac:dyDescent="0.25">
      <c r="A15" s="363"/>
      <c r="B15" s="363"/>
      <c r="C15" s="363"/>
      <c r="D15" s="364"/>
      <c r="E15" s="364"/>
      <c r="F15" s="96"/>
      <c r="G15" s="364"/>
      <c r="H15" s="364"/>
    </row>
    <row r="16" spans="1:10" ht="34" x14ac:dyDescent="0.2">
      <c r="A16" s="357"/>
      <c r="B16" s="2"/>
      <c r="C16" s="3"/>
      <c r="D16" s="4"/>
      <c r="E16" s="2"/>
      <c r="F16" s="4" t="s">
        <v>83</v>
      </c>
      <c r="G16" s="4" t="s">
        <v>84</v>
      </c>
      <c r="H16" s="2" t="s">
        <v>85</v>
      </c>
    </row>
    <row r="17" spans="1:21" s="374" customFormat="1" ht="19" x14ac:dyDescent="0.2">
      <c r="A17" s="299" t="s">
        <v>86</v>
      </c>
      <c r="B17" s="299"/>
      <c r="C17" s="97" t="str">
        <f>+H2</f>
        <v>Mar</v>
      </c>
      <c r="D17" s="365"/>
      <c r="E17" s="366"/>
      <c r="F17" s="367">
        <f>+Instr!D12</f>
        <v>1000</v>
      </c>
      <c r="G17" s="367">
        <f>+Instr!D13</f>
        <v>1000</v>
      </c>
      <c r="H17" s="368">
        <f>SUM(F17:G17)</f>
        <v>2000</v>
      </c>
      <c r="I17" s="369"/>
      <c r="J17" s="369"/>
      <c r="K17" s="369"/>
      <c r="L17" s="369"/>
      <c r="M17" s="369"/>
      <c r="N17" s="369"/>
      <c r="O17" s="369"/>
      <c r="P17" s="369"/>
      <c r="Q17" s="369"/>
      <c r="R17" s="369"/>
      <c r="S17" s="369"/>
      <c r="T17" s="369"/>
      <c r="U17" s="369"/>
    </row>
    <row r="18" spans="1:21" ht="19"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ht="16" x14ac:dyDescent="0.2">
      <c r="A20" s="370">
        <v>1</v>
      </c>
      <c r="B20" s="346"/>
      <c r="C20" s="347"/>
      <c r="D20" s="348"/>
      <c r="E20" s="346"/>
      <c r="F20" s="346"/>
      <c r="G20" s="346"/>
      <c r="H20" s="371">
        <f>H17-F20-G20</f>
        <v>2000</v>
      </c>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8.25" customHeight="1"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9.5" customHeight="1" thickBot="1" x14ac:dyDescent="0.25">
      <c r="A40" s="98"/>
      <c r="B40" s="98"/>
      <c r="C40" s="98"/>
      <c r="D40" s="98"/>
      <c r="E40" s="358" t="s">
        <v>93</v>
      </c>
      <c r="F40" s="372">
        <f>F17-SUM(F20:F39)</f>
        <v>1000</v>
      </c>
      <c r="G40" s="372">
        <f>G17-SUM(G20:G39)</f>
        <v>1000</v>
      </c>
      <c r="H40" s="372">
        <f>F40+G40</f>
        <v>2000</v>
      </c>
    </row>
    <row r="41" spans="1:8" ht="16" thickTop="1" x14ac:dyDescent="0.2">
      <c r="A41" s="98"/>
      <c r="B41" s="98"/>
      <c r="C41" s="98"/>
      <c r="D41" s="98"/>
      <c r="E41" s="98"/>
      <c r="F41" s="98"/>
      <c r="G41" s="98"/>
      <c r="H41" s="98"/>
    </row>
    <row r="42" spans="1:8" s="355" customFormat="1" ht="20" thickBot="1" x14ac:dyDescent="0.4">
      <c r="A42" s="98"/>
      <c r="B42" s="48" t="s">
        <v>49</v>
      </c>
      <c r="C42" s="49" t="s">
        <v>94</v>
      </c>
      <c r="D42" s="50">
        <f>SUM(D20:D39)</f>
        <v>0</v>
      </c>
      <c r="E42" s="51" t="s">
        <v>95</v>
      </c>
      <c r="F42" s="52">
        <f>SUM(F20:F39)</f>
        <v>0</v>
      </c>
      <c r="G42" s="53">
        <f>SUM(G20:G39)</f>
        <v>0</v>
      </c>
      <c r="H42" s="54">
        <f>F42+G42</f>
        <v>0</v>
      </c>
    </row>
    <row r="43" spans="1:8" s="355" customFormat="1" ht="20" thickBot="1" x14ac:dyDescent="0.4">
      <c r="A43" s="98"/>
      <c r="B43" s="98"/>
      <c r="C43" s="48" t="s">
        <v>96</v>
      </c>
      <c r="D43" s="55">
        <f>COUNT(D20:D41)</f>
        <v>0</v>
      </c>
      <c r="E43" s="98"/>
      <c r="F43" s="56"/>
      <c r="G43" s="56"/>
      <c r="H43" s="98"/>
    </row>
    <row r="44" spans="1:8" s="355" customFormat="1" ht="24" thickTop="1" thickBot="1" x14ac:dyDescent="0.45">
      <c r="A44" s="370"/>
      <c r="B44" s="370"/>
      <c r="C44" s="370"/>
      <c r="D44" s="370"/>
      <c r="E44" s="296" t="s">
        <v>97</v>
      </c>
      <c r="F44" s="296"/>
      <c r="G44" s="57">
        <f>+H42/(D42+0.0000000001)</f>
        <v>0</v>
      </c>
      <c r="H44" s="98"/>
    </row>
    <row r="45" spans="1:8" s="355" customFormat="1" ht="16" x14ac:dyDescent="0.2">
      <c r="E45" s="103"/>
    </row>
    <row r="46" spans="1:8" s="355" customFormat="1" x14ac:dyDescent="0.2"/>
    <row r="47" spans="1:8" s="355" customFormat="1" x14ac:dyDescent="0.2"/>
    <row r="48" spans="1:8" s="355" customFormat="1" x14ac:dyDescent="0.2"/>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sheetData>
  <mergeCells count="13">
    <mergeCell ref="E44:F44"/>
    <mergeCell ref="B9:D9"/>
    <mergeCell ref="B10:D10"/>
    <mergeCell ref="A3:B3"/>
    <mergeCell ref="C3:E3"/>
    <mergeCell ref="A15:C15"/>
    <mergeCell ref="A17:B17"/>
    <mergeCell ref="A18:H18"/>
    <mergeCell ref="G3:H3"/>
    <mergeCell ref="B5:C5"/>
    <mergeCell ref="B6:D6"/>
    <mergeCell ref="B7:D7"/>
    <mergeCell ref="B8:D8"/>
  </mergeCells>
  <pageMargins left="0.51" right="0.2" top="0.54" bottom="0.25" header="0.3" footer="0"/>
  <pageSetup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68"/>
  <sheetViews>
    <sheetView workbookViewId="0">
      <selection sqref="A1:XFD1048576"/>
    </sheetView>
  </sheetViews>
  <sheetFormatPr baseColWidth="10" defaultColWidth="8.6640625" defaultRowHeight="15" x14ac:dyDescent="0.2"/>
  <cols>
    <col min="1" max="1" width="4.6640625" style="45" customWidth="1"/>
    <col min="2" max="2" width="10" style="45" customWidth="1"/>
    <col min="3" max="3" width="12.83203125" style="45" customWidth="1"/>
    <col min="4" max="4" width="9.5" style="45" customWidth="1"/>
    <col min="5" max="5" width="15.33203125" style="45" customWidth="1"/>
    <col min="6" max="6" width="14.83203125" style="45" customWidth="1"/>
    <col min="7" max="7" width="11.6640625" style="45" customWidth="1"/>
    <col min="8" max="8" width="18.5" style="45" customWidth="1"/>
    <col min="9" max="21" width="8.6640625" style="61"/>
    <col min="22" max="16384" width="8.6640625" style="45"/>
  </cols>
  <sheetData>
    <row r="1" spans="1:10" ht="21" x14ac:dyDescent="0.25">
      <c r="A1" s="13"/>
      <c r="B1" s="13"/>
      <c r="C1" s="13"/>
      <c r="D1" s="13"/>
      <c r="E1" s="213" t="s">
        <v>73</v>
      </c>
      <c r="F1" s="13"/>
      <c r="G1" s="13"/>
      <c r="H1" s="111" t="str">
        <f>"Year"&amp;" "&amp;Admin!J1</f>
        <v>Year 2019</v>
      </c>
    </row>
    <row r="2" spans="1:10" ht="19" x14ac:dyDescent="0.25">
      <c r="A2" s="19" t="s">
        <v>74</v>
      </c>
      <c r="B2" s="13"/>
      <c r="C2" s="13"/>
      <c r="D2" s="1"/>
      <c r="E2" s="1"/>
      <c r="F2" s="13"/>
      <c r="G2" s="209" t="s">
        <v>75</v>
      </c>
      <c r="H2" s="1" t="s">
        <v>15</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13"/>
      <c r="C4" s="13"/>
      <c r="D4" s="88"/>
      <c r="E4" s="13"/>
      <c r="F4" s="13"/>
      <c r="G4" s="13"/>
      <c r="H4" s="13"/>
    </row>
    <row r="5" spans="1:10" ht="19" x14ac:dyDescent="0.2">
      <c r="A5" s="8"/>
      <c r="B5" s="301" t="s">
        <v>78</v>
      </c>
      <c r="C5" s="301"/>
      <c r="D5" s="98"/>
      <c r="E5" s="13"/>
      <c r="F5" s="89" t="s">
        <v>79</v>
      </c>
      <c r="G5" s="90"/>
      <c r="H5" s="91" t="s">
        <v>80</v>
      </c>
    </row>
    <row r="6" spans="1:10" ht="19" x14ac:dyDescent="0.25">
      <c r="A6" s="224">
        <v>1</v>
      </c>
      <c r="B6" s="302"/>
      <c r="C6" s="302"/>
      <c r="D6" s="302"/>
      <c r="E6" s="253"/>
      <c r="F6" s="254"/>
      <c r="G6" s="255"/>
      <c r="H6" s="256"/>
    </row>
    <row r="7" spans="1:10" ht="19" x14ac:dyDescent="0.25">
      <c r="A7" s="224">
        <v>2</v>
      </c>
      <c r="B7" s="297"/>
      <c r="C7" s="297"/>
      <c r="D7" s="297"/>
      <c r="E7" s="165"/>
      <c r="F7" s="31"/>
      <c r="G7" s="13"/>
      <c r="H7" s="33"/>
      <c r="I7" s="99"/>
    </row>
    <row r="8" spans="1:10" ht="19" x14ac:dyDescent="0.25">
      <c r="A8" s="224">
        <v>3</v>
      </c>
      <c r="B8" s="297"/>
      <c r="C8" s="297"/>
      <c r="D8" s="297"/>
      <c r="E8" s="166"/>
      <c r="F8" s="157"/>
      <c r="G8" s="13"/>
      <c r="H8" s="33"/>
      <c r="I8" s="100"/>
      <c r="J8" s="101"/>
    </row>
    <row r="9" spans="1:10" ht="19" x14ac:dyDescent="0.25">
      <c r="A9" s="224">
        <v>4</v>
      </c>
      <c r="B9" s="297"/>
      <c r="C9" s="297"/>
      <c r="D9" s="297"/>
      <c r="E9" s="167"/>
      <c r="F9" s="158"/>
      <c r="G9" s="13"/>
      <c r="H9" s="33"/>
      <c r="I9" s="100"/>
      <c r="J9" s="101"/>
    </row>
    <row r="10" spans="1:10" ht="19" x14ac:dyDescent="0.25">
      <c r="A10" s="224">
        <v>5</v>
      </c>
      <c r="B10" s="297"/>
      <c r="C10" s="297"/>
      <c r="D10" s="297"/>
      <c r="E10" s="167"/>
      <c r="F10" s="158"/>
      <c r="G10" s="13"/>
      <c r="H10" s="34"/>
      <c r="I10" s="100"/>
      <c r="J10" s="101"/>
    </row>
    <row r="11" spans="1:10" ht="20" thickBot="1" x14ac:dyDescent="0.3">
      <c r="A11" s="13"/>
      <c r="B11" s="36" t="s">
        <v>49</v>
      </c>
      <c r="C11" s="13"/>
      <c r="D11" s="13"/>
      <c r="E11" s="13"/>
      <c r="F11" s="13"/>
      <c r="G11" s="13"/>
      <c r="H11" s="159">
        <f>SUM(H6:H10)</f>
        <v>0</v>
      </c>
    </row>
    <row r="12" spans="1:10" ht="20" thickTop="1" x14ac:dyDescent="0.25">
      <c r="A12" s="13"/>
      <c r="B12" s="36" t="s">
        <v>81</v>
      </c>
      <c r="C12" s="13"/>
      <c r="D12" s="13"/>
      <c r="E12" s="13"/>
      <c r="F12" s="13"/>
      <c r="G12" s="13"/>
      <c r="H12" s="191">
        <v>0</v>
      </c>
    </row>
    <row r="13" spans="1:10" ht="18.75" customHeight="1" x14ac:dyDescent="0.25">
      <c r="A13" s="13"/>
      <c r="B13" s="36" t="s">
        <v>82</v>
      </c>
      <c r="C13" s="225"/>
      <c r="D13" s="13"/>
      <c r="E13" s="13"/>
      <c r="F13" s="13"/>
      <c r="G13" s="13"/>
      <c r="H13" s="190">
        <f>+H11-H12</f>
        <v>0</v>
      </c>
    </row>
    <row r="14" spans="1:10" ht="20" thickBot="1" x14ac:dyDescent="0.3">
      <c r="A14" s="94"/>
      <c r="B14" s="95" t="s">
        <v>49</v>
      </c>
      <c r="C14" s="94"/>
      <c r="D14" s="94"/>
      <c r="E14" s="94"/>
      <c r="F14" s="94"/>
      <c r="G14" s="94"/>
      <c r="H14" s="58">
        <f>SUM(H12:H13)</f>
        <v>0</v>
      </c>
    </row>
    <row r="15" spans="1:10" ht="18" customHeight="1" thickTop="1" x14ac:dyDescent="0.25">
      <c r="A15" s="298"/>
      <c r="B15" s="298"/>
      <c r="C15" s="298"/>
      <c r="D15" s="59"/>
      <c r="E15" s="59"/>
      <c r="F15" s="96"/>
      <c r="G15" s="59"/>
      <c r="H15" s="59"/>
    </row>
    <row r="16" spans="1:10" ht="34" x14ac:dyDescent="0.2">
      <c r="A16" s="8"/>
      <c r="B16" s="2"/>
      <c r="C16" s="3"/>
      <c r="D16" s="4"/>
      <c r="E16" s="2"/>
      <c r="F16" s="4" t="s">
        <v>83</v>
      </c>
      <c r="G16" s="4" t="s">
        <v>84</v>
      </c>
      <c r="H16" s="2" t="s">
        <v>85</v>
      </c>
    </row>
    <row r="17" spans="1:21" s="102" customFormat="1" ht="19" x14ac:dyDescent="0.2">
      <c r="A17" s="299" t="s">
        <v>86</v>
      </c>
      <c r="B17" s="299"/>
      <c r="C17" s="97" t="str">
        <f>+H2</f>
        <v>Apr</v>
      </c>
      <c r="D17" s="226"/>
      <c r="E17" s="227"/>
      <c r="F17" s="228">
        <f>+Instr!E12</f>
        <v>1000</v>
      </c>
      <c r="G17" s="228">
        <f>+Instr!E13</f>
        <v>1000</v>
      </c>
      <c r="H17" s="229">
        <f>SUM(F17:G17)</f>
        <v>2000</v>
      </c>
      <c r="I17" s="235"/>
      <c r="J17" s="235"/>
      <c r="K17" s="235"/>
      <c r="L17" s="235"/>
      <c r="M17" s="235"/>
      <c r="N17" s="235"/>
      <c r="O17" s="235"/>
      <c r="P17" s="235"/>
      <c r="Q17" s="235"/>
      <c r="R17" s="235"/>
      <c r="S17" s="235"/>
      <c r="T17" s="235"/>
      <c r="U17" s="235"/>
    </row>
    <row r="18" spans="1:21" ht="19" x14ac:dyDescent="0.2">
      <c r="A18" s="295" t="s">
        <v>87</v>
      </c>
      <c r="B18" s="295"/>
      <c r="C18" s="295"/>
      <c r="D18" s="295"/>
      <c r="E18" s="295"/>
      <c r="F18" s="295"/>
      <c r="G18" s="295"/>
      <c r="H18" s="295"/>
    </row>
    <row r="19" spans="1:21" ht="34" x14ac:dyDescent="0.2">
      <c r="A19" s="8" t="s">
        <v>88</v>
      </c>
      <c r="B19" s="2" t="s">
        <v>89</v>
      </c>
      <c r="C19" s="3" t="s">
        <v>90</v>
      </c>
      <c r="D19" s="4" t="s">
        <v>91</v>
      </c>
      <c r="E19" s="2" t="s">
        <v>92</v>
      </c>
      <c r="F19" s="4" t="s">
        <v>83</v>
      </c>
      <c r="G19" s="4" t="s">
        <v>84</v>
      </c>
      <c r="H19" s="2" t="s">
        <v>85</v>
      </c>
    </row>
    <row r="20" spans="1:21" ht="16" x14ac:dyDescent="0.2">
      <c r="A20" s="178">
        <v>1</v>
      </c>
      <c r="B20" s="152"/>
      <c r="C20" s="153"/>
      <c r="D20" s="154"/>
      <c r="E20" s="152"/>
      <c r="F20" s="152"/>
      <c r="G20" s="152"/>
      <c r="H20" s="230">
        <f>H17-F20-G20</f>
        <v>2000</v>
      </c>
    </row>
    <row r="21" spans="1:21" ht="16" x14ac:dyDescent="0.2">
      <c r="A21" s="13">
        <v>2</v>
      </c>
      <c r="B21" s="152"/>
      <c r="C21" s="153"/>
      <c r="D21" s="154"/>
      <c r="E21" s="152"/>
      <c r="F21" s="152"/>
      <c r="G21" s="152"/>
      <c r="H21" s="230">
        <f>H20-F21-G21</f>
        <v>2000</v>
      </c>
    </row>
    <row r="22" spans="1:21" ht="16" x14ac:dyDescent="0.2">
      <c r="A22" s="13">
        <v>3</v>
      </c>
      <c r="B22" s="152"/>
      <c r="C22" s="153"/>
      <c r="D22" s="154"/>
      <c r="E22" s="152"/>
      <c r="F22" s="152"/>
      <c r="G22" s="152"/>
      <c r="H22" s="230">
        <f t="shared" ref="H22:H39" si="0">H21-F22-G22</f>
        <v>2000</v>
      </c>
    </row>
    <row r="23" spans="1:21" ht="16" x14ac:dyDescent="0.2">
      <c r="A23" s="13">
        <v>4</v>
      </c>
      <c r="B23" s="152"/>
      <c r="C23" s="153"/>
      <c r="D23" s="154"/>
      <c r="E23" s="152"/>
      <c r="F23" s="152"/>
      <c r="G23" s="152"/>
      <c r="H23" s="230">
        <f t="shared" si="0"/>
        <v>2000</v>
      </c>
    </row>
    <row r="24" spans="1:21" ht="16" x14ac:dyDescent="0.2">
      <c r="A24" s="13">
        <v>5</v>
      </c>
      <c r="B24" s="155"/>
      <c r="C24" s="156"/>
      <c r="D24" s="155"/>
      <c r="E24" s="155"/>
      <c r="F24" s="152"/>
      <c r="G24" s="152"/>
      <c r="H24" s="230">
        <f t="shared" si="0"/>
        <v>2000</v>
      </c>
    </row>
    <row r="25" spans="1:21" ht="16" x14ac:dyDescent="0.2">
      <c r="A25" s="13">
        <v>6</v>
      </c>
      <c r="B25" s="155"/>
      <c r="C25" s="156"/>
      <c r="D25" s="155"/>
      <c r="E25" s="155"/>
      <c r="F25" s="152"/>
      <c r="G25" s="152"/>
      <c r="H25" s="230">
        <f t="shared" si="0"/>
        <v>2000</v>
      </c>
    </row>
    <row r="26" spans="1:21" ht="16" x14ac:dyDescent="0.2">
      <c r="A26" s="13">
        <v>7</v>
      </c>
      <c r="B26" s="155"/>
      <c r="C26" s="156"/>
      <c r="D26" s="155"/>
      <c r="E26" s="155"/>
      <c r="F26" s="152"/>
      <c r="G26" s="152"/>
      <c r="H26" s="230">
        <f t="shared" si="0"/>
        <v>2000</v>
      </c>
    </row>
    <row r="27" spans="1:21" ht="16" x14ac:dyDescent="0.2">
      <c r="A27" s="13">
        <v>8</v>
      </c>
      <c r="B27" s="155"/>
      <c r="C27" s="156"/>
      <c r="D27" s="155"/>
      <c r="E27" s="155"/>
      <c r="F27" s="152"/>
      <c r="G27" s="152"/>
      <c r="H27" s="230">
        <f t="shared" si="0"/>
        <v>2000</v>
      </c>
    </row>
    <row r="28" spans="1:21" ht="16" x14ac:dyDescent="0.2">
      <c r="A28" s="13">
        <v>9</v>
      </c>
      <c r="B28" s="155"/>
      <c r="C28" s="156"/>
      <c r="D28" s="155"/>
      <c r="E28" s="155"/>
      <c r="F28" s="152"/>
      <c r="G28" s="152"/>
      <c r="H28" s="230">
        <f t="shared" si="0"/>
        <v>2000</v>
      </c>
    </row>
    <row r="29" spans="1:21" ht="16" x14ac:dyDescent="0.2">
      <c r="A29" s="13">
        <v>10</v>
      </c>
      <c r="B29" s="32"/>
      <c r="C29" s="32"/>
      <c r="D29" s="32"/>
      <c r="E29" s="32"/>
      <c r="F29" s="231"/>
      <c r="G29" s="231"/>
      <c r="H29" s="230">
        <f t="shared" si="0"/>
        <v>2000</v>
      </c>
    </row>
    <row r="30" spans="1:21" ht="16" x14ac:dyDescent="0.2">
      <c r="A30" s="13">
        <v>11</v>
      </c>
      <c r="B30" s="231"/>
      <c r="C30" s="232"/>
      <c r="D30" s="233"/>
      <c r="E30" s="231"/>
      <c r="F30" s="231"/>
      <c r="G30" s="231"/>
      <c r="H30" s="230">
        <f t="shared" si="0"/>
        <v>2000</v>
      </c>
    </row>
    <row r="31" spans="1:21" ht="16" x14ac:dyDescent="0.2">
      <c r="A31" s="13">
        <v>12</v>
      </c>
      <c r="B31" s="231"/>
      <c r="C31" s="232"/>
      <c r="D31" s="233"/>
      <c r="E31" s="231"/>
      <c r="F31" s="231"/>
      <c r="G31" s="231"/>
      <c r="H31" s="230">
        <f t="shared" si="0"/>
        <v>2000</v>
      </c>
    </row>
    <row r="32" spans="1:21" ht="16" x14ac:dyDescent="0.2">
      <c r="A32" s="13">
        <v>13</v>
      </c>
      <c r="B32" s="231"/>
      <c r="C32" s="232"/>
      <c r="D32" s="233"/>
      <c r="E32" s="231"/>
      <c r="F32" s="231"/>
      <c r="G32" s="231"/>
      <c r="H32" s="230">
        <f t="shared" si="0"/>
        <v>2000</v>
      </c>
    </row>
    <row r="33" spans="1:8" ht="16" x14ac:dyDescent="0.2">
      <c r="A33" s="13">
        <v>14</v>
      </c>
      <c r="B33" s="32"/>
      <c r="C33" s="32"/>
      <c r="D33" s="32"/>
      <c r="E33" s="32"/>
      <c r="F33" s="32"/>
      <c r="G33" s="32"/>
      <c r="H33" s="230">
        <f t="shared" si="0"/>
        <v>2000</v>
      </c>
    </row>
    <row r="34" spans="1:8" ht="16" x14ac:dyDescent="0.2">
      <c r="A34" s="13">
        <v>15</v>
      </c>
      <c r="B34" s="32"/>
      <c r="C34" s="32"/>
      <c r="D34" s="32"/>
      <c r="E34" s="32"/>
      <c r="F34" s="32"/>
      <c r="G34" s="32"/>
      <c r="H34" s="230">
        <f t="shared" si="0"/>
        <v>2000</v>
      </c>
    </row>
    <row r="35" spans="1:8" ht="16" x14ac:dyDescent="0.2">
      <c r="A35" s="13">
        <v>16</v>
      </c>
      <c r="B35" s="32"/>
      <c r="C35" s="32"/>
      <c r="D35" s="32"/>
      <c r="E35" s="32"/>
      <c r="F35" s="32"/>
      <c r="G35" s="32"/>
      <c r="H35" s="230">
        <f t="shared" si="0"/>
        <v>2000</v>
      </c>
    </row>
    <row r="36" spans="1:8" ht="16" x14ac:dyDescent="0.2">
      <c r="A36" s="13">
        <v>17</v>
      </c>
      <c r="B36" s="32"/>
      <c r="C36" s="32"/>
      <c r="D36" s="32"/>
      <c r="E36" s="32"/>
      <c r="F36" s="32"/>
      <c r="G36" s="32"/>
      <c r="H36" s="230">
        <f t="shared" si="0"/>
        <v>2000</v>
      </c>
    </row>
    <row r="37" spans="1:8" ht="16" x14ac:dyDescent="0.2">
      <c r="A37" s="13">
        <v>18</v>
      </c>
      <c r="B37" s="32"/>
      <c r="C37" s="32"/>
      <c r="D37" s="32"/>
      <c r="E37" s="32"/>
      <c r="F37" s="32"/>
      <c r="G37" s="32"/>
      <c r="H37" s="230">
        <f t="shared" si="0"/>
        <v>2000</v>
      </c>
    </row>
    <row r="38" spans="1:8" ht="15" customHeight="1" x14ac:dyDescent="0.2">
      <c r="A38" s="13">
        <v>19</v>
      </c>
      <c r="B38" s="32"/>
      <c r="C38" s="32"/>
      <c r="D38" s="32"/>
      <c r="E38" s="32"/>
      <c r="F38" s="32"/>
      <c r="G38" s="32"/>
      <c r="H38" s="230">
        <f t="shared" si="0"/>
        <v>2000</v>
      </c>
    </row>
    <row r="39" spans="1:8" ht="16" x14ac:dyDescent="0.2">
      <c r="A39" s="13">
        <v>20</v>
      </c>
      <c r="B39" s="231"/>
      <c r="C39" s="232"/>
      <c r="D39" s="233"/>
      <c r="E39" s="231"/>
      <c r="F39" s="231"/>
      <c r="G39" s="231"/>
      <c r="H39" s="230">
        <f t="shared" si="0"/>
        <v>2000</v>
      </c>
    </row>
    <row r="40" spans="1:8" ht="19.5" customHeight="1" thickBot="1" x14ac:dyDescent="0.25">
      <c r="A40" s="13"/>
      <c r="B40" s="13"/>
      <c r="C40" s="13"/>
      <c r="D40" s="13"/>
      <c r="E40" s="224" t="s">
        <v>93</v>
      </c>
      <c r="F40" s="234">
        <f>F17-SUM(F20:F39)</f>
        <v>1000</v>
      </c>
      <c r="G40" s="234">
        <f>G17-SUM(G20:G39)</f>
        <v>1000</v>
      </c>
      <c r="H40" s="234">
        <f>F40+G40</f>
        <v>2000</v>
      </c>
    </row>
    <row r="41" spans="1:8" ht="16" thickTop="1" x14ac:dyDescent="0.2">
      <c r="A41" s="13"/>
      <c r="B41" s="13"/>
      <c r="C41" s="13"/>
      <c r="D41" s="13"/>
      <c r="E41" s="13"/>
      <c r="F41" s="13"/>
      <c r="G41" s="13"/>
      <c r="H41" s="13"/>
    </row>
    <row r="42" spans="1:8" s="61" customFormat="1" ht="20" thickBot="1" x14ac:dyDescent="0.4">
      <c r="A42" s="13"/>
      <c r="B42" s="48" t="s">
        <v>49</v>
      </c>
      <c r="C42" s="49" t="s">
        <v>94</v>
      </c>
      <c r="D42" s="50">
        <f>SUM(D20:D39)</f>
        <v>0</v>
      </c>
      <c r="E42" s="51" t="s">
        <v>95</v>
      </c>
      <c r="F42" s="52">
        <f>SUM(F20:F39)</f>
        <v>0</v>
      </c>
      <c r="G42" s="53">
        <f>SUM(G20:G39)</f>
        <v>0</v>
      </c>
      <c r="H42" s="54">
        <f>F42+G42</f>
        <v>0</v>
      </c>
    </row>
    <row r="43" spans="1:8" s="61" customFormat="1" ht="20" thickBot="1" x14ac:dyDescent="0.4">
      <c r="A43" s="13"/>
      <c r="B43" s="13"/>
      <c r="C43" s="48" t="s">
        <v>96</v>
      </c>
      <c r="D43" s="55">
        <f>COUNT(D20:D41)</f>
        <v>0</v>
      </c>
      <c r="E43" s="13"/>
      <c r="F43" s="56"/>
      <c r="G43" s="56"/>
      <c r="H43" s="13"/>
    </row>
    <row r="44" spans="1:8" s="61" customFormat="1" ht="24" thickTop="1" thickBot="1" x14ac:dyDescent="0.45">
      <c r="A44" s="178"/>
      <c r="B44" s="178"/>
      <c r="C44" s="178"/>
      <c r="D44" s="178"/>
      <c r="E44" s="296" t="s">
        <v>97</v>
      </c>
      <c r="F44" s="296"/>
      <c r="G44" s="57">
        <f>+H42/(D42+0.0000000001)</f>
        <v>0</v>
      </c>
      <c r="H44" s="13"/>
    </row>
    <row r="45" spans="1:8" s="61" customFormat="1" ht="16" x14ac:dyDescent="0.2">
      <c r="E45" s="103"/>
    </row>
    <row r="46" spans="1:8" s="61" customFormat="1" x14ac:dyDescent="0.2"/>
    <row r="47" spans="1:8" s="61" customFormat="1" x14ac:dyDescent="0.2"/>
    <row r="48" spans="1:8" s="61" customFormat="1" x14ac:dyDescent="0.2"/>
    <row r="49" s="61" customFormat="1" x14ac:dyDescent="0.2"/>
    <row r="50" s="61" customFormat="1" x14ac:dyDescent="0.2"/>
    <row r="51" s="61" customFormat="1" x14ac:dyDescent="0.2"/>
    <row r="52" s="61" customFormat="1" x14ac:dyDescent="0.2"/>
    <row r="53" s="61" customFormat="1" x14ac:dyDescent="0.2"/>
    <row r="54" s="61" customFormat="1" x14ac:dyDescent="0.2"/>
    <row r="55" s="61" customFormat="1" x14ac:dyDescent="0.2"/>
    <row r="56" s="61" customFormat="1" x14ac:dyDescent="0.2"/>
    <row r="57" s="61" customFormat="1" x14ac:dyDescent="0.2"/>
    <row r="58" s="61" customFormat="1" x14ac:dyDescent="0.2"/>
    <row r="59" s="61" customFormat="1" x14ac:dyDescent="0.2"/>
    <row r="60" s="61" customFormat="1" x14ac:dyDescent="0.2"/>
    <row r="61" s="61" customFormat="1" x14ac:dyDescent="0.2"/>
    <row r="62" s="61" customFormat="1" x14ac:dyDescent="0.2"/>
    <row r="63" s="61" customFormat="1" x14ac:dyDescent="0.2"/>
    <row r="64" s="61" customFormat="1" x14ac:dyDescent="0.2"/>
    <row r="65" s="61" customFormat="1" x14ac:dyDescent="0.2"/>
    <row r="66" s="61" customFormat="1" x14ac:dyDescent="0.2"/>
    <row r="67" s="61" customFormat="1" x14ac:dyDescent="0.2"/>
    <row r="68" s="61" customFormat="1" x14ac:dyDescent="0.2"/>
    <row r="69" s="61" customFormat="1" x14ac:dyDescent="0.2"/>
    <row r="70" s="61" customFormat="1" x14ac:dyDescent="0.2"/>
    <row r="71" s="61" customFormat="1" x14ac:dyDescent="0.2"/>
    <row r="72" s="61" customFormat="1" x14ac:dyDescent="0.2"/>
    <row r="73" s="61" customFormat="1" x14ac:dyDescent="0.2"/>
    <row r="74" s="61" customFormat="1" x14ac:dyDescent="0.2"/>
    <row r="75" s="61" customFormat="1" x14ac:dyDescent="0.2"/>
    <row r="76" s="61" customFormat="1" x14ac:dyDescent="0.2"/>
    <row r="77" s="61" customFormat="1" x14ac:dyDescent="0.2"/>
    <row r="78" s="61" customFormat="1" x14ac:dyDescent="0.2"/>
    <row r="79" s="61" customFormat="1" x14ac:dyDescent="0.2"/>
    <row r="80" s="61" customFormat="1" x14ac:dyDescent="0.2"/>
    <row r="81" s="61" customFormat="1" x14ac:dyDescent="0.2"/>
    <row r="82" s="61" customFormat="1" x14ac:dyDescent="0.2"/>
    <row r="83" s="61" customFormat="1" x14ac:dyDescent="0.2"/>
    <row r="84" s="61" customFormat="1" x14ac:dyDescent="0.2"/>
    <row r="85" s="61" customFormat="1" x14ac:dyDescent="0.2"/>
    <row r="86" s="61" customFormat="1" x14ac:dyDescent="0.2"/>
    <row r="87" s="61" customFormat="1" x14ac:dyDescent="0.2"/>
    <row r="88" s="61" customFormat="1" x14ac:dyDescent="0.2"/>
    <row r="89" s="61" customFormat="1" x14ac:dyDescent="0.2"/>
    <row r="90" s="61" customFormat="1" x14ac:dyDescent="0.2"/>
    <row r="91" s="61" customFormat="1" x14ac:dyDescent="0.2"/>
    <row r="92" s="61" customFormat="1" x14ac:dyDescent="0.2"/>
    <row r="93" s="61" customFormat="1" x14ac:dyDescent="0.2"/>
    <row r="94" s="61" customFormat="1" x14ac:dyDescent="0.2"/>
    <row r="95" s="61" customFormat="1" x14ac:dyDescent="0.2"/>
    <row r="96" s="61" customFormat="1" x14ac:dyDescent="0.2"/>
    <row r="97" s="61" customFormat="1" x14ac:dyDescent="0.2"/>
    <row r="98" s="61" customFormat="1" x14ac:dyDescent="0.2"/>
    <row r="99" s="61" customFormat="1" x14ac:dyDescent="0.2"/>
    <row r="100" s="61" customFormat="1" x14ac:dyDescent="0.2"/>
    <row r="101" s="61" customFormat="1" x14ac:dyDescent="0.2"/>
    <row r="102" s="61" customFormat="1" x14ac:dyDescent="0.2"/>
    <row r="103" s="61" customFormat="1" x14ac:dyDescent="0.2"/>
    <row r="104" s="61" customFormat="1" x14ac:dyDescent="0.2"/>
    <row r="105" s="61" customFormat="1" x14ac:dyDescent="0.2"/>
    <row r="106" s="61" customFormat="1" x14ac:dyDescent="0.2"/>
    <row r="107" s="61" customFormat="1" x14ac:dyDescent="0.2"/>
    <row r="108" s="61" customFormat="1" x14ac:dyDescent="0.2"/>
    <row r="109" s="61" customFormat="1" x14ac:dyDescent="0.2"/>
    <row r="110" s="61" customFormat="1" x14ac:dyDescent="0.2"/>
    <row r="111" s="61" customFormat="1" x14ac:dyDescent="0.2"/>
    <row r="112" s="61" customFormat="1" x14ac:dyDescent="0.2"/>
    <row r="113" s="61" customFormat="1" x14ac:dyDescent="0.2"/>
    <row r="114" s="61" customFormat="1" x14ac:dyDescent="0.2"/>
    <row r="115" s="61" customFormat="1" x14ac:dyDescent="0.2"/>
    <row r="116" s="61" customFormat="1" x14ac:dyDescent="0.2"/>
    <row r="117" s="61" customFormat="1" x14ac:dyDescent="0.2"/>
    <row r="118" s="61" customFormat="1" x14ac:dyDescent="0.2"/>
    <row r="119" s="61" customFormat="1" x14ac:dyDescent="0.2"/>
    <row r="120" s="61" customFormat="1" x14ac:dyDescent="0.2"/>
    <row r="121" s="61" customFormat="1" x14ac:dyDescent="0.2"/>
    <row r="122" s="61" customFormat="1" x14ac:dyDescent="0.2"/>
    <row r="123" s="61" customFormat="1" x14ac:dyDescent="0.2"/>
    <row r="124" s="61" customFormat="1" x14ac:dyDescent="0.2"/>
    <row r="125" s="61" customFormat="1" x14ac:dyDescent="0.2"/>
    <row r="126" s="61" customFormat="1" x14ac:dyDescent="0.2"/>
    <row r="127" s="61" customFormat="1" x14ac:dyDescent="0.2"/>
    <row r="128" s="61" customFormat="1" x14ac:dyDescent="0.2"/>
    <row r="129" s="61" customFormat="1" x14ac:dyDescent="0.2"/>
    <row r="130" s="61" customFormat="1" x14ac:dyDescent="0.2"/>
    <row r="131" s="61" customFormat="1" x14ac:dyDescent="0.2"/>
    <row r="132" s="61" customFormat="1" x14ac:dyDescent="0.2"/>
    <row r="133" s="61" customFormat="1" x14ac:dyDescent="0.2"/>
    <row r="134" s="61" customFormat="1" x14ac:dyDescent="0.2"/>
    <row r="135" s="61" customFormat="1" x14ac:dyDescent="0.2"/>
    <row r="136" s="61" customFormat="1" x14ac:dyDescent="0.2"/>
    <row r="137" s="61" customFormat="1" x14ac:dyDescent="0.2"/>
    <row r="138" s="61" customFormat="1" x14ac:dyDescent="0.2"/>
    <row r="139" s="61" customFormat="1" x14ac:dyDescent="0.2"/>
    <row r="140" s="61" customFormat="1" x14ac:dyDescent="0.2"/>
    <row r="141" s="61" customFormat="1" x14ac:dyDescent="0.2"/>
    <row r="142" s="61" customFormat="1" x14ac:dyDescent="0.2"/>
    <row r="143" s="61" customFormat="1" x14ac:dyDescent="0.2"/>
    <row r="144" s="61" customFormat="1" x14ac:dyDescent="0.2"/>
    <row r="145" s="61" customFormat="1" x14ac:dyDescent="0.2"/>
    <row r="146" s="61" customFormat="1" x14ac:dyDescent="0.2"/>
    <row r="147" s="61" customFormat="1" x14ac:dyDescent="0.2"/>
    <row r="148" s="61" customFormat="1" x14ac:dyDescent="0.2"/>
    <row r="149" s="61" customFormat="1" x14ac:dyDescent="0.2"/>
    <row r="150" s="61" customFormat="1" x14ac:dyDescent="0.2"/>
    <row r="151" s="61" customFormat="1" x14ac:dyDescent="0.2"/>
    <row r="152" s="61" customFormat="1" x14ac:dyDescent="0.2"/>
    <row r="153" s="61" customFormat="1" x14ac:dyDescent="0.2"/>
    <row r="154" s="61" customFormat="1" x14ac:dyDescent="0.2"/>
    <row r="155" s="61" customFormat="1" x14ac:dyDescent="0.2"/>
    <row r="156" s="61" customFormat="1" x14ac:dyDescent="0.2"/>
    <row r="157" s="61" customFormat="1" x14ac:dyDescent="0.2"/>
    <row r="158" s="61" customFormat="1" x14ac:dyDescent="0.2"/>
    <row r="159" s="61" customFormat="1" x14ac:dyDescent="0.2"/>
    <row r="160" s="61" customFormat="1" x14ac:dyDescent="0.2"/>
    <row r="161" s="61" customFormat="1" x14ac:dyDescent="0.2"/>
    <row r="162" s="61" customFormat="1" x14ac:dyDescent="0.2"/>
    <row r="163" s="61" customFormat="1" x14ac:dyDescent="0.2"/>
    <row r="164" s="61" customFormat="1" x14ac:dyDescent="0.2"/>
    <row r="165" s="61" customFormat="1" x14ac:dyDescent="0.2"/>
    <row r="166" s="61" customFormat="1" x14ac:dyDescent="0.2"/>
    <row r="167" s="61" customFormat="1" x14ac:dyDescent="0.2"/>
    <row r="168" s="61" customFormat="1" x14ac:dyDescent="0.2"/>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71"/>
  <sheetViews>
    <sheetView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21" width="8.6640625" style="355"/>
    <col min="22" max="16384" width="8.6640625" style="373"/>
  </cols>
  <sheetData>
    <row r="1" spans="1:16" ht="21" x14ac:dyDescent="0.25">
      <c r="A1" s="98"/>
      <c r="B1" s="98"/>
      <c r="C1" s="98"/>
      <c r="D1" s="98"/>
      <c r="E1" s="272" t="s">
        <v>73</v>
      </c>
      <c r="F1" s="98"/>
      <c r="G1" s="98"/>
      <c r="H1" s="111" t="str">
        <f>"Year"&amp;" "&amp;Admin!J1</f>
        <v>Year 2019</v>
      </c>
    </row>
    <row r="2" spans="1:16" ht="19" x14ac:dyDescent="0.25">
      <c r="A2" s="19" t="s">
        <v>74</v>
      </c>
      <c r="B2" s="98"/>
      <c r="C2" s="98"/>
      <c r="D2" s="1"/>
      <c r="E2" s="1"/>
      <c r="F2" s="98"/>
      <c r="G2" s="271" t="s">
        <v>75</v>
      </c>
      <c r="H2" s="1" t="s">
        <v>16</v>
      </c>
    </row>
    <row r="3" spans="1:16" ht="19" x14ac:dyDescent="0.25">
      <c r="A3" s="290" t="s">
        <v>76</v>
      </c>
      <c r="B3" s="290"/>
      <c r="C3" s="300" t="str">
        <f>+Instr!B6</f>
        <v>ABC Partner  2019</v>
      </c>
      <c r="D3" s="300"/>
      <c r="E3" s="300"/>
      <c r="F3" s="21" t="s">
        <v>34</v>
      </c>
      <c r="G3" s="300" t="str">
        <f>+GrantReq!G4</f>
        <v>101 2589</v>
      </c>
      <c r="H3" s="300"/>
    </row>
    <row r="4" spans="1:16" ht="19" x14ac:dyDescent="0.2">
      <c r="A4" s="36" t="s">
        <v>77</v>
      </c>
      <c r="B4" s="98"/>
      <c r="C4" s="98"/>
      <c r="D4" s="356"/>
      <c r="E4" s="98"/>
      <c r="F4" s="98"/>
      <c r="G4" s="98"/>
      <c r="H4" s="98"/>
    </row>
    <row r="5" spans="1:16" ht="19" x14ac:dyDescent="0.2">
      <c r="A5" s="357"/>
      <c r="B5" s="301" t="s">
        <v>78</v>
      </c>
      <c r="C5" s="301"/>
      <c r="D5" s="98"/>
      <c r="E5" s="98"/>
      <c r="F5" s="89" t="s">
        <v>79</v>
      </c>
      <c r="G5" s="90"/>
      <c r="H5" s="91" t="s">
        <v>80</v>
      </c>
    </row>
    <row r="6" spans="1:16" ht="19" x14ac:dyDescent="0.25">
      <c r="A6" s="358">
        <v>1</v>
      </c>
      <c r="B6" s="304"/>
      <c r="C6" s="304"/>
      <c r="D6" s="304"/>
      <c r="E6" s="343"/>
      <c r="F6" s="30"/>
      <c r="G6" s="98"/>
      <c r="H6" s="33"/>
    </row>
    <row r="7" spans="1:16" ht="19" x14ac:dyDescent="0.25">
      <c r="A7" s="358">
        <v>2</v>
      </c>
      <c r="B7" s="297"/>
      <c r="C7" s="297"/>
      <c r="D7" s="297"/>
      <c r="E7" s="344"/>
      <c r="F7" s="31"/>
      <c r="G7" s="98"/>
      <c r="H7" s="33"/>
      <c r="I7" s="359"/>
    </row>
    <row r="8" spans="1:16" ht="19" x14ac:dyDescent="0.25">
      <c r="A8" s="358">
        <v>3</v>
      </c>
      <c r="B8" s="297"/>
      <c r="C8" s="297"/>
      <c r="D8" s="297"/>
      <c r="E8" s="166"/>
      <c r="F8" s="157"/>
      <c r="G8" s="98"/>
      <c r="H8" s="33"/>
      <c r="I8" s="100"/>
      <c r="J8" s="101"/>
    </row>
    <row r="9" spans="1:16" ht="19" x14ac:dyDescent="0.25">
      <c r="A9" s="358">
        <v>4</v>
      </c>
      <c r="B9" s="297"/>
      <c r="C9" s="297"/>
      <c r="D9" s="297"/>
      <c r="E9" s="345"/>
      <c r="F9" s="158"/>
      <c r="G9" s="98"/>
      <c r="H9" s="33"/>
      <c r="I9" s="100"/>
      <c r="J9" s="101"/>
    </row>
    <row r="10" spans="1:16" ht="19" x14ac:dyDescent="0.25">
      <c r="A10" s="358">
        <v>5</v>
      </c>
      <c r="B10" s="297"/>
      <c r="C10" s="297"/>
      <c r="D10" s="297"/>
      <c r="E10" s="345"/>
      <c r="F10" s="158"/>
      <c r="G10" s="98"/>
      <c r="H10" s="360"/>
      <c r="I10" s="100"/>
      <c r="J10" s="101"/>
    </row>
    <row r="11" spans="1:16" ht="20" thickBot="1" x14ac:dyDescent="0.3">
      <c r="A11" s="98"/>
      <c r="B11" s="36" t="s">
        <v>49</v>
      </c>
      <c r="C11" s="98"/>
      <c r="D11" s="98"/>
      <c r="E11" s="98"/>
      <c r="F11" s="98"/>
      <c r="G11" s="98"/>
      <c r="H11" s="159">
        <f>SUM(H6:H10)</f>
        <v>0</v>
      </c>
    </row>
    <row r="12" spans="1:16" ht="20" thickTop="1" x14ac:dyDescent="0.25">
      <c r="A12" s="98"/>
      <c r="B12" s="36" t="s">
        <v>81</v>
      </c>
      <c r="C12" s="98"/>
      <c r="D12" s="98"/>
      <c r="E12" s="98"/>
      <c r="F12" s="98"/>
      <c r="G12" s="98"/>
      <c r="H12" s="191">
        <v>0</v>
      </c>
    </row>
    <row r="13" spans="1:16" ht="19" x14ac:dyDescent="0.25">
      <c r="A13" s="98"/>
      <c r="B13" s="36" t="s">
        <v>82</v>
      </c>
      <c r="C13" s="361"/>
      <c r="D13" s="98"/>
      <c r="E13" s="98"/>
      <c r="F13" s="98"/>
      <c r="G13" s="98"/>
      <c r="H13" s="190">
        <f>+H11-H12</f>
        <v>0</v>
      </c>
      <c r="K13" s="303"/>
      <c r="L13" s="303"/>
      <c r="M13" s="303"/>
      <c r="N13" s="303"/>
      <c r="O13" s="303"/>
      <c r="P13" s="303"/>
    </row>
    <row r="14" spans="1:16" ht="20" thickBot="1" x14ac:dyDescent="0.3">
      <c r="A14" s="362"/>
      <c r="B14" s="95" t="s">
        <v>49</v>
      </c>
      <c r="C14" s="362"/>
      <c r="D14" s="362"/>
      <c r="E14" s="362"/>
      <c r="F14" s="362"/>
      <c r="G14" s="362"/>
      <c r="H14" s="58">
        <f>SUM(H12:H13)</f>
        <v>0</v>
      </c>
    </row>
    <row r="15" spans="1:16" ht="9.75" customHeight="1" thickTop="1" x14ac:dyDescent="0.25">
      <c r="A15" s="363"/>
      <c r="B15" s="363"/>
      <c r="C15" s="363"/>
      <c r="D15" s="364"/>
      <c r="E15" s="364"/>
      <c r="F15" s="96"/>
      <c r="G15" s="364"/>
      <c r="H15" s="364"/>
    </row>
    <row r="16" spans="1:16" ht="34" x14ac:dyDescent="0.2">
      <c r="A16" s="357"/>
      <c r="B16" s="2"/>
      <c r="C16" s="3"/>
      <c r="D16" s="4"/>
      <c r="E16" s="2"/>
      <c r="F16" s="4" t="s">
        <v>83</v>
      </c>
      <c r="G16" s="4" t="s">
        <v>84</v>
      </c>
      <c r="H16" s="2" t="s">
        <v>85</v>
      </c>
    </row>
    <row r="17" spans="1:21" ht="19.5" customHeight="1" x14ac:dyDescent="0.2">
      <c r="A17" s="299" t="s">
        <v>86</v>
      </c>
      <c r="B17" s="299"/>
      <c r="C17" s="97" t="str">
        <f>+H2</f>
        <v>May</v>
      </c>
      <c r="D17" s="365"/>
      <c r="E17" s="366"/>
      <c r="F17" s="367">
        <f>+Instr!F12</f>
        <v>1000</v>
      </c>
      <c r="G17" s="367">
        <f>+Instr!F13</f>
        <v>1000</v>
      </c>
      <c r="H17" s="368">
        <f>SUM(F17:G17)</f>
        <v>2000</v>
      </c>
    </row>
    <row r="18" spans="1:21" ht="18" customHeight="1"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s="374" customFormat="1" ht="16" x14ac:dyDescent="0.2">
      <c r="A20" s="370">
        <v>1</v>
      </c>
      <c r="B20" s="346"/>
      <c r="C20" s="347"/>
      <c r="D20" s="348"/>
      <c r="E20" s="346"/>
      <c r="F20" s="346"/>
      <c r="G20" s="346"/>
      <c r="H20" s="371">
        <f>H17-F20-G20</f>
        <v>2000</v>
      </c>
      <c r="I20" s="369"/>
      <c r="J20" s="369"/>
      <c r="K20" s="369"/>
      <c r="L20" s="369"/>
      <c r="M20" s="369"/>
      <c r="N20" s="369"/>
      <c r="O20" s="369"/>
      <c r="P20" s="369"/>
      <c r="Q20" s="369"/>
      <c r="R20" s="369"/>
      <c r="S20" s="369"/>
      <c r="T20" s="369"/>
      <c r="U20" s="369"/>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16"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7" thickBot="1" x14ac:dyDescent="0.25">
      <c r="A40" s="98"/>
      <c r="B40" s="98"/>
      <c r="C40" s="98"/>
      <c r="D40" s="98"/>
      <c r="E40" s="358" t="s">
        <v>93</v>
      </c>
      <c r="F40" s="372">
        <f>F17-SUM(F20:F39)</f>
        <v>1000</v>
      </c>
      <c r="G40" s="372">
        <f>G17-SUM(G20:G39)</f>
        <v>1000</v>
      </c>
      <c r="H40" s="372">
        <f>F40+G40</f>
        <v>2000</v>
      </c>
    </row>
    <row r="41" spans="1:8" ht="8.25" customHeight="1" thickTop="1" x14ac:dyDescent="0.2">
      <c r="A41" s="98"/>
      <c r="B41" s="98"/>
      <c r="C41" s="98"/>
      <c r="D41" s="98"/>
      <c r="E41" s="98"/>
      <c r="F41" s="98"/>
      <c r="G41" s="98"/>
      <c r="H41" s="98"/>
    </row>
    <row r="42" spans="1:8" ht="20" thickBot="1" x14ac:dyDescent="0.4">
      <c r="A42" s="98"/>
      <c r="B42" s="48" t="s">
        <v>49</v>
      </c>
      <c r="C42" s="49" t="s">
        <v>94</v>
      </c>
      <c r="D42" s="50">
        <f>SUM(D20:D39)</f>
        <v>0</v>
      </c>
      <c r="E42" s="51" t="s">
        <v>95</v>
      </c>
      <c r="F42" s="52">
        <f>SUM(F20:F39)</f>
        <v>0</v>
      </c>
      <c r="G42" s="53">
        <f>SUM(G20:G39)</f>
        <v>0</v>
      </c>
      <c r="H42" s="54">
        <f>F42+G42</f>
        <v>0</v>
      </c>
    </row>
    <row r="43" spans="1:8" ht="19.5" customHeight="1" thickBot="1" x14ac:dyDescent="0.4">
      <c r="A43" s="98"/>
      <c r="B43" s="98"/>
      <c r="C43" s="48" t="s">
        <v>96</v>
      </c>
      <c r="D43" s="55">
        <f>COUNT(D20:D41)</f>
        <v>0</v>
      </c>
      <c r="E43" s="98"/>
      <c r="F43" s="56"/>
      <c r="G43" s="56"/>
      <c r="H43" s="98"/>
    </row>
    <row r="44" spans="1:8" ht="24" thickTop="1" thickBot="1" x14ac:dyDescent="0.45">
      <c r="A44" s="370"/>
      <c r="B44" s="370"/>
      <c r="C44" s="370"/>
      <c r="D44" s="370"/>
      <c r="E44" s="296" t="s">
        <v>97</v>
      </c>
      <c r="F44" s="296"/>
      <c r="G44" s="57">
        <f>+H42/(D42+0.0000000001)</f>
        <v>0</v>
      </c>
      <c r="H44" s="98"/>
    </row>
    <row r="45" spans="1:8" s="355" customFormat="1" x14ac:dyDescent="0.2"/>
    <row r="46" spans="1:8" s="355" customFormat="1" x14ac:dyDescent="0.2"/>
    <row r="47" spans="1:8" s="355" customFormat="1" x14ac:dyDescent="0.2"/>
    <row r="48" spans="1:8" s="355" customFormat="1" ht="16" x14ac:dyDescent="0.2">
      <c r="E48" s="103"/>
    </row>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row r="169" s="355" customFormat="1" x14ac:dyDescent="0.2"/>
    <row r="170" s="355" customFormat="1" x14ac:dyDescent="0.2"/>
    <row r="171" s="355" customFormat="1" x14ac:dyDescent="0.2"/>
  </sheetData>
  <mergeCells count="14">
    <mergeCell ref="A3:B3"/>
    <mergeCell ref="C3:E3"/>
    <mergeCell ref="G3:H3"/>
    <mergeCell ref="B5:C5"/>
    <mergeCell ref="K13:P13"/>
    <mergeCell ref="A15:C15"/>
    <mergeCell ref="A17:B17"/>
    <mergeCell ref="A18:H18"/>
    <mergeCell ref="E44:F44"/>
    <mergeCell ref="B6:D6"/>
    <mergeCell ref="B7:D7"/>
    <mergeCell ref="B8:D8"/>
    <mergeCell ref="B9:D9"/>
    <mergeCell ref="B10:D10"/>
  </mergeCells>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71"/>
  <sheetViews>
    <sheetView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9" width="15.33203125" style="355" customWidth="1"/>
    <col min="10" max="10" width="14.1640625" style="355" customWidth="1"/>
    <col min="11" max="21" width="8.6640625" style="355"/>
    <col min="22" max="16384" width="8.6640625" style="373"/>
  </cols>
  <sheetData>
    <row r="1" spans="1:16" ht="21" x14ac:dyDescent="0.25">
      <c r="A1" s="98"/>
      <c r="B1" s="98"/>
      <c r="C1" s="98"/>
      <c r="D1" s="98"/>
      <c r="E1" s="272" t="s">
        <v>73</v>
      </c>
      <c r="F1" s="98"/>
      <c r="G1" s="98"/>
      <c r="H1" s="111" t="str">
        <f>"Year"&amp;" "&amp;Admin!J1</f>
        <v>Year 2019</v>
      </c>
    </row>
    <row r="2" spans="1:16" ht="19" x14ac:dyDescent="0.25">
      <c r="A2" s="19" t="s">
        <v>74</v>
      </c>
      <c r="B2" s="98"/>
      <c r="C2" s="98"/>
      <c r="D2" s="1"/>
      <c r="E2" s="1"/>
      <c r="F2" s="98"/>
      <c r="G2" s="271" t="s">
        <v>75</v>
      </c>
      <c r="H2" s="1" t="s">
        <v>17</v>
      </c>
    </row>
    <row r="3" spans="1:16" ht="19" x14ac:dyDescent="0.25">
      <c r="A3" s="290" t="s">
        <v>76</v>
      </c>
      <c r="B3" s="290"/>
      <c r="C3" s="300" t="str">
        <f>+Instr!B6</f>
        <v>ABC Partner  2019</v>
      </c>
      <c r="D3" s="300"/>
      <c r="E3" s="300"/>
      <c r="F3" s="21" t="s">
        <v>34</v>
      </c>
      <c r="G3" s="300" t="str">
        <f>+GrantReq!G4</f>
        <v>101 2589</v>
      </c>
      <c r="H3" s="300"/>
    </row>
    <row r="4" spans="1:16" ht="19" x14ac:dyDescent="0.2">
      <c r="A4" s="36" t="s">
        <v>77</v>
      </c>
      <c r="B4" s="98"/>
      <c r="C4" s="98"/>
      <c r="D4" s="356"/>
      <c r="E4" s="98"/>
      <c r="F4" s="98"/>
      <c r="G4" s="98"/>
      <c r="H4" s="98"/>
    </row>
    <row r="5" spans="1:16" ht="19" x14ac:dyDescent="0.2">
      <c r="A5" s="357"/>
      <c r="B5" s="301" t="s">
        <v>78</v>
      </c>
      <c r="C5" s="301"/>
      <c r="D5" s="98"/>
      <c r="E5" s="98"/>
      <c r="F5" s="89" t="s">
        <v>79</v>
      </c>
      <c r="G5" s="90"/>
      <c r="H5" s="91" t="s">
        <v>80</v>
      </c>
    </row>
    <row r="6" spans="1:16" ht="19" x14ac:dyDescent="0.25">
      <c r="A6" s="358">
        <v>1</v>
      </c>
      <c r="B6" s="304"/>
      <c r="C6" s="304"/>
      <c r="D6" s="304"/>
      <c r="E6" s="343"/>
      <c r="F6" s="30"/>
      <c r="G6" s="98"/>
      <c r="H6" s="33"/>
    </row>
    <row r="7" spans="1:16" ht="19" x14ac:dyDescent="0.25">
      <c r="A7" s="358">
        <v>2</v>
      </c>
      <c r="B7" s="297"/>
      <c r="C7" s="297"/>
      <c r="D7" s="297"/>
      <c r="E7" s="344"/>
      <c r="F7" s="31"/>
      <c r="G7" s="98"/>
      <c r="H7" s="33"/>
      <c r="I7" s="359"/>
    </row>
    <row r="8" spans="1:16" ht="19" x14ac:dyDescent="0.25">
      <c r="A8" s="358">
        <v>3</v>
      </c>
      <c r="B8" s="297"/>
      <c r="C8" s="297"/>
      <c r="D8" s="297"/>
      <c r="E8" s="166"/>
      <c r="F8" s="157"/>
      <c r="G8" s="98"/>
      <c r="H8" s="33"/>
      <c r="I8" s="104"/>
      <c r="J8" s="101"/>
    </row>
    <row r="9" spans="1:16" ht="19" x14ac:dyDescent="0.25">
      <c r="A9" s="358">
        <v>4</v>
      </c>
      <c r="B9" s="297"/>
      <c r="C9" s="297"/>
      <c r="D9" s="297"/>
      <c r="E9" s="345"/>
      <c r="F9" s="158"/>
      <c r="G9" s="98"/>
      <c r="H9" s="33"/>
      <c r="I9" s="100"/>
      <c r="J9" s="101"/>
    </row>
    <row r="10" spans="1:16" ht="19" x14ac:dyDescent="0.25">
      <c r="A10" s="358">
        <v>5</v>
      </c>
      <c r="B10" s="297"/>
      <c r="C10" s="297"/>
      <c r="D10" s="297"/>
      <c r="E10" s="345"/>
      <c r="F10" s="158"/>
      <c r="G10" s="98"/>
      <c r="H10" s="360"/>
      <c r="I10" s="100"/>
      <c r="J10" s="101"/>
    </row>
    <row r="11" spans="1:16" ht="20" thickBot="1" x14ac:dyDescent="0.3">
      <c r="A11" s="98"/>
      <c r="B11" s="36" t="s">
        <v>49</v>
      </c>
      <c r="C11" s="98"/>
      <c r="D11" s="98"/>
      <c r="E11" s="98"/>
      <c r="F11" s="98"/>
      <c r="G11" s="98"/>
      <c r="H11" s="159">
        <f>SUM(H6:H10)</f>
        <v>0</v>
      </c>
    </row>
    <row r="12" spans="1:16" ht="20" thickTop="1" x14ac:dyDescent="0.25">
      <c r="A12" s="98"/>
      <c r="B12" s="36" t="s">
        <v>81</v>
      </c>
      <c r="C12" s="98"/>
      <c r="D12" s="98"/>
      <c r="E12" s="98"/>
      <c r="F12" s="98"/>
      <c r="G12" s="98"/>
      <c r="H12" s="191">
        <v>0</v>
      </c>
    </row>
    <row r="13" spans="1:16" ht="19" x14ac:dyDescent="0.25">
      <c r="A13" s="98"/>
      <c r="B13" s="36" t="s">
        <v>82</v>
      </c>
      <c r="C13" s="361"/>
      <c r="D13" s="98"/>
      <c r="E13" s="98"/>
      <c r="F13" s="98"/>
      <c r="G13" s="98"/>
      <c r="H13" s="190">
        <f>+H11-H12</f>
        <v>0</v>
      </c>
      <c r="I13" s="375"/>
      <c r="J13" s="375"/>
      <c r="K13" s="303"/>
      <c r="L13" s="303"/>
      <c r="M13" s="303"/>
      <c r="N13" s="303"/>
      <c r="O13" s="303"/>
      <c r="P13" s="303"/>
    </row>
    <row r="14" spans="1:16" ht="20" thickBot="1" x14ac:dyDescent="0.3">
      <c r="A14" s="362"/>
      <c r="B14" s="95" t="s">
        <v>49</v>
      </c>
      <c r="C14" s="362"/>
      <c r="D14" s="362"/>
      <c r="E14" s="362"/>
      <c r="F14" s="362"/>
      <c r="G14" s="362"/>
      <c r="H14" s="58">
        <f>SUM(H12:H13)</f>
        <v>0</v>
      </c>
    </row>
    <row r="15" spans="1:16" ht="9.75" customHeight="1" thickTop="1" x14ac:dyDescent="0.25">
      <c r="A15" s="363"/>
      <c r="B15" s="363"/>
      <c r="C15" s="363"/>
      <c r="D15" s="364"/>
      <c r="E15" s="364"/>
      <c r="F15" s="96"/>
      <c r="G15" s="364"/>
      <c r="H15" s="364"/>
    </row>
    <row r="16" spans="1:16" ht="34" x14ac:dyDescent="0.2">
      <c r="A16" s="357"/>
      <c r="B16" s="2"/>
      <c r="C16" s="3"/>
      <c r="D16" s="4"/>
      <c r="E16" s="2"/>
      <c r="F16" s="4" t="s">
        <v>83</v>
      </c>
      <c r="G16" s="4" t="s">
        <v>84</v>
      </c>
      <c r="H16" s="2" t="s">
        <v>85</v>
      </c>
    </row>
    <row r="17" spans="1:21" ht="19.5" customHeight="1" x14ac:dyDescent="0.2">
      <c r="A17" s="299" t="s">
        <v>86</v>
      </c>
      <c r="B17" s="299"/>
      <c r="C17" s="97" t="str">
        <f>+H2</f>
        <v>Jun</v>
      </c>
      <c r="D17" s="365"/>
      <c r="E17" s="366"/>
      <c r="F17" s="367">
        <f>+Instr!G12</f>
        <v>1000</v>
      </c>
      <c r="G17" s="367">
        <f>+Instr!G13</f>
        <v>1000</v>
      </c>
      <c r="H17" s="368">
        <f>SUM(F17:G17)</f>
        <v>2000</v>
      </c>
    </row>
    <row r="18" spans="1:21" ht="18" customHeight="1"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s="374" customFormat="1" ht="16" x14ac:dyDescent="0.2">
      <c r="A20" s="370">
        <v>1</v>
      </c>
      <c r="B20" s="346"/>
      <c r="C20" s="347"/>
      <c r="D20" s="348"/>
      <c r="E20" s="346"/>
      <c r="F20" s="346"/>
      <c r="G20" s="346"/>
      <c r="H20" s="371">
        <f>H17-F20-G20</f>
        <v>2000</v>
      </c>
      <c r="I20" s="369"/>
      <c r="J20" s="369"/>
      <c r="K20" s="369"/>
      <c r="L20" s="369"/>
      <c r="M20" s="369"/>
      <c r="N20" s="369"/>
      <c r="O20" s="369"/>
      <c r="P20" s="369"/>
      <c r="Q20" s="369"/>
      <c r="R20" s="369"/>
      <c r="S20" s="369"/>
      <c r="T20" s="369"/>
      <c r="U20" s="369"/>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16"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7" thickBot="1" x14ac:dyDescent="0.25">
      <c r="A40" s="98"/>
      <c r="B40" s="98"/>
      <c r="C40" s="98"/>
      <c r="D40" s="98"/>
      <c r="E40" s="358" t="s">
        <v>93</v>
      </c>
      <c r="F40" s="372">
        <f>F17-SUM(F20:F39)</f>
        <v>1000</v>
      </c>
      <c r="G40" s="372">
        <f>G17-SUM(G20:G39)</f>
        <v>1000</v>
      </c>
      <c r="H40" s="372">
        <f>F40+G40</f>
        <v>2000</v>
      </c>
    </row>
    <row r="41" spans="1:8" ht="8.25" customHeight="1" thickTop="1" x14ac:dyDescent="0.2">
      <c r="A41" s="98"/>
      <c r="B41" s="98"/>
      <c r="C41" s="98"/>
      <c r="D41" s="98"/>
      <c r="E41" s="98"/>
      <c r="F41" s="98"/>
      <c r="G41" s="98"/>
      <c r="H41" s="98"/>
    </row>
    <row r="42" spans="1:8" ht="20" thickBot="1" x14ac:dyDescent="0.4">
      <c r="A42" s="98"/>
      <c r="B42" s="48" t="s">
        <v>49</v>
      </c>
      <c r="C42" s="49" t="s">
        <v>94</v>
      </c>
      <c r="D42" s="50">
        <f>SUM(D20:D39)</f>
        <v>0</v>
      </c>
      <c r="E42" s="51" t="s">
        <v>95</v>
      </c>
      <c r="F42" s="52">
        <f>SUM(F20:F39)</f>
        <v>0</v>
      </c>
      <c r="G42" s="53">
        <f>SUM(G20:G39)</f>
        <v>0</v>
      </c>
      <c r="H42" s="54">
        <f>F42+G42</f>
        <v>0</v>
      </c>
    </row>
    <row r="43" spans="1:8" ht="19.5" customHeight="1" thickBot="1" x14ac:dyDescent="0.4">
      <c r="A43" s="98"/>
      <c r="B43" s="98"/>
      <c r="C43" s="48" t="s">
        <v>96</v>
      </c>
      <c r="D43" s="55">
        <f>COUNT(D20:D41)</f>
        <v>0</v>
      </c>
      <c r="E43" s="98"/>
      <c r="F43" s="56"/>
      <c r="G43" s="56"/>
      <c r="H43" s="98"/>
    </row>
    <row r="44" spans="1:8" ht="24" thickTop="1" thickBot="1" x14ac:dyDescent="0.45">
      <c r="A44" s="370"/>
      <c r="B44" s="370"/>
      <c r="C44" s="370"/>
      <c r="D44" s="370"/>
      <c r="E44" s="296" t="s">
        <v>97</v>
      </c>
      <c r="F44" s="296"/>
      <c r="G44" s="57">
        <f>+H42/(D42+0.0000000001)</f>
        <v>0</v>
      </c>
      <c r="H44" s="98"/>
    </row>
    <row r="45" spans="1:8" s="355" customFormat="1" x14ac:dyDescent="0.2"/>
    <row r="46" spans="1:8" s="355" customFormat="1" x14ac:dyDescent="0.2"/>
    <row r="47" spans="1:8" s="355" customFormat="1" x14ac:dyDescent="0.2"/>
    <row r="48" spans="1:8" s="355" customFormat="1" ht="16" x14ac:dyDescent="0.2">
      <c r="E48" s="103"/>
    </row>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row r="169" s="355" customFormat="1" x14ac:dyDescent="0.2"/>
    <row r="170" s="355" customFormat="1" x14ac:dyDescent="0.2"/>
    <row r="171" s="355" customFormat="1" x14ac:dyDescent="0.2"/>
  </sheetData>
  <mergeCells count="14">
    <mergeCell ref="A3:B3"/>
    <mergeCell ref="C3:E3"/>
    <mergeCell ref="G3:H3"/>
    <mergeCell ref="B5:C5"/>
    <mergeCell ref="K13:P13"/>
    <mergeCell ref="A15:C15"/>
    <mergeCell ref="A17:B17"/>
    <mergeCell ref="A18:H18"/>
    <mergeCell ref="E44:F44"/>
    <mergeCell ref="B6:D6"/>
    <mergeCell ref="B7:D7"/>
    <mergeCell ref="B8:D8"/>
    <mergeCell ref="B9:D9"/>
    <mergeCell ref="B10:D10"/>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68"/>
  <sheetViews>
    <sheetView workbookViewId="0">
      <selection sqref="A1:XFD1048576"/>
    </sheetView>
  </sheetViews>
  <sheetFormatPr baseColWidth="10" defaultColWidth="8.6640625" defaultRowHeight="15" x14ac:dyDescent="0.2"/>
  <cols>
    <col min="1" max="1" width="4.6640625" style="373" customWidth="1"/>
    <col min="2" max="2" width="10" style="373" customWidth="1"/>
    <col min="3" max="3" width="12.83203125" style="373" customWidth="1"/>
    <col min="4" max="4" width="9.5" style="373" customWidth="1"/>
    <col min="5" max="5" width="15.33203125" style="373" customWidth="1"/>
    <col min="6" max="6" width="14.83203125" style="373" customWidth="1"/>
    <col min="7" max="7" width="11.6640625" style="373" customWidth="1"/>
    <col min="8" max="8" width="18.5" style="373" customWidth="1"/>
    <col min="9" max="21" width="8.6640625" style="355"/>
    <col min="22" max="16384" width="8.6640625" style="373"/>
  </cols>
  <sheetData>
    <row r="1" spans="1:10" ht="21" x14ac:dyDescent="0.25">
      <c r="A1" s="98"/>
      <c r="B1" s="98"/>
      <c r="C1" s="98"/>
      <c r="D1" s="98"/>
      <c r="E1" s="272" t="s">
        <v>73</v>
      </c>
      <c r="F1" s="98"/>
      <c r="G1" s="98"/>
      <c r="H1" s="111" t="str">
        <f>"Year"&amp;" "&amp;Admin!J1</f>
        <v>Year 2019</v>
      </c>
    </row>
    <row r="2" spans="1:10" ht="19" x14ac:dyDescent="0.25">
      <c r="A2" s="19" t="s">
        <v>74</v>
      </c>
      <c r="B2" s="98"/>
      <c r="C2" s="98"/>
      <c r="D2" s="1"/>
      <c r="E2" s="1"/>
      <c r="F2" s="98"/>
      <c r="G2" s="271" t="s">
        <v>75</v>
      </c>
      <c r="H2" s="1" t="s">
        <v>18</v>
      </c>
    </row>
    <row r="3" spans="1:10" ht="19" x14ac:dyDescent="0.25">
      <c r="A3" s="290" t="s">
        <v>76</v>
      </c>
      <c r="B3" s="290"/>
      <c r="C3" s="300" t="str">
        <f>+Instr!B6</f>
        <v>ABC Partner  2019</v>
      </c>
      <c r="D3" s="300"/>
      <c r="E3" s="300"/>
      <c r="F3" s="21" t="s">
        <v>34</v>
      </c>
      <c r="G3" s="300" t="str">
        <f>+GrantReq!G4</f>
        <v>101 2589</v>
      </c>
      <c r="H3" s="300"/>
    </row>
    <row r="4" spans="1:10" ht="19" x14ac:dyDescent="0.2">
      <c r="A4" s="36" t="s">
        <v>77</v>
      </c>
      <c r="B4" s="98"/>
      <c r="C4" s="98"/>
      <c r="D4" s="356"/>
      <c r="E4" s="98"/>
      <c r="F4" s="98"/>
      <c r="G4" s="98"/>
      <c r="H4" s="98"/>
    </row>
    <row r="5" spans="1:10" ht="19" x14ac:dyDescent="0.2">
      <c r="A5" s="357"/>
      <c r="B5" s="301" t="s">
        <v>78</v>
      </c>
      <c r="C5" s="301"/>
      <c r="D5" s="98"/>
      <c r="E5" s="98"/>
      <c r="F5" s="89" t="s">
        <v>79</v>
      </c>
      <c r="G5" s="90"/>
      <c r="H5" s="91" t="s">
        <v>80</v>
      </c>
    </row>
    <row r="6" spans="1:10" ht="19" x14ac:dyDescent="0.25">
      <c r="A6" s="358">
        <v>1</v>
      </c>
      <c r="B6" s="304"/>
      <c r="C6" s="304"/>
      <c r="D6" s="304"/>
      <c r="E6" s="343"/>
      <c r="F6" s="30"/>
      <c r="G6" s="98"/>
      <c r="H6" s="33"/>
    </row>
    <row r="7" spans="1:10" ht="19" x14ac:dyDescent="0.25">
      <c r="A7" s="358">
        <v>2</v>
      </c>
      <c r="B7" s="297"/>
      <c r="C7" s="297"/>
      <c r="D7" s="297"/>
      <c r="E7" s="344"/>
      <c r="F7" s="31"/>
      <c r="G7" s="98"/>
      <c r="H7" s="33"/>
      <c r="I7" s="359"/>
    </row>
    <row r="8" spans="1:10" ht="19" x14ac:dyDescent="0.25">
      <c r="A8" s="358">
        <v>3</v>
      </c>
      <c r="B8" s="297"/>
      <c r="C8" s="297"/>
      <c r="D8" s="297"/>
      <c r="E8" s="166"/>
      <c r="F8" s="157"/>
      <c r="G8" s="98"/>
      <c r="H8" s="33"/>
      <c r="I8" s="100"/>
      <c r="J8" s="101"/>
    </row>
    <row r="9" spans="1:10" ht="19" x14ac:dyDescent="0.25">
      <c r="A9" s="358">
        <v>4</v>
      </c>
      <c r="B9" s="297"/>
      <c r="C9" s="297"/>
      <c r="D9" s="297"/>
      <c r="E9" s="345"/>
      <c r="F9" s="158"/>
      <c r="G9" s="98"/>
      <c r="H9" s="33"/>
      <c r="I9" s="100"/>
      <c r="J9" s="101"/>
    </row>
    <row r="10" spans="1:10" ht="19" x14ac:dyDescent="0.25">
      <c r="A10" s="358">
        <v>5</v>
      </c>
      <c r="B10" s="297"/>
      <c r="C10" s="297"/>
      <c r="D10" s="297"/>
      <c r="E10" s="345"/>
      <c r="F10" s="158"/>
      <c r="G10" s="98"/>
      <c r="H10" s="360"/>
      <c r="I10" s="100"/>
      <c r="J10" s="101"/>
    </row>
    <row r="11" spans="1:10" ht="20" thickBot="1" x14ac:dyDescent="0.3">
      <c r="A11" s="98"/>
      <c r="B11" s="36" t="s">
        <v>49</v>
      </c>
      <c r="C11" s="98"/>
      <c r="D11" s="98"/>
      <c r="E11" s="98"/>
      <c r="F11" s="98"/>
      <c r="G11" s="98"/>
      <c r="H11" s="159">
        <f>SUM(H6:H10)</f>
        <v>0</v>
      </c>
    </row>
    <row r="12" spans="1:10" ht="20" thickTop="1" x14ac:dyDescent="0.25">
      <c r="A12" s="98"/>
      <c r="B12" s="36" t="s">
        <v>81</v>
      </c>
      <c r="C12" s="98"/>
      <c r="D12" s="98"/>
      <c r="E12" s="98"/>
      <c r="F12" s="98"/>
      <c r="G12" s="98"/>
      <c r="H12" s="191"/>
    </row>
    <row r="13" spans="1:10" ht="18.75" customHeight="1" x14ac:dyDescent="0.25">
      <c r="A13" s="98"/>
      <c r="B13" s="36" t="s">
        <v>82</v>
      </c>
      <c r="C13" s="361"/>
      <c r="D13" s="98"/>
      <c r="E13" s="98"/>
      <c r="F13" s="98"/>
      <c r="G13" s="98"/>
      <c r="H13" s="190">
        <f>+H11-H12</f>
        <v>0</v>
      </c>
    </row>
    <row r="14" spans="1:10" ht="20" thickBot="1" x14ac:dyDescent="0.3">
      <c r="A14" s="362"/>
      <c r="B14" s="95" t="s">
        <v>49</v>
      </c>
      <c r="C14" s="362"/>
      <c r="D14" s="362"/>
      <c r="E14" s="362"/>
      <c r="F14" s="362"/>
      <c r="G14" s="362"/>
      <c r="H14" s="58">
        <f>SUM(H12:H13)</f>
        <v>0</v>
      </c>
    </row>
    <row r="15" spans="1:10" ht="18" customHeight="1" thickTop="1" x14ac:dyDescent="0.25">
      <c r="A15" s="363"/>
      <c r="B15" s="363"/>
      <c r="C15" s="363"/>
      <c r="D15" s="364"/>
      <c r="E15" s="364"/>
      <c r="F15" s="96"/>
      <c r="G15" s="364"/>
      <c r="H15" s="364"/>
    </row>
    <row r="16" spans="1:10" ht="34" x14ac:dyDescent="0.2">
      <c r="A16" s="357"/>
      <c r="B16" s="2"/>
      <c r="C16" s="3"/>
      <c r="D16" s="4"/>
      <c r="E16" s="2"/>
      <c r="F16" s="4" t="s">
        <v>83</v>
      </c>
      <c r="G16" s="4" t="s">
        <v>84</v>
      </c>
      <c r="H16" s="2" t="s">
        <v>85</v>
      </c>
    </row>
    <row r="17" spans="1:21" s="374" customFormat="1" ht="19" x14ac:dyDescent="0.2">
      <c r="A17" s="299" t="s">
        <v>86</v>
      </c>
      <c r="B17" s="299"/>
      <c r="C17" s="97" t="str">
        <f>+H2</f>
        <v>Jul</v>
      </c>
      <c r="D17" s="365"/>
      <c r="E17" s="366"/>
      <c r="F17" s="367">
        <f>+Instr!H12</f>
        <v>1000</v>
      </c>
      <c r="G17" s="367">
        <f>+Instr!H13</f>
        <v>1000</v>
      </c>
      <c r="H17" s="368">
        <f>SUM(F17:G17)</f>
        <v>2000</v>
      </c>
      <c r="I17" s="369"/>
      <c r="J17" s="369"/>
      <c r="K17" s="369"/>
      <c r="L17" s="369"/>
      <c r="M17" s="369"/>
      <c r="N17" s="369"/>
      <c r="O17" s="369"/>
      <c r="P17" s="369"/>
      <c r="Q17" s="369"/>
      <c r="R17" s="369"/>
      <c r="S17" s="369"/>
      <c r="T17" s="369"/>
      <c r="U17" s="369"/>
    </row>
    <row r="18" spans="1:21" ht="19" x14ac:dyDescent="0.2">
      <c r="A18" s="295" t="s">
        <v>87</v>
      </c>
      <c r="B18" s="295"/>
      <c r="C18" s="295"/>
      <c r="D18" s="295"/>
      <c r="E18" s="295"/>
      <c r="F18" s="295"/>
      <c r="G18" s="295"/>
      <c r="H18" s="295"/>
    </row>
    <row r="19" spans="1:21" ht="34" x14ac:dyDescent="0.2">
      <c r="A19" s="357" t="s">
        <v>88</v>
      </c>
      <c r="B19" s="2" t="s">
        <v>89</v>
      </c>
      <c r="C19" s="3" t="s">
        <v>90</v>
      </c>
      <c r="D19" s="4" t="s">
        <v>91</v>
      </c>
      <c r="E19" s="2" t="s">
        <v>92</v>
      </c>
      <c r="F19" s="4" t="s">
        <v>83</v>
      </c>
      <c r="G19" s="4" t="s">
        <v>84</v>
      </c>
      <c r="H19" s="2" t="s">
        <v>85</v>
      </c>
    </row>
    <row r="20" spans="1:21" ht="16" x14ac:dyDescent="0.2">
      <c r="A20" s="370">
        <v>1</v>
      </c>
      <c r="B20" s="346"/>
      <c r="C20" s="347"/>
      <c r="D20" s="348"/>
      <c r="E20" s="346"/>
      <c r="F20" s="346"/>
      <c r="G20" s="346"/>
      <c r="H20" s="371">
        <f>H17-F20-G20</f>
        <v>2000</v>
      </c>
    </row>
    <row r="21" spans="1:21" ht="16" x14ac:dyDescent="0.2">
      <c r="A21" s="98">
        <v>2</v>
      </c>
      <c r="B21" s="346"/>
      <c r="C21" s="347"/>
      <c r="D21" s="348"/>
      <c r="E21" s="346"/>
      <c r="F21" s="346"/>
      <c r="G21" s="346"/>
      <c r="H21" s="371">
        <f>H20-F21-G21</f>
        <v>2000</v>
      </c>
    </row>
    <row r="22" spans="1:21" ht="16" x14ac:dyDescent="0.2">
      <c r="A22" s="98">
        <v>3</v>
      </c>
      <c r="B22" s="346"/>
      <c r="C22" s="347"/>
      <c r="D22" s="348"/>
      <c r="E22" s="346"/>
      <c r="F22" s="346"/>
      <c r="G22" s="346"/>
      <c r="H22" s="371">
        <f t="shared" ref="H22:H39" si="0">H21-F22-G22</f>
        <v>2000</v>
      </c>
    </row>
    <row r="23" spans="1:21" ht="16" x14ac:dyDescent="0.2">
      <c r="A23" s="98">
        <v>4</v>
      </c>
      <c r="B23" s="346"/>
      <c r="C23" s="347"/>
      <c r="D23" s="348"/>
      <c r="E23" s="346"/>
      <c r="F23" s="346"/>
      <c r="G23" s="346"/>
      <c r="H23" s="371">
        <f t="shared" si="0"/>
        <v>2000</v>
      </c>
    </row>
    <row r="24" spans="1:21" ht="16" x14ac:dyDescent="0.2">
      <c r="A24" s="98">
        <v>5</v>
      </c>
      <c r="B24" s="349"/>
      <c r="C24" s="350"/>
      <c r="D24" s="349"/>
      <c r="E24" s="349"/>
      <c r="F24" s="346"/>
      <c r="G24" s="346"/>
      <c r="H24" s="371">
        <f t="shared" si="0"/>
        <v>2000</v>
      </c>
    </row>
    <row r="25" spans="1:21" ht="16" x14ac:dyDescent="0.2">
      <c r="A25" s="98">
        <v>6</v>
      </c>
      <c r="B25" s="349"/>
      <c r="C25" s="350"/>
      <c r="D25" s="349"/>
      <c r="E25" s="349"/>
      <c r="F25" s="346"/>
      <c r="G25" s="346"/>
      <c r="H25" s="371">
        <f t="shared" si="0"/>
        <v>2000</v>
      </c>
    </row>
    <row r="26" spans="1:21" ht="16" x14ac:dyDescent="0.2">
      <c r="A26" s="98">
        <v>7</v>
      </c>
      <c r="B26" s="349"/>
      <c r="C26" s="350"/>
      <c r="D26" s="349"/>
      <c r="E26" s="349"/>
      <c r="F26" s="346"/>
      <c r="G26" s="346"/>
      <c r="H26" s="371">
        <f t="shared" si="0"/>
        <v>2000</v>
      </c>
    </row>
    <row r="27" spans="1:21" ht="16" x14ac:dyDescent="0.2">
      <c r="A27" s="98">
        <v>8</v>
      </c>
      <c r="B27" s="349"/>
      <c r="C27" s="350"/>
      <c r="D27" s="349"/>
      <c r="E27" s="349"/>
      <c r="F27" s="346"/>
      <c r="G27" s="346"/>
      <c r="H27" s="371">
        <f t="shared" si="0"/>
        <v>2000</v>
      </c>
    </row>
    <row r="28" spans="1:21" ht="16" x14ac:dyDescent="0.2">
      <c r="A28" s="98">
        <v>9</v>
      </c>
      <c r="B28" s="349"/>
      <c r="C28" s="350"/>
      <c r="D28" s="349"/>
      <c r="E28" s="349"/>
      <c r="F28" s="346"/>
      <c r="G28" s="346"/>
      <c r="H28" s="371">
        <f t="shared" si="0"/>
        <v>2000</v>
      </c>
    </row>
    <row r="29" spans="1:21" ht="16" x14ac:dyDescent="0.2">
      <c r="A29" s="98">
        <v>10</v>
      </c>
      <c r="B29" s="351"/>
      <c r="C29" s="351"/>
      <c r="D29" s="351"/>
      <c r="E29" s="351"/>
      <c r="F29" s="352"/>
      <c r="G29" s="352"/>
      <c r="H29" s="371">
        <f t="shared" si="0"/>
        <v>2000</v>
      </c>
    </row>
    <row r="30" spans="1:21" ht="16" x14ac:dyDescent="0.2">
      <c r="A30" s="98">
        <v>11</v>
      </c>
      <c r="B30" s="352"/>
      <c r="C30" s="353"/>
      <c r="D30" s="354"/>
      <c r="E30" s="352"/>
      <c r="F30" s="352"/>
      <c r="G30" s="352"/>
      <c r="H30" s="371">
        <f t="shared" si="0"/>
        <v>2000</v>
      </c>
    </row>
    <row r="31" spans="1:21" ht="16" x14ac:dyDescent="0.2">
      <c r="A31" s="98">
        <v>12</v>
      </c>
      <c r="B31" s="352"/>
      <c r="C31" s="353"/>
      <c r="D31" s="354"/>
      <c r="E31" s="352"/>
      <c r="F31" s="352"/>
      <c r="G31" s="352"/>
      <c r="H31" s="371">
        <f t="shared" si="0"/>
        <v>2000</v>
      </c>
    </row>
    <row r="32" spans="1:21" ht="16" x14ac:dyDescent="0.2">
      <c r="A32" s="98">
        <v>13</v>
      </c>
      <c r="B32" s="352"/>
      <c r="C32" s="353"/>
      <c r="D32" s="354"/>
      <c r="E32" s="352"/>
      <c r="F32" s="352"/>
      <c r="G32" s="352"/>
      <c r="H32" s="371">
        <f t="shared" si="0"/>
        <v>2000</v>
      </c>
    </row>
    <row r="33" spans="1:8" ht="16" x14ac:dyDescent="0.2">
      <c r="A33" s="98">
        <v>14</v>
      </c>
      <c r="B33" s="351"/>
      <c r="C33" s="351"/>
      <c r="D33" s="351"/>
      <c r="E33" s="351"/>
      <c r="F33" s="351"/>
      <c r="G33" s="351"/>
      <c r="H33" s="371">
        <f t="shared" si="0"/>
        <v>2000</v>
      </c>
    </row>
    <row r="34" spans="1:8" ht="16" x14ac:dyDescent="0.2">
      <c r="A34" s="98">
        <v>15</v>
      </c>
      <c r="B34" s="351"/>
      <c r="C34" s="351"/>
      <c r="D34" s="351"/>
      <c r="E34" s="351"/>
      <c r="F34" s="351"/>
      <c r="G34" s="351"/>
      <c r="H34" s="371">
        <f t="shared" si="0"/>
        <v>2000</v>
      </c>
    </row>
    <row r="35" spans="1:8" ht="16" x14ac:dyDescent="0.2">
      <c r="A35" s="98">
        <v>16</v>
      </c>
      <c r="B35" s="351"/>
      <c r="C35" s="351"/>
      <c r="D35" s="351"/>
      <c r="E35" s="351"/>
      <c r="F35" s="351"/>
      <c r="G35" s="351"/>
      <c r="H35" s="371">
        <f t="shared" si="0"/>
        <v>2000</v>
      </c>
    </row>
    <row r="36" spans="1:8" ht="16" x14ac:dyDescent="0.2">
      <c r="A36" s="98">
        <v>17</v>
      </c>
      <c r="B36" s="351"/>
      <c r="C36" s="351"/>
      <c r="D36" s="351"/>
      <c r="E36" s="351"/>
      <c r="F36" s="351"/>
      <c r="G36" s="351"/>
      <c r="H36" s="371">
        <f t="shared" si="0"/>
        <v>2000</v>
      </c>
    </row>
    <row r="37" spans="1:8" ht="16" x14ac:dyDescent="0.2">
      <c r="A37" s="98">
        <v>18</v>
      </c>
      <c r="B37" s="351"/>
      <c r="C37" s="351"/>
      <c r="D37" s="351"/>
      <c r="E37" s="351"/>
      <c r="F37" s="351"/>
      <c r="G37" s="351"/>
      <c r="H37" s="371">
        <f t="shared" si="0"/>
        <v>2000</v>
      </c>
    </row>
    <row r="38" spans="1:8" ht="15.75" customHeight="1" x14ac:dyDescent="0.2">
      <c r="A38" s="98">
        <v>19</v>
      </c>
      <c r="B38" s="351"/>
      <c r="C38" s="351"/>
      <c r="D38" s="351"/>
      <c r="E38" s="351"/>
      <c r="F38" s="351"/>
      <c r="G38" s="351"/>
      <c r="H38" s="371">
        <f t="shared" si="0"/>
        <v>2000</v>
      </c>
    </row>
    <row r="39" spans="1:8" ht="16" x14ac:dyDescent="0.2">
      <c r="A39" s="98">
        <v>20</v>
      </c>
      <c r="B39" s="352"/>
      <c r="C39" s="353"/>
      <c r="D39" s="354"/>
      <c r="E39" s="352"/>
      <c r="F39" s="352"/>
      <c r="G39" s="352"/>
      <c r="H39" s="371">
        <f t="shared" si="0"/>
        <v>2000</v>
      </c>
    </row>
    <row r="40" spans="1:8" ht="19.5" customHeight="1" thickBot="1" x14ac:dyDescent="0.25">
      <c r="A40" s="98"/>
      <c r="B40" s="98"/>
      <c r="C40" s="98"/>
      <c r="D40" s="98"/>
      <c r="E40" s="358" t="s">
        <v>93</v>
      </c>
      <c r="F40" s="372">
        <f>F17-SUM(F20:F39)</f>
        <v>1000</v>
      </c>
      <c r="G40" s="372">
        <f>G17-SUM(G20:G39)</f>
        <v>1000</v>
      </c>
      <c r="H40" s="372">
        <f>F40+G40</f>
        <v>2000</v>
      </c>
    </row>
    <row r="41" spans="1:8" ht="16" thickTop="1" x14ac:dyDescent="0.2">
      <c r="A41" s="98"/>
      <c r="B41" s="98"/>
      <c r="C41" s="98"/>
      <c r="D41" s="98"/>
      <c r="E41" s="98"/>
      <c r="F41" s="98"/>
      <c r="G41" s="98"/>
      <c r="H41" s="98"/>
    </row>
    <row r="42" spans="1:8" s="355" customFormat="1" ht="20" thickBot="1" x14ac:dyDescent="0.4">
      <c r="A42" s="98"/>
      <c r="B42" s="48" t="s">
        <v>49</v>
      </c>
      <c r="C42" s="49" t="s">
        <v>94</v>
      </c>
      <c r="D42" s="50">
        <f>SUM(D20:D39)</f>
        <v>0</v>
      </c>
      <c r="E42" s="51" t="s">
        <v>95</v>
      </c>
      <c r="F42" s="52">
        <f>SUM(F20:F39)</f>
        <v>0</v>
      </c>
      <c r="G42" s="53">
        <f>SUM(G20:G39)</f>
        <v>0</v>
      </c>
      <c r="H42" s="54">
        <f>F42+G42</f>
        <v>0</v>
      </c>
    </row>
    <row r="43" spans="1:8" s="355" customFormat="1" ht="20" thickBot="1" x14ac:dyDescent="0.4">
      <c r="A43" s="98"/>
      <c r="B43" s="98"/>
      <c r="C43" s="48" t="s">
        <v>96</v>
      </c>
      <c r="D43" s="55">
        <f>COUNT(D20:D41)</f>
        <v>0</v>
      </c>
      <c r="E43" s="98"/>
      <c r="F43" s="56"/>
      <c r="G43" s="56"/>
      <c r="H43" s="98"/>
    </row>
    <row r="44" spans="1:8" s="355" customFormat="1" ht="24" thickTop="1" thickBot="1" x14ac:dyDescent="0.45">
      <c r="A44" s="370"/>
      <c r="B44" s="370"/>
      <c r="C44" s="370"/>
      <c r="D44" s="370"/>
      <c r="E44" s="296" t="s">
        <v>97</v>
      </c>
      <c r="F44" s="296"/>
      <c r="G44" s="57">
        <f>+H42/(D42+0.0000000001)</f>
        <v>0</v>
      </c>
      <c r="H44" s="98"/>
    </row>
    <row r="45" spans="1:8" s="355" customFormat="1" ht="16" x14ac:dyDescent="0.2">
      <c r="E45" s="103"/>
    </row>
    <row r="46" spans="1:8" s="355" customFormat="1" x14ac:dyDescent="0.2"/>
    <row r="47" spans="1:8" s="355" customFormat="1" x14ac:dyDescent="0.2"/>
    <row r="48" spans="1:8" s="355" customFormat="1" x14ac:dyDescent="0.2"/>
    <row r="49" s="355" customFormat="1" x14ac:dyDescent="0.2"/>
    <row r="50" s="355" customFormat="1" x14ac:dyDescent="0.2"/>
    <row r="51" s="355" customFormat="1" x14ac:dyDescent="0.2"/>
    <row r="52" s="355" customFormat="1" x14ac:dyDescent="0.2"/>
    <row r="53" s="355" customFormat="1" x14ac:dyDescent="0.2"/>
    <row r="54" s="355" customFormat="1" x14ac:dyDescent="0.2"/>
    <row r="55" s="355" customFormat="1" x14ac:dyDescent="0.2"/>
    <row r="56" s="355" customFormat="1" x14ac:dyDescent="0.2"/>
    <row r="57" s="355" customFormat="1" x14ac:dyDescent="0.2"/>
    <row r="58" s="355" customFormat="1" x14ac:dyDescent="0.2"/>
    <row r="59" s="355" customFormat="1" x14ac:dyDescent="0.2"/>
    <row r="60" s="355" customFormat="1" x14ac:dyDescent="0.2"/>
    <row r="61" s="355" customFormat="1" x14ac:dyDescent="0.2"/>
    <row r="62" s="355" customFormat="1" x14ac:dyDescent="0.2"/>
    <row r="63" s="355" customFormat="1" x14ac:dyDescent="0.2"/>
    <row r="64" s="355" customFormat="1" x14ac:dyDescent="0.2"/>
    <row r="65" s="355" customFormat="1" x14ac:dyDescent="0.2"/>
    <row r="66" s="355" customFormat="1" x14ac:dyDescent="0.2"/>
    <row r="67" s="355" customFormat="1" x14ac:dyDescent="0.2"/>
    <row r="68" s="355" customFormat="1" x14ac:dyDescent="0.2"/>
    <row r="69" s="355" customFormat="1" x14ac:dyDescent="0.2"/>
    <row r="70" s="355" customFormat="1" x14ac:dyDescent="0.2"/>
    <row r="71" s="355" customFormat="1" x14ac:dyDescent="0.2"/>
    <row r="72" s="355" customFormat="1" x14ac:dyDescent="0.2"/>
    <row r="73" s="355" customFormat="1" x14ac:dyDescent="0.2"/>
    <row r="74" s="355" customFormat="1" x14ac:dyDescent="0.2"/>
    <row r="75" s="355" customFormat="1" x14ac:dyDescent="0.2"/>
    <row r="76" s="355" customFormat="1" x14ac:dyDescent="0.2"/>
    <row r="77" s="355" customFormat="1" x14ac:dyDescent="0.2"/>
    <row r="78" s="355" customFormat="1" x14ac:dyDescent="0.2"/>
    <row r="79" s="355" customFormat="1" x14ac:dyDescent="0.2"/>
    <row r="80" s="355" customFormat="1" x14ac:dyDescent="0.2"/>
    <row r="81" s="355" customFormat="1" x14ac:dyDescent="0.2"/>
    <row r="82" s="355" customFormat="1" x14ac:dyDescent="0.2"/>
    <row r="83" s="355" customFormat="1" x14ac:dyDescent="0.2"/>
    <row r="84" s="355" customFormat="1" x14ac:dyDescent="0.2"/>
    <row r="85" s="355" customFormat="1" x14ac:dyDescent="0.2"/>
    <row r="86" s="355" customFormat="1" x14ac:dyDescent="0.2"/>
    <row r="87" s="355" customFormat="1" x14ac:dyDescent="0.2"/>
    <row r="88" s="355" customFormat="1" x14ac:dyDescent="0.2"/>
    <row r="89" s="355" customFormat="1" x14ac:dyDescent="0.2"/>
    <row r="90" s="355" customFormat="1" x14ac:dyDescent="0.2"/>
    <row r="91" s="355" customFormat="1" x14ac:dyDescent="0.2"/>
    <row r="92" s="355" customFormat="1" x14ac:dyDescent="0.2"/>
    <row r="93" s="355" customFormat="1" x14ac:dyDescent="0.2"/>
    <row r="94" s="355" customFormat="1" x14ac:dyDescent="0.2"/>
    <row r="95" s="355" customFormat="1" x14ac:dyDescent="0.2"/>
    <row r="96" s="355" customFormat="1" x14ac:dyDescent="0.2"/>
    <row r="97" s="355" customFormat="1" x14ac:dyDescent="0.2"/>
    <row r="98" s="355" customFormat="1" x14ac:dyDescent="0.2"/>
    <row r="99" s="355" customFormat="1" x14ac:dyDescent="0.2"/>
    <row r="100" s="355" customFormat="1" x14ac:dyDescent="0.2"/>
    <row r="101" s="355" customFormat="1" x14ac:dyDescent="0.2"/>
    <row r="102" s="355" customFormat="1" x14ac:dyDescent="0.2"/>
    <row r="103" s="355" customFormat="1" x14ac:dyDescent="0.2"/>
    <row r="104" s="355" customFormat="1" x14ac:dyDescent="0.2"/>
    <row r="105" s="355" customFormat="1" x14ac:dyDescent="0.2"/>
    <row r="106" s="355" customFormat="1" x14ac:dyDescent="0.2"/>
    <row r="107" s="355" customFormat="1" x14ac:dyDescent="0.2"/>
    <row r="108" s="355" customFormat="1" x14ac:dyDescent="0.2"/>
    <row r="109" s="355" customFormat="1" x14ac:dyDescent="0.2"/>
    <row r="110" s="355" customFormat="1" x14ac:dyDescent="0.2"/>
    <row r="111" s="355" customFormat="1" x14ac:dyDescent="0.2"/>
    <row r="112" s="355" customFormat="1" x14ac:dyDescent="0.2"/>
    <row r="113" s="355" customFormat="1" x14ac:dyDescent="0.2"/>
    <row r="114" s="355" customFormat="1" x14ac:dyDescent="0.2"/>
    <row r="115" s="355" customFormat="1" x14ac:dyDescent="0.2"/>
    <row r="116" s="355" customFormat="1" x14ac:dyDescent="0.2"/>
    <row r="117" s="355" customFormat="1" x14ac:dyDescent="0.2"/>
    <row r="118" s="355" customFormat="1" x14ac:dyDescent="0.2"/>
    <row r="119" s="355" customFormat="1" x14ac:dyDescent="0.2"/>
    <row r="120" s="355" customFormat="1" x14ac:dyDescent="0.2"/>
    <row r="121" s="355" customFormat="1" x14ac:dyDescent="0.2"/>
    <row r="122" s="355" customFormat="1" x14ac:dyDescent="0.2"/>
    <row r="123" s="355" customFormat="1" x14ac:dyDescent="0.2"/>
    <row r="124" s="355" customFormat="1" x14ac:dyDescent="0.2"/>
    <row r="125" s="355" customFormat="1" x14ac:dyDescent="0.2"/>
    <row r="126" s="355" customFormat="1" x14ac:dyDescent="0.2"/>
    <row r="127" s="355" customFormat="1" x14ac:dyDescent="0.2"/>
    <row r="128" s="355" customFormat="1" x14ac:dyDescent="0.2"/>
    <row r="129" s="355" customFormat="1" x14ac:dyDescent="0.2"/>
    <row r="130" s="355" customFormat="1" x14ac:dyDescent="0.2"/>
    <row r="131" s="355" customFormat="1" x14ac:dyDescent="0.2"/>
    <row r="132" s="355" customFormat="1" x14ac:dyDescent="0.2"/>
    <row r="133" s="355" customFormat="1" x14ac:dyDescent="0.2"/>
    <row r="134" s="355" customFormat="1" x14ac:dyDescent="0.2"/>
    <row r="135" s="355" customFormat="1" x14ac:dyDescent="0.2"/>
    <row r="136" s="355" customFormat="1" x14ac:dyDescent="0.2"/>
    <row r="137" s="355" customFormat="1" x14ac:dyDescent="0.2"/>
    <row r="138" s="355" customFormat="1" x14ac:dyDescent="0.2"/>
    <row r="139" s="355" customFormat="1" x14ac:dyDescent="0.2"/>
    <row r="140" s="355" customFormat="1" x14ac:dyDescent="0.2"/>
    <row r="141" s="355" customFormat="1" x14ac:dyDescent="0.2"/>
    <row r="142" s="355" customFormat="1" x14ac:dyDescent="0.2"/>
    <row r="143" s="355" customFormat="1" x14ac:dyDescent="0.2"/>
    <row r="144" s="355" customFormat="1" x14ac:dyDescent="0.2"/>
    <row r="145" s="355" customFormat="1" x14ac:dyDescent="0.2"/>
    <row r="146" s="355" customFormat="1" x14ac:dyDescent="0.2"/>
    <row r="147" s="355" customFormat="1" x14ac:dyDescent="0.2"/>
    <row r="148" s="355" customFormat="1" x14ac:dyDescent="0.2"/>
    <row r="149" s="355" customFormat="1" x14ac:dyDescent="0.2"/>
    <row r="150" s="355" customFormat="1" x14ac:dyDescent="0.2"/>
    <row r="151" s="355" customFormat="1" x14ac:dyDescent="0.2"/>
    <row r="152" s="355" customFormat="1" x14ac:dyDescent="0.2"/>
    <row r="153" s="355" customFormat="1" x14ac:dyDescent="0.2"/>
    <row r="154" s="355" customFormat="1" x14ac:dyDescent="0.2"/>
    <row r="155" s="355" customFormat="1" x14ac:dyDescent="0.2"/>
    <row r="156" s="355" customFormat="1" x14ac:dyDescent="0.2"/>
    <row r="157" s="355" customFormat="1" x14ac:dyDescent="0.2"/>
    <row r="158" s="355" customFormat="1" x14ac:dyDescent="0.2"/>
    <row r="159" s="355" customFormat="1" x14ac:dyDescent="0.2"/>
    <row r="160" s="355" customFormat="1" x14ac:dyDescent="0.2"/>
    <row r="161" s="355" customFormat="1" x14ac:dyDescent="0.2"/>
    <row r="162" s="355" customFormat="1" x14ac:dyDescent="0.2"/>
    <row r="163" s="355" customFormat="1" x14ac:dyDescent="0.2"/>
    <row r="164" s="355" customFormat="1" x14ac:dyDescent="0.2"/>
    <row r="165" s="355" customFormat="1" x14ac:dyDescent="0.2"/>
    <row r="166" s="355" customFormat="1" x14ac:dyDescent="0.2"/>
    <row r="167" s="355" customFormat="1" x14ac:dyDescent="0.2"/>
    <row r="168" s="355" customFormat="1" x14ac:dyDescent="0.2"/>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8</vt:i4>
      </vt:variant>
    </vt:vector>
  </HeadingPairs>
  <TitlesOfParts>
    <vt:vector size="25" baseType="lpstr">
      <vt:lpstr>Instr</vt:lpstr>
      <vt:lpstr>YEAR</vt:lpstr>
      <vt:lpstr>Jan</vt:lpstr>
      <vt:lpstr>Feb</vt:lpstr>
      <vt:lpstr>Mar</vt:lpstr>
      <vt:lpstr>Apr</vt:lpstr>
      <vt:lpstr>May</vt:lpstr>
      <vt:lpstr>Jun</vt:lpstr>
      <vt:lpstr>Jul</vt:lpstr>
      <vt:lpstr>Aug</vt:lpstr>
      <vt:lpstr>Sep</vt:lpstr>
      <vt:lpstr>Oct</vt:lpstr>
      <vt:lpstr>Nov</vt:lpstr>
      <vt:lpstr>Dec</vt:lpstr>
      <vt:lpstr>Admin</vt:lpstr>
      <vt:lpstr>GrantReq</vt:lpstr>
      <vt:lpstr>PriorYr</vt:lpstr>
      <vt:lpstr>Admin!Print_Area</vt:lpstr>
      <vt:lpstr>Feb!Print_Area</vt:lpstr>
      <vt:lpstr>GrantReq!Print_Area</vt:lpstr>
      <vt:lpstr>Instr!Print_Area</vt:lpstr>
      <vt:lpstr>Jan!Print_Area</vt:lpstr>
      <vt:lpstr>Mar!Print_Area</vt:lpstr>
      <vt:lpstr>Sep!Print_Area</vt:lpstr>
      <vt:lpstr>YEAR!Print_Area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Burt &amp; Ginger Sarver</dc:creator>
  <cp:keywords/>
  <dc:description/>
  <cp:lastModifiedBy>Brian Olpin</cp:lastModifiedBy>
  <cp:revision/>
  <cp:lastPrinted>2019-05-07T22:19:14Z</cp:lastPrinted>
  <dcterms:created xsi:type="dcterms:W3CDTF">2015-11-27T15:14:43Z</dcterms:created>
  <dcterms:modified xsi:type="dcterms:W3CDTF">2020-01-25T15:27:12Z</dcterms:modified>
  <cp:category/>
  <cp:contentStatus/>
</cp:coreProperties>
</file>