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bo_stevens_usda_gov/Documents/2022/NxWater Akron/Data/Bulk density/"/>
    </mc:Choice>
  </mc:AlternateContent>
  <xr:revisionPtr revIDLastSave="21" documentId="13_ncr:1_{4E15F705-B40E-46A0-80BD-3FDF66769C5B}" xr6:coauthVersionLast="46" xr6:coauthVersionMax="47" xr10:uidLastSave="{2FD6C3B8-5ED0-43D5-B4F9-DA194AAA2238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35" i="1" s="1"/>
  <c r="D35" i="1" s="1"/>
  <c r="C36" i="1"/>
  <c r="D36" i="1" s="1"/>
  <c r="C37" i="1"/>
  <c r="D37" i="1" s="1"/>
  <c r="J29" i="1"/>
  <c r="M29" i="1" s="1"/>
  <c r="P29" i="1" s="1"/>
  <c r="J30" i="1"/>
  <c r="L30" i="1" s="1"/>
  <c r="J27" i="1"/>
  <c r="L27" i="1" s="1"/>
  <c r="J28" i="1"/>
  <c r="M28" i="1" s="1"/>
  <c r="P28" i="1" s="1"/>
  <c r="D5" i="1"/>
  <c r="D6" i="1" s="1"/>
  <c r="E5" i="1"/>
  <c r="E6" i="1" s="1"/>
  <c r="L28" i="1" l="1"/>
  <c r="M27" i="1"/>
  <c r="P27" i="1" s="1"/>
  <c r="M30" i="1"/>
  <c r="P30" i="1" s="1"/>
  <c r="L29" i="1"/>
  <c r="O29" i="1"/>
  <c r="O28" i="1" l="1"/>
  <c r="O30" i="1"/>
  <c r="C5" i="1" l="1"/>
  <c r="C6" i="1" s="1"/>
  <c r="J17" i="1" l="1"/>
  <c r="J21" i="1"/>
  <c r="J25" i="1"/>
  <c r="J18" i="1"/>
  <c r="J26" i="1"/>
  <c r="J23" i="1"/>
  <c r="J19" i="1"/>
  <c r="J22" i="1"/>
  <c r="J20" i="1"/>
  <c r="J24" i="1"/>
  <c r="M21" i="1" l="1"/>
  <c r="P21" i="1" s="1"/>
  <c r="L21" i="1"/>
  <c r="L14" i="1"/>
  <c r="M14" i="1"/>
  <c r="M23" i="1"/>
  <c r="P23" i="1" s="1"/>
  <c r="L23" i="1"/>
  <c r="L26" i="1"/>
  <c r="M26" i="1"/>
  <c r="P26" i="1" s="1"/>
  <c r="L22" i="1"/>
  <c r="M22" i="1"/>
  <c r="P22" i="1" s="1"/>
  <c r="M16" i="1"/>
  <c r="P16" i="1" s="1"/>
  <c r="L16" i="1"/>
  <c r="M24" i="1"/>
  <c r="P24" i="1" s="1"/>
  <c r="L24" i="1"/>
  <c r="M13" i="1"/>
  <c r="F35" i="1" s="1"/>
  <c r="L13" i="1"/>
  <c r="L20" i="1"/>
  <c r="M20" i="1"/>
  <c r="P20" i="1" s="1"/>
  <c r="L18" i="1"/>
  <c r="M18" i="1"/>
  <c r="P18" i="1" s="1"/>
  <c r="L19" i="1"/>
  <c r="M19" i="1"/>
  <c r="P19" i="1" s="1"/>
  <c r="M17" i="1"/>
  <c r="P17" i="1" s="1"/>
  <c r="L17" i="1"/>
  <c r="M15" i="1"/>
  <c r="L15" i="1"/>
  <c r="M25" i="1"/>
  <c r="P25" i="1" s="1"/>
  <c r="L25" i="1"/>
  <c r="O24" i="1"/>
  <c r="O27" i="1"/>
  <c r="O18" i="1" l="1"/>
  <c r="O17" i="1"/>
  <c r="O25" i="1"/>
  <c r="O19" i="1"/>
  <c r="H37" i="1"/>
  <c r="E37" i="1"/>
  <c r="P15" i="1"/>
  <c r="F37" i="1"/>
  <c r="O20" i="1"/>
  <c r="H36" i="1"/>
  <c r="E36" i="1"/>
  <c r="H35" i="1"/>
  <c r="E35" i="1"/>
  <c r="P14" i="1"/>
  <c r="F36" i="1"/>
  <c r="O21" i="1"/>
  <c r="O22" i="1"/>
  <c r="O14" i="1"/>
  <c r="O16" i="1"/>
  <c r="O26" i="1"/>
  <c r="O23" i="1"/>
  <c r="O15" i="1"/>
  <c r="P13" i="1"/>
  <c r="O13" i="1"/>
  <c r="J37" i="1" l="1"/>
  <c r="J36" i="1"/>
  <c r="J35" i="1"/>
</calcChain>
</file>

<file path=xl/sharedStrings.xml><?xml version="1.0" encoding="utf-8"?>
<sst xmlns="http://schemas.openxmlformats.org/spreadsheetml/2006/main" count="226" uniqueCount="79">
  <si>
    <t>A</t>
  </si>
  <si>
    <t>B</t>
  </si>
  <si>
    <t>C</t>
  </si>
  <si>
    <t>Diameter</t>
  </si>
  <si>
    <t>Length</t>
  </si>
  <si>
    <t>Volume</t>
  </si>
  <si>
    <t>cubic inches</t>
  </si>
  <si>
    <t>inches</t>
  </si>
  <si>
    <t>Wet Weight</t>
  </si>
  <si>
    <t>Dry Weight</t>
  </si>
  <si>
    <t>Bulk Density</t>
  </si>
  <si>
    <t>Cubic cm</t>
  </si>
  <si>
    <t>grams</t>
  </si>
  <si>
    <t>cm^3</t>
  </si>
  <si>
    <t>Tare</t>
  </si>
  <si>
    <t>Grams</t>
  </si>
  <si>
    <t>Can</t>
  </si>
  <si>
    <t>#</t>
  </si>
  <si>
    <t>Tube</t>
  </si>
  <si>
    <t>NT</t>
  </si>
  <si>
    <t>r</t>
  </si>
  <si>
    <t>T</t>
  </si>
  <si>
    <t>nr</t>
  </si>
  <si>
    <t>R</t>
  </si>
  <si>
    <t>NR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</si>
  <si>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</si>
  <si>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</si>
  <si>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</si>
  <si>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</si>
  <si>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</si>
  <si>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</si>
  <si>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</si>
  <si>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</si>
  <si>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</si>
  <si>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</si>
  <si>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</si>
  <si>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</si>
  <si>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</si>
  <si>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</si>
  <si>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</si>
  <si>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</si>
  <si>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</si>
  <si>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</si>
  <si>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</si>
  <si>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No-Till</t>
  </si>
  <si>
    <t>Tillage</t>
  </si>
  <si>
    <t>Residue</t>
  </si>
  <si>
    <t>No Residue</t>
  </si>
  <si>
    <t>Rep</t>
  </si>
  <si>
    <t>Volumetric</t>
  </si>
  <si>
    <t>Surface Soil Moisture</t>
  </si>
  <si>
    <t>NT/R</t>
  </si>
  <si>
    <t>T/R</t>
  </si>
  <si>
    <t>NT/NR</t>
  </si>
  <si>
    <t>T/NR</t>
  </si>
  <si>
    <t>s</t>
  </si>
  <si>
    <t>h</t>
  </si>
  <si>
    <t>BD</t>
  </si>
  <si>
    <t>VW</t>
  </si>
  <si>
    <t>Row</t>
  </si>
  <si>
    <t>Field</t>
  </si>
  <si>
    <t>Depth</t>
  </si>
  <si>
    <t xml:space="preserve">Inches </t>
  </si>
  <si>
    <t>Water</t>
  </si>
  <si>
    <t xml:space="preserve">Bulk </t>
  </si>
  <si>
    <t>Density</t>
  </si>
  <si>
    <t xml:space="preserve">Plant </t>
  </si>
  <si>
    <t>Available</t>
  </si>
  <si>
    <t>NxWater</t>
  </si>
  <si>
    <t xml:space="preserve">Depth </t>
  </si>
  <si>
    <t>ft</t>
  </si>
  <si>
    <t>g/cm3</t>
  </si>
  <si>
    <t>Volumetric Water</t>
  </si>
  <si>
    <t>%</t>
  </si>
  <si>
    <t>CV</t>
  </si>
  <si>
    <t>STDEV</t>
  </si>
  <si>
    <t>cm</t>
  </si>
  <si>
    <t>Averages</t>
  </si>
  <si>
    <t>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</si>
</sst>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Bulk Density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Residue</c:v>
                  </c:pt>
                  <c:pt idx="1">
                    <c:v>No Residue</c:v>
                  </c:pt>
                  <c:pt idx="2">
                    <c:v>Residue</c:v>
                  </c:pt>
                  <c:pt idx="3">
                    <c:v>No Residue</c:v>
                  </c:pt>
                </c:lvl>
                <c:lvl>
                  <c:pt idx="0">
                    <c:v>No-Till</c:v>
                  </c:pt>
                  <c:pt idx="2">
                    <c:v>Tillage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1.4001113971434274</c:v>
                </c:pt>
                <c:pt idx="1">
                  <c:v>1.4683564524964636</c:v>
                </c:pt>
                <c:pt idx="2">
                  <c:v>1.3499366161785635</c:v>
                </c:pt>
                <c:pt idx="3">
                  <c:v>1.3966415117884519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1A1-9A17-B719B2F6BA5D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Residue</c:v>
                  </c:pt>
                  <c:pt idx="1">
                    <c:v>No Residue</c:v>
                  </c:pt>
                  <c:pt idx="2">
                    <c:v>Residue</c:v>
                  </c:pt>
                  <c:pt idx="3">
                    <c:v>No Residue</c:v>
                  </c:pt>
                </c:lvl>
                <c:lvl>
                  <c:pt idx="0">
                    <c:v>No-Till</c:v>
                  </c:pt>
                  <c:pt idx="2">
                    <c:v>Tillage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1.3626508995255808</c:v>
                </c:pt>
                <c:pt idx="1">
                  <c:v>1.3660282894869411</c:v>
                </c:pt>
                <c:pt idx="2">
                  <c:v>1.289354916804609</c:v>
                </c:pt>
                <c:pt idx="3">
                  <c:v>1.1755008971986916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1-41A1-9A17-B719B2F6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665776"/>
        <c:axId val="423666168"/>
      </c:barChart>
      <c:catAx>
        <c:axId val="4236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66168"/>
        <c:crosses val="autoZero"/>
        <c:auto val="1"/>
        <c:lblAlgn val="ctr"/>
        <c:lblOffset val="100"/>
        <c:noMultiLvlLbl val="0"/>
      </c:catAx>
      <c:valAx>
        <c:axId val="4236661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Bulk Density (g/cm</a:t>
                </a:r>
                <a:r>
                  <a:rPr lang="en-US" b="1" baseline="30000"/>
                  <a:t>3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Volumetric</a:t>
            </a:r>
            <a:r>
              <a:rPr lang="en-US" b="1" baseline="0"/>
              <a:t> Water at</a:t>
            </a:r>
          </a:p>
          <a:p>
            <a:pPr>
              <a:defRPr/>
            </a:pPr>
            <a:r>
              <a:rPr lang="en-US" b="1" baseline="0"/>
              <a:t>Infiltration Reading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Residue</c:v>
                  </c:pt>
                  <c:pt idx="1">
                    <c:v>No Residue</c:v>
                  </c:pt>
                  <c:pt idx="2">
                    <c:v>Residue</c:v>
                  </c:pt>
                  <c:pt idx="3">
                    <c:v>No Residue</c:v>
                  </c:pt>
                </c:lvl>
                <c:lvl>
                  <c:pt idx="0">
                    <c:v>No-Till</c:v>
                  </c:pt>
                  <c:pt idx="2">
                    <c:v>Tillage</c:v>
                  </c:pt>
                </c:lvl>
              </c:multiLvlStrCache>
            </c:multiLvlStrRef>
          </c:cat>
          <c:val>
            <c:numRef>
              <c:f>Sheet2!$B$16:$E$16</c:f>
              <c:numCache>
                <c:formatCode>General</c:formatCode>
                <c:ptCount val="4"/>
                <c:pt idx="0">
                  <c:v>30.097373897767358</c:v>
                </c:pt>
                <c:pt idx="1">
                  <c:v>29.465091801312372</c:v>
                </c:pt>
                <c:pt idx="2">
                  <c:v>27.308123460585616</c:v>
                </c:pt>
                <c:pt idx="3">
                  <c:v>29.886212651190931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2-47F2-96D1-F2C8B21A33EE}"/>
            </c:ext>
          </c:extLst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Residue</c:v>
                  </c:pt>
                  <c:pt idx="1">
                    <c:v>No Residue</c:v>
                  </c:pt>
                  <c:pt idx="2">
                    <c:v>Residue</c:v>
                  </c:pt>
                  <c:pt idx="3">
                    <c:v>No Residue</c:v>
                  </c:pt>
                </c:lvl>
                <c:lvl>
                  <c:pt idx="0">
                    <c:v>No-Till</c:v>
                  </c:pt>
                  <c:pt idx="2">
                    <c:v>Tillage</c:v>
                  </c:pt>
                </c:lvl>
              </c:multiLvlStrCache>
            </c:multiLvlStrRef>
          </c:cat>
          <c:val>
            <c:numRef>
              <c:f>Sheet2!$B$17:$E$17</c:f>
              <c:numCache>
                <c:formatCode>General</c:formatCode>
                <c:ptCount val="4"/>
                <c:pt idx="0">
                  <c:v>21.811610949768458</c:v>
                </c:pt>
                <c:pt idx="1">
                  <c:v>19.912132403422458</c:v>
                </c:pt>
                <c:pt idx="2">
                  <c:v>19.600510456659752</c:v>
                </c:pt>
                <c:pt idx="3">
                  <c:v>17.906321746642199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2-47F2-96D1-F2C8B21A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522360"/>
        <c:axId val="353522752"/>
      </c:barChart>
      <c:catAx>
        <c:axId val="3535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22752"/>
        <c:crosses val="autoZero"/>
        <c:auto val="1"/>
        <c:lblAlgn val="ctr"/>
        <c:lblOffset val="100"/>
        <c:noMultiLvlLbl val="0"/>
      </c:catAx>
      <c:valAx>
        <c:axId val="3535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Volumetric</a:t>
                </a:r>
                <a:r>
                  <a:rPr lang="en-US" b="1" baseline="0"/>
                  <a:t> Moisture</a:t>
                </a:r>
                <a:r>
                  <a:rPr lang="en-US" b="1"/>
                  <a:t> (%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0</xdr:row>
      <xdr:rowOff>42862</xdr:rowOff>
    </xdr:from>
    <xdr:to>
      <xdr:col>14</xdr:col>
      <xdr:colOff>328612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topLeftCell="A2" workbookViewId="0">
      <selection activeCell="L13" sqref="L13"/>
    </sheetView>
  </sheetViews>
  <sheetFormatPr defaultRowHeight="14.4" x14ac:dyDescent="0.3"/>
  <cols>
    <col min="6" max="6" width="9.77734375" customWidth="1"/>
    <col min="10" max="10" width="10.77734375" bestFit="1" customWidth="1"/>
    <col min="11" max="11" width="10" bestFit="1" customWidth="1"/>
    <col min="14" max="14" width="11" bestFit="1" customWidth="1"/>
    <col min="15" max="15" width="9.5546875" bestFit="1" customWidth="1"/>
    <col min="16" max="16" width="11.44140625" customWidth="1"/>
  </cols>
  <sheetData>
    <row r="1" spans="1:22" x14ac:dyDescent="0.3">
      <c r="C1" t="s">
        <v>0</v>
      </c>
      <c r="D1" t="s">
        <v>1</v>
      </c>
      <c r="E1" t="s">
        <v>2</v>
      </c>
    </row>
    <row r="2" spans="1:22" x14ac:dyDescent="0.3">
      <c r="A2" t="s">
        <v>3</v>
      </c>
      <c r="C2">
        <v>1.3634999999999999</v>
      </c>
      <c r="D2">
        <v>1.3665</v>
      </c>
      <c r="E2">
        <v>1.339</v>
      </c>
      <c r="F2" t="s">
        <v>7</v>
      </c>
    </row>
    <row r="3" spans="1:22" x14ac:dyDescent="0.3">
      <c r="A3" t="s">
        <v>4</v>
      </c>
      <c r="C3">
        <v>2.6720000000000002</v>
      </c>
      <c r="D3">
        <v>2.4195000000000002</v>
      </c>
      <c r="E3">
        <v>2.6004999999999998</v>
      </c>
      <c r="F3" t="s">
        <v>7</v>
      </c>
    </row>
    <row r="5" spans="1:22" x14ac:dyDescent="0.3">
      <c r="A5" t="s">
        <v>5</v>
      </c>
      <c r="C5">
        <f>3.14159*(C2/2)^2*C3</f>
        <v>3.9015416985653699</v>
      </c>
      <c r="D5">
        <f t="shared" ref="D5:E5" si="0">3.14159*(D2/2)^2*D3</f>
        <v>3.5484150538499657</v>
      </c>
      <c r="E5">
        <f t="shared" si="0"/>
        <v>3.6619088226890479</v>
      </c>
      <c r="F5" t="s">
        <v>6</v>
      </c>
    </row>
    <row r="6" spans="1:22" x14ac:dyDescent="0.3">
      <c r="C6">
        <f>C5*16.387</f>
        <v>63.934563814390721</v>
      </c>
      <c r="D6">
        <f t="shared" ref="D6:E6" si="1">D5*16.387</f>
        <v>58.147877487439388</v>
      </c>
      <c r="E6">
        <f t="shared" si="1"/>
        <v>60.007699877405429</v>
      </c>
      <c r="F6" t="s">
        <v>11</v>
      </c>
    </row>
    <row r="10" spans="1:22" x14ac:dyDescent="0.3">
      <c r="P10" t="s">
        <v>66</v>
      </c>
    </row>
    <row r="11" spans="1:22" x14ac:dyDescent="0.3">
      <c r="D11" t="s">
        <v>16</v>
      </c>
      <c r="G11" t="s">
        <v>14</v>
      </c>
      <c r="H11" t="s">
        <v>8</v>
      </c>
      <c r="I11" t="s">
        <v>9</v>
      </c>
      <c r="J11" t="s">
        <v>5</v>
      </c>
      <c r="L11" t="s">
        <v>64</v>
      </c>
      <c r="M11" t="s">
        <v>49</v>
      </c>
      <c r="O11" t="s">
        <v>62</v>
      </c>
      <c r="P11" t="s">
        <v>67</v>
      </c>
    </row>
    <row r="12" spans="1:22" x14ac:dyDescent="0.3">
      <c r="A12" t="s">
        <v>60</v>
      </c>
      <c r="B12" t="s">
        <v>78</v>
      </c>
      <c r="C12" t="s">
        <v>61</v>
      </c>
      <c r="D12" t="s">
        <v>17</v>
      </c>
      <c r="E12" t="s">
        <v>18</v>
      </c>
      <c r="G12" t="s">
        <v>15</v>
      </c>
      <c r="H12" t="s">
        <v>12</v>
      </c>
      <c r="I12" t="s">
        <v>12</v>
      </c>
      <c r="J12" t="s">
        <v>13</v>
      </c>
      <c r="L12" t="s">
        <v>65</v>
      </c>
      <c r="M12" t="s">
        <v>63</v>
      </c>
      <c r="O12" t="s">
        <v>63</v>
      </c>
      <c r="P12" t="s">
        <v>63</v>
      </c>
      <c r="S12" s="10"/>
      <c r="T12" s="1"/>
      <c r="U12" s="1"/>
      <c r="V12" s="1"/>
    </row>
    <row r="13" spans="1:22" x14ac:dyDescent="0.3">
      <c r="A13" t="s">
        <v>68</v>
      </c>
      <c r="B13">
        <v>7</v>
      </c>
      <c r="C13">
        <f>B13*0.393701/12</f>
        <v>0.22965891666666668</v>
      </c>
      <c r="E13" t="s">
        <v>1</v>
      </c>
      <c r="G13">
        <v>72.97</v>
      </c>
      <c r="H13">
        <v>196.62</v>
      </c>
      <c r="I13">
        <v>167.25</v>
      </c>
      <c r="J13" s="1">
        <v>58.147877487439388</v>
      </c>
      <c r="K13" s="1"/>
      <c r="L13" s="1">
        <f>(I13-G13)/J13</f>
        <v>1.6213833431902234</v>
      </c>
      <c r="M13" s="1">
        <f>(H13-I13)/J13</f>
        <v>0.50509152301120985</v>
      </c>
      <c r="O13" s="1">
        <f>M13*12</f>
        <v>6.0610982761345182</v>
      </c>
      <c r="P13" s="1">
        <f>(M13-0.1)*12</f>
        <v>4.8610982761345181</v>
      </c>
      <c r="S13" s="10"/>
      <c r="T13" s="1"/>
      <c r="U13" s="1"/>
      <c r="V13" s="1"/>
    </row>
    <row r="14" spans="1:22" x14ac:dyDescent="0.3">
      <c r="A14" t="s">
        <v>68</v>
      </c>
      <c r="B14">
        <v>22</v>
      </c>
      <c r="C14">
        <f t="shared" ref="C14:C20" si="2">B14*0.393701/12</f>
        <v>0.7217851666666667</v>
      </c>
      <c r="E14" t="s">
        <v>1</v>
      </c>
      <c r="G14">
        <v>75.010000000000005</v>
      </c>
      <c r="H14">
        <v>194.97</v>
      </c>
      <c r="I14">
        <v>164.46</v>
      </c>
      <c r="J14" s="1">
        <v>58.147877487439388</v>
      </c>
      <c r="K14" s="1"/>
      <c r="L14" s="1">
        <f t="shared" ref="L14:L30" si="3">(I14-G14)/J14</f>
        <v>1.5383192622864392</v>
      </c>
      <c r="M14" s="1">
        <f t="shared" ref="M14:M30" si="4">(H14-I14)/J14</f>
        <v>0.52469670980837613</v>
      </c>
      <c r="O14" s="1">
        <f t="shared" ref="O14:O30" si="5">M14*12</f>
        <v>6.2963605177005135</v>
      </c>
      <c r="P14" s="1">
        <f t="shared" ref="P14:P30" si="6">(M14-0.1)*12</f>
        <v>5.0963605177005142</v>
      </c>
      <c r="S14" s="10"/>
      <c r="T14" s="1"/>
      <c r="U14" s="1"/>
      <c r="V14" s="1"/>
    </row>
    <row r="15" spans="1:22" x14ac:dyDescent="0.3">
      <c r="A15" t="s">
        <v>68</v>
      </c>
      <c r="B15">
        <v>60</v>
      </c>
      <c r="C15">
        <f t="shared" si="2"/>
        <v>1.9685050000000002</v>
      </c>
      <c r="E15" t="s">
        <v>0</v>
      </c>
      <c r="G15">
        <v>74.33</v>
      </c>
      <c r="H15">
        <v>172.25</v>
      </c>
      <c r="I15">
        <v>157.08000000000001</v>
      </c>
      <c r="J15" s="1">
        <v>63.934563814390721</v>
      </c>
      <c r="K15" s="1"/>
      <c r="L15" s="1">
        <f t="shared" si="3"/>
        <v>1.294292086518845</v>
      </c>
      <c r="M15" s="1">
        <f t="shared" si="4"/>
        <v>0.2372738483684696</v>
      </c>
      <c r="O15" s="1">
        <f t="shared" si="5"/>
        <v>2.8472861804216354</v>
      </c>
      <c r="P15" s="1">
        <f t="shared" si="6"/>
        <v>1.6472861804216352</v>
      </c>
      <c r="S15" s="10"/>
      <c r="T15" s="1"/>
      <c r="U15" s="1"/>
      <c r="V15" s="1"/>
    </row>
    <row r="16" spans="1:22" x14ac:dyDescent="0.3">
      <c r="A16" t="s">
        <v>68</v>
      </c>
      <c r="B16">
        <v>105</v>
      </c>
      <c r="C16">
        <f t="shared" si="2"/>
        <v>3.4448837500000002</v>
      </c>
      <c r="E16" t="s">
        <v>2</v>
      </c>
      <c r="G16">
        <v>73.94</v>
      </c>
      <c r="H16">
        <v>165.93</v>
      </c>
      <c r="I16">
        <v>153.54</v>
      </c>
      <c r="J16" s="1">
        <v>60.007699877405429</v>
      </c>
      <c r="K16" s="1"/>
      <c r="L16" s="1">
        <f t="shared" si="3"/>
        <v>1.3264964356677769</v>
      </c>
      <c r="M16" s="1">
        <f t="shared" si="4"/>
        <v>0.20647350298899217</v>
      </c>
      <c r="O16" s="1">
        <f t="shared" si="5"/>
        <v>2.4776820358679061</v>
      </c>
      <c r="P16" s="1">
        <f t="shared" si="6"/>
        <v>1.277682035867906</v>
      </c>
      <c r="S16" s="10"/>
      <c r="T16" s="1"/>
      <c r="U16" s="1"/>
      <c r="V16" s="1"/>
    </row>
    <row r="17" spans="1:22" x14ac:dyDescent="0.3">
      <c r="A17" t="s">
        <v>68</v>
      </c>
      <c r="B17">
        <v>7</v>
      </c>
      <c r="C17">
        <f>B17*0.393701/12</f>
        <v>0.22965891666666668</v>
      </c>
      <c r="E17" t="s">
        <v>0</v>
      </c>
      <c r="G17">
        <v>73.38</v>
      </c>
      <c r="H17">
        <v>190.6</v>
      </c>
      <c r="I17">
        <v>170.67</v>
      </c>
      <c r="J17" s="1">
        <f t="shared" ref="J17:J26" si="7">IF(E17=$C$1,$C$6,IF(E17=$D$1,$D$6,IF(E17=$E$1,$E$6,0)))</f>
        <v>63.934563814390721</v>
      </c>
      <c r="K17" s="1"/>
      <c r="L17" s="1">
        <f t="shared" si="3"/>
        <v>1.5217121099385909</v>
      </c>
      <c r="M17" s="1">
        <f t="shared" si="4"/>
        <v>0.31172497020326995</v>
      </c>
      <c r="O17" s="1">
        <f t="shared" si="5"/>
        <v>3.7406996424392394</v>
      </c>
      <c r="P17" s="1">
        <f t="shared" si="6"/>
        <v>2.5406996424392392</v>
      </c>
      <c r="S17" s="10"/>
      <c r="T17" s="1"/>
      <c r="U17" s="1"/>
      <c r="V17" s="1"/>
    </row>
    <row r="18" spans="1:22" x14ac:dyDescent="0.3">
      <c r="A18" t="s">
        <v>68</v>
      </c>
      <c r="B18">
        <v>22</v>
      </c>
      <c r="C18">
        <f t="shared" si="2"/>
        <v>0.7217851666666667</v>
      </c>
      <c r="E18" t="s">
        <v>2</v>
      </c>
      <c r="G18">
        <v>73.37</v>
      </c>
      <c r="H18">
        <v>172.73</v>
      </c>
      <c r="I18">
        <v>153.32</v>
      </c>
      <c r="J18" s="1">
        <f t="shared" si="7"/>
        <v>60.007699877405429</v>
      </c>
      <c r="K18" s="1"/>
      <c r="L18" s="1">
        <f t="shared" si="3"/>
        <v>1.3323290204979743</v>
      </c>
      <c r="M18" s="1">
        <f t="shared" si="4"/>
        <v>0.32345849015466765</v>
      </c>
      <c r="O18" s="1">
        <f t="shared" si="5"/>
        <v>3.8815018818560119</v>
      </c>
      <c r="P18" s="1">
        <f t="shared" si="6"/>
        <v>2.6815018818560117</v>
      </c>
    </row>
    <row r="19" spans="1:22" x14ac:dyDescent="0.3">
      <c r="A19" t="s">
        <v>68</v>
      </c>
      <c r="B19">
        <v>60</v>
      </c>
      <c r="C19">
        <f t="shared" si="2"/>
        <v>1.9685050000000002</v>
      </c>
      <c r="E19" t="s">
        <v>1</v>
      </c>
      <c r="G19">
        <v>74.17</v>
      </c>
      <c r="H19">
        <v>158.22999999999999</v>
      </c>
      <c r="I19">
        <v>144.72999999999999</v>
      </c>
      <c r="J19" s="1">
        <f t="shared" si="7"/>
        <v>58.147877487439388</v>
      </c>
      <c r="K19" s="1"/>
      <c r="L19" s="1">
        <f t="shared" si="3"/>
        <v>1.2134578775509348</v>
      </c>
      <c r="M19" s="1">
        <f t="shared" si="4"/>
        <v>0.2321666857559187</v>
      </c>
      <c r="O19" s="1">
        <f t="shared" si="5"/>
        <v>2.7860002290710244</v>
      </c>
      <c r="P19" s="1">
        <f t="shared" si="6"/>
        <v>1.5860002290710242</v>
      </c>
      <c r="T19" s="1"/>
      <c r="U19" s="1"/>
      <c r="V19" s="1"/>
    </row>
    <row r="20" spans="1:22" x14ac:dyDescent="0.3">
      <c r="A20" t="s">
        <v>68</v>
      </c>
      <c r="B20">
        <v>105</v>
      </c>
      <c r="C20">
        <f t="shared" si="2"/>
        <v>3.4448837500000002</v>
      </c>
      <c r="E20" t="s">
        <v>0</v>
      </c>
      <c r="G20">
        <v>73.81</v>
      </c>
      <c r="H20">
        <v>168</v>
      </c>
      <c r="I20">
        <v>156.51</v>
      </c>
      <c r="J20" s="1">
        <f t="shared" si="7"/>
        <v>63.934563814390721</v>
      </c>
      <c r="K20" s="1"/>
      <c r="L20" s="1">
        <f t="shared" si="3"/>
        <v>1.2935100369197396</v>
      </c>
      <c r="M20" s="1">
        <f t="shared" si="4"/>
        <v>0.17971499787433884</v>
      </c>
      <c r="O20" s="1">
        <f t="shared" si="5"/>
        <v>2.156579974492066</v>
      </c>
      <c r="P20" s="1">
        <f t="shared" si="6"/>
        <v>0.956579974492066</v>
      </c>
      <c r="T20" s="6"/>
      <c r="U20" s="6"/>
      <c r="V20" s="6"/>
    </row>
    <row r="21" spans="1:22" x14ac:dyDescent="0.3">
      <c r="A21" t="s">
        <v>68</v>
      </c>
      <c r="J21" s="1">
        <f t="shared" si="7"/>
        <v>0</v>
      </c>
      <c r="K21" s="1"/>
      <c r="L21" s="1" t="e">
        <f t="shared" si="3"/>
        <v>#DIV/0!</v>
      </c>
      <c r="M21" s="1" t="e">
        <f t="shared" si="4"/>
        <v>#DIV/0!</v>
      </c>
      <c r="O21" s="1" t="e">
        <f t="shared" si="5"/>
        <v>#DIV/0!</v>
      </c>
      <c r="P21" s="1" t="e">
        <f t="shared" si="6"/>
        <v>#DIV/0!</v>
      </c>
      <c r="T21" s="6"/>
      <c r="U21" s="6"/>
      <c r="V21" s="6"/>
    </row>
    <row r="22" spans="1:22" x14ac:dyDescent="0.3">
      <c r="A22" t="s">
        <v>68</v>
      </c>
      <c r="J22" s="1">
        <f t="shared" si="7"/>
        <v>0</v>
      </c>
      <c r="K22" s="1"/>
      <c r="L22" s="1" t="e">
        <f t="shared" si="3"/>
        <v>#DIV/0!</v>
      </c>
      <c r="M22" s="1" t="e">
        <f t="shared" si="4"/>
        <v>#DIV/0!</v>
      </c>
      <c r="O22" s="1" t="e">
        <f t="shared" si="5"/>
        <v>#DIV/0!</v>
      </c>
      <c r="P22" s="1" t="e">
        <f t="shared" si="6"/>
        <v>#DIV/0!</v>
      </c>
    </row>
    <row r="23" spans="1:22" x14ac:dyDescent="0.3">
      <c r="A23" t="s">
        <v>68</v>
      </c>
      <c r="J23" s="1">
        <f t="shared" si="7"/>
        <v>0</v>
      </c>
      <c r="K23" s="1"/>
      <c r="L23" s="1" t="e">
        <f t="shared" si="3"/>
        <v>#DIV/0!</v>
      </c>
      <c r="M23" s="1" t="e">
        <f t="shared" si="4"/>
        <v>#DIV/0!</v>
      </c>
      <c r="O23" s="1" t="e">
        <f t="shared" si="5"/>
        <v>#DIV/0!</v>
      </c>
      <c r="P23" s="1" t="e">
        <f t="shared" si="6"/>
        <v>#DIV/0!</v>
      </c>
    </row>
    <row r="24" spans="1:22" x14ac:dyDescent="0.3">
      <c r="A24" t="s">
        <v>68</v>
      </c>
      <c r="J24" s="1">
        <f t="shared" si="7"/>
        <v>0</v>
      </c>
      <c r="K24" s="1"/>
      <c r="L24" s="1" t="e">
        <f t="shared" si="3"/>
        <v>#DIV/0!</v>
      </c>
      <c r="M24" s="1" t="e">
        <f t="shared" si="4"/>
        <v>#DIV/0!</v>
      </c>
      <c r="O24" s="1" t="e">
        <f t="shared" si="5"/>
        <v>#DIV/0!</v>
      </c>
      <c r="P24" s="1" t="e">
        <f t="shared" si="6"/>
        <v>#DIV/0!</v>
      </c>
    </row>
    <row r="25" spans="1:22" x14ac:dyDescent="0.3">
      <c r="A25" t="s">
        <v>68</v>
      </c>
      <c r="J25" s="1">
        <f t="shared" si="7"/>
        <v>0</v>
      </c>
      <c r="K25" s="1"/>
      <c r="L25" s="1" t="e">
        <f t="shared" si="3"/>
        <v>#DIV/0!</v>
      </c>
      <c r="M25" s="1" t="e">
        <f t="shared" si="4"/>
        <v>#DIV/0!</v>
      </c>
      <c r="O25" s="1" t="e">
        <f t="shared" si="5"/>
        <v>#DIV/0!</v>
      </c>
      <c r="P25" s="1" t="e">
        <f t="shared" si="6"/>
        <v>#DIV/0!</v>
      </c>
    </row>
    <row r="26" spans="1:22" x14ac:dyDescent="0.3">
      <c r="A26" t="s">
        <v>68</v>
      </c>
      <c r="J26" s="1">
        <f t="shared" si="7"/>
        <v>0</v>
      </c>
      <c r="K26" s="1"/>
      <c r="L26" s="1" t="e">
        <f t="shared" si="3"/>
        <v>#DIV/0!</v>
      </c>
      <c r="M26" s="1" t="e">
        <f t="shared" si="4"/>
        <v>#DIV/0!</v>
      </c>
      <c r="O26" s="1" t="e">
        <f t="shared" si="5"/>
        <v>#DIV/0!</v>
      </c>
      <c r="P26" s="1" t="e">
        <f t="shared" si="6"/>
        <v>#DIV/0!</v>
      </c>
    </row>
    <row r="27" spans="1:22" x14ac:dyDescent="0.3">
      <c r="A27" t="s">
        <v>68</v>
      </c>
      <c r="J27" s="1">
        <f t="shared" ref="J27:J30" si="8">IF(E27=$C$1,$C$6,IF(E27=$D$1,$D$6,IF(E27=$E$1,$E$6,0)))</f>
        <v>0</v>
      </c>
      <c r="K27" s="1"/>
      <c r="L27" s="1" t="e">
        <f t="shared" si="3"/>
        <v>#DIV/0!</v>
      </c>
      <c r="M27" s="1" t="e">
        <f t="shared" si="4"/>
        <v>#DIV/0!</v>
      </c>
      <c r="O27" s="1" t="e">
        <f t="shared" si="5"/>
        <v>#DIV/0!</v>
      </c>
      <c r="P27" s="1" t="e">
        <f t="shared" si="6"/>
        <v>#DIV/0!</v>
      </c>
    </row>
    <row r="28" spans="1:22" x14ac:dyDescent="0.3">
      <c r="A28" t="s">
        <v>68</v>
      </c>
      <c r="J28" s="1">
        <f t="shared" si="8"/>
        <v>0</v>
      </c>
      <c r="K28" s="1"/>
      <c r="L28" s="1" t="e">
        <f t="shared" si="3"/>
        <v>#DIV/0!</v>
      </c>
      <c r="M28" s="1" t="e">
        <f t="shared" si="4"/>
        <v>#DIV/0!</v>
      </c>
      <c r="O28" s="1" t="e">
        <f t="shared" si="5"/>
        <v>#DIV/0!</v>
      </c>
      <c r="P28" s="1" t="e">
        <f t="shared" si="6"/>
        <v>#DIV/0!</v>
      </c>
    </row>
    <row r="29" spans="1:22" x14ac:dyDescent="0.3">
      <c r="A29" t="s">
        <v>68</v>
      </c>
      <c r="J29" s="1">
        <f>IF(E29=$C$1,$C$6,IF(E29=$D$1,$D$6,IF(E29=$E$1,$E$6,0)))</f>
        <v>0</v>
      </c>
      <c r="K29" s="1"/>
      <c r="L29" s="1" t="e">
        <f t="shared" si="3"/>
        <v>#DIV/0!</v>
      </c>
      <c r="M29" s="1" t="e">
        <f t="shared" si="4"/>
        <v>#DIV/0!</v>
      </c>
      <c r="O29" s="1" t="e">
        <f t="shared" si="5"/>
        <v>#DIV/0!</v>
      </c>
      <c r="P29" s="1" t="e">
        <f t="shared" si="6"/>
        <v>#DIV/0!</v>
      </c>
    </row>
    <row r="30" spans="1:22" x14ac:dyDescent="0.3">
      <c r="A30" t="s">
        <v>68</v>
      </c>
      <c r="J30" s="1">
        <f t="shared" si="8"/>
        <v>0</v>
      </c>
      <c r="K30" s="1"/>
      <c r="L30" s="1" t="e">
        <f t="shared" si="3"/>
        <v>#DIV/0!</v>
      </c>
      <c r="M30" s="1" t="e">
        <f t="shared" si="4"/>
        <v>#DIV/0!</v>
      </c>
      <c r="O30" s="1" t="e">
        <f t="shared" si="5"/>
        <v>#DIV/0!</v>
      </c>
      <c r="P30" s="1" t="e">
        <f t="shared" si="6"/>
        <v>#DIV/0!</v>
      </c>
    </row>
    <row r="31" spans="1:22" x14ac:dyDescent="0.3">
      <c r="M31" s="1"/>
      <c r="O31" s="1"/>
      <c r="P31" s="1"/>
    </row>
    <row r="32" spans="1:22" x14ac:dyDescent="0.3">
      <c r="A32" t="s">
        <v>77</v>
      </c>
      <c r="M32" s="1"/>
      <c r="O32" s="1"/>
      <c r="P32" s="1"/>
    </row>
    <row r="33" spans="3:16" s="8" customFormat="1" ht="28.8" x14ac:dyDescent="0.3">
      <c r="C33" s="8" t="s">
        <v>69</v>
      </c>
      <c r="E33" s="8" t="s">
        <v>10</v>
      </c>
      <c r="F33" s="8" t="s">
        <v>72</v>
      </c>
      <c r="M33" s="9"/>
      <c r="O33" s="9"/>
      <c r="P33" s="9"/>
    </row>
    <row r="34" spans="3:16" x14ac:dyDescent="0.3">
      <c r="C34" t="s">
        <v>70</v>
      </c>
      <c r="D34" t="s">
        <v>76</v>
      </c>
      <c r="E34" t="s">
        <v>71</v>
      </c>
      <c r="F34" t="s">
        <v>73</v>
      </c>
      <c r="H34" t="s">
        <v>75</v>
      </c>
      <c r="J34" t="s">
        <v>74</v>
      </c>
      <c r="M34" s="1"/>
      <c r="O34" s="1"/>
      <c r="P34" s="1"/>
    </row>
    <row r="35" spans="3:16" x14ac:dyDescent="0.3">
      <c r="C35">
        <f>C13</f>
        <v>0.22965891666666668</v>
      </c>
      <c r="D35">
        <f>C35*30</f>
        <v>6.8897675000000005</v>
      </c>
      <c r="E35" s="1" t="e">
        <f>AVERAGE(L13,L16,L19,L22,L25,L28)</f>
        <v>#DIV/0!</v>
      </c>
      <c r="F35" s="7" t="e">
        <f>AVERAGE(M13,M16,M19,M22,M25,M28)*100</f>
        <v>#DIV/0!</v>
      </c>
      <c r="H35" s="1" t="e">
        <f>STDEV(L13,L16,L19,L22,L25,L28)</f>
        <v>#DIV/0!</v>
      </c>
      <c r="J35" s="6" t="e">
        <f>H35/E35*100</f>
        <v>#DIV/0!</v>
      </c>
      <c r="M35" s="1"/>
      <c r="O35" s="1"/>
      <c r="P35" s="1"/>
    </row>
    <row r="36" spans="3:16" x14ac:dyDescent="0.3">
      <c r="C36">
        <f>C14</f>
        <v>0.7217851666666667</v>
      </c>
      <c r="D36">
        <f t="shared" ref="D36:D37" si="9">C36*30</f>
        <v>21.653555000000001</v>
      </c>
      <c r="E36" s="1" t="e">
        <f>AVERAGE(L14,L17,L20,L23,L26,L29)</f>
        <v>#DIV/0!</v>
      </c>
      <c r="F36" s="7" t="e">
        <f t="shared" ref="F36:F37" si="10">AVERAGE(M14,M17,M20,M23,M26,M29)*100</f>
        <v>#DIV/0!</v>
      </c>
      <c r="H36" s="1" t="e">
        <f t="shared" ref="H36:H37" si="11">STDEV(L14,L17,L20,L23,L26,L29)</f>
        <v>#DIV/0!</v>
      </c>
      <c r="J36" s="6" t="e">
        <f t="shared" ref="J36:J37" si="12">H36/E36*100</f>
        <v>#DIV/0!</v>
      </c>
      <c r="M36" s="1"/>
      <c r="O36" s="1"/>
      <c r="P36" s="1"/>
    </row>
    <row r="37" spans="3:16" x14ac:dyDescent="0.3">
      <c r="C37">
        <f>C15</f>
        <v>1.9685050000000002</v>
      </c>
      <c r="D37">
        <f t="shared" si="9"/>
        <v>59.055150000000005</v>
      </c>
      <c r="E37" s="1" t="e">
        <f>AVERAGE(L15,L18,L21,L24,L27,L30)</f>
        <v>#DIV/0!</v>
      </c>
      <c r="F37" s="7" t="e">
        <f t="shared" si="10"/>
        <v>#DIV/0!</v>
      </c>
      <c r="H37" s="1" t="e">
        <f t="shared" si="11"/>
        <v>#DIV/0!</v>
      </c>
      <c r="J37" s="6" t="e">
        <f t="shared" si="12"/>
        <v>#DIV/0!</v>
      </c>
      <c r="M37" s="1"/>
      <c r="O37" s="1"/>
      <c r="P37" s="1"/>
    </row>
    <row r="38" spans="3:16" x14ac:dyDescent="0.3">
      <c r="M38" s="1"/>
      <c r="O38" s="1"/>
      <c r="P38" s="1"/>
    </row>
    <row r="39" spans="3:16" x14ac:dyDescent="0.3">
      <c r="M39" s="1"/>
      <c r="O39" s="1"/>
      <c r="P39" s="1"/>
    </row>
    <row r="40" spans="3:16" x14ac:dyDescent="0.3">
      <c r="M40" s="1"/>
      <c r="O40" s="1"/>
      <c r="P40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3"/>
  <sheetViews>
    <sheetView topLeftCell="U10" workbookViewId="0">
      <selection activeCell="A16" sqref="A16"/>
    </sheetView>
  </sheetViews>
  <sheetFormatPr defaultRowHeight="14.4" x14ac:dyDescent="0.3"/>
  <sheetData>
    <row r="1" spans="1:30" x14ac:dyDescent="0.3">
      <c r="A1" t="s">
        <v>10</v>
      </c>
      <c r="T1" t="s">
        <v>19</v>
      </c>
      <c r="U1" t="s">
        <v>21</v>
      </c>
    </row>
    <row r="2" spans="1:30" x14ac:dyDescent="0.3">
      <c r="B2" t="s">
        <v>44</v>
      </c>
      <c r="D2" t="s">
        <v>45</v>
      </c>
      <c r="S2" t="s">
        <v>23</v>
      </c>
      <c r="T2">
        <v>1.2714562382249777</v>
      </c>
      <c r="U2">
        <v>1.2673895803096313</v>
      </c>
      <c r="V2">
        <v>1.4702532463174793</v>
      </c>
      <c r="W2">
        <v>1.2963254154765178</v>
      </c>
    </row>
    <row r="3" spans="1:30" x14ac:dyDescent="0.3">
      <c r="B3" t="s">
        <v>46</v>
      </c>
      <c r="C3" t="s">
        <v>47</v>
      </c>
      <c r="D3" t="s">
        <v>46</v>
      </c>
      <c r="E3" t="s">
        <v>47</v>
      </c>
      <c r="T3">
        <v>1.4718111205801263</v>
      </c>
      <c r="U3">
        <v>1.391796287276037</v>
      </c>
      <c r="V3">
        <v>1.4936416523731513</v>
      </c>
      <c r="W3">
        <v>1.3121228173784398</v>
      </c>
    </row>
    <row r="4" spans="1:30" x14ac:dyDescent="0.3">
      <c r="A4">
        <v>2014</v>
      </c>
      <c r="B4">
        <v>1.4001113971434274</v>
      </c>
      <c r="C4">
        <v>1.4683564524964636</v>
      </c>
      <c r="D4">
        <v>1.3499366161785635</v>
      </c>
      <c r="E4">
        <v>1.3966415117884519</v>
      </c>
      <c r="T4">
        <v>1.5056401125952719</v>
      </c>
      <c r="U4">
        <v>1.390640597128586</v>
      </c>
      <c r="V4">
        <v>1.4755482694709501</v>
      </c>
      <c r="W4">
        <v>1.4393152908118831</v>
      </c>
    </row>
    <row r="5" spans="1:30" x14ac:dyDescent="0.3">
      <c r="A5">
        <v>2016</v>
      </c>
      <c r="B5">
        <v>1.3626508995255808</v>
      </c>
      <c r="C5">
        <v>1.3660282894869411</v>
      </c>
      <c r="D5">
        <v>1.289354916804609</v>
      </c>
      <c r="E5">
        <v>1.1755008971986916</v>
      </c>
      <c r="T5">
        <v>1.3515381171733338</v>
      </c>
      <c r="U5">
        <v>1.34992</v>
      </c>
      <c r="V5">
        <v>1.4339826418242743</v>
      </c>
      <c r="W5">
        <v>1.5388025234869662</v>
      </c>
    </row>
    <row r="6" spans="1:30" x14ac:dyDescent="0.3">
      <c r="S6" t="s">
        <v>24</v>
      </c>
    </row>
    <row r="13" spans="1:30" x14ac:dyDescent="0.3">
      <c r="A13" t="s">
        <v>50</v>
      </c>
    </row>
    <row r="14" spans="1:30" x14ac:dyDescent="0.3">
      <c r="B14" t="s">
        <v>44</v>
      </c>
      <c r="D14" t="s">
        <v>45</v>
      </c>
      <c r="T14" t="s">
        <v>51</v>
      </c>
      <c r="U14" t="s">
        <v>52</v>
      </c>
      <c r="V14" t="s">
        <v>53</v>
      </c>
      <c r="W14" t="s">
        <v>54</v>
      </c>
      <c r="Y14" t="s">
        <v>25</v>
      </c>
    </row>
    <row r="15" spans="1:30" x14ac:dyDescent="0.3">
      <c r="B15" t="s">
        <v>46</v>
      </c>
      <c r="C15" t="s">
        <v>47</v>
      </c>
      <c r="D15" t="s">
        <v>46</v>
      </c>
      <c r="E15" t="s">
        <v>47</v>
      </c>
      <c r="S15">
        <v>2014</v>
      </c>
      <c r="T15">
        <v>1.2714562382249777</v>
      </c>
      <c r="U15">
        <v>1.2673895803096313</v>
      </c>
      <c r="V15">
        <v>1.4702532463174793</v>
      </c>
      <c r="W15">
        <v>1.2963254154765178</v>
      </c>
    </row>
    <row r="16" spans="1:30" x14ac:dyDescent="0.3">
      <c r="A16">
        <v>2014</v>
      </c>
      <c r="B16">
        <v>30.097373897767358</v>
      </c>
      <c r="C16">
        <v>29.465091801312372</v>
      </c>
      <c r="D16">
        <v>27.308123460585616</v>
      </c>
      <c r="E16">
        <v>29.886212651190931</v>
      </c>
      <c r="T16">
        <v>1.4718111205801263</v>
      </c>
      <c r="U16">
        <v>1.391796287276037</v>
      </c>
      <c r="V16">
        <v>1.4936416523731513</v>
      </c>
      <c r="W16">
        <v>1.3121228173784398</v>
      </c>
      <c r="Y16" t="s">
        <v>26</v>
      </c>
      <c r="Z16" t="s">
        <v>51</v>
      </c>
      <c r="AA16" t="s">
        <v>52</v>
      </c>
      <c r="AB16" t="s">
        <v>53</v>
      </c>
      <c r="AC16" t="s">
        <v>54</v>
      </c>
      <c r="AD16" t="s">
        <v>27</v>
      </c>
    </row>
    <row r="17" spans="1:30" ht="15" thickBot="1" x14ac:dyDescent="0.35">
      <c r="A17">
        <v>2016</v>
      </c>
      <c r="B17">
        <v>21.811610949768458</v>
      </c>
      <c r="C17">
        <v>19.912132403422458</v>
      </c>
      <c r="D17">
        <v>19.600510456659752</v>
      </c>
      <c r="E17">
        <v>17.906321746642199</v>
      </c>
      <c r="T17">
        <v>1.5056401125952719</v>
      </c>
      <c r="U17">
        <v>1.390640597128586</v>
      </c>
      <c r="V17">
        <v>1.4755482694709501</v>
      </c>
      <c r="W17">
        <v>1.4393152908118831</v>
      </c>
      <c r="Y17" s="3">
        <v>2014</v>
      </c>
      <c r="Z17" s="3"/>
      <c r="AA17" s="3"/>
      <c r="AB17" s="3"/>
      <c r="AC17" s="3"/>
      <c r="AD17" s="3"/>
    </row>
    <row r="18" spans="1:30" x14ac:dyDescent="0.3">
      <c r="T18">
        <v>1.3515381171733338</v>
      </c>
      <c r="U18">
        <v>1.34992</v>
      </c>
      <c r="V18">
        <v>1.4339826418242743</v>
      </c>
      <c r="W18">
        <v>1.5388025234869662</v>
      </c>
      <c r="Y18" s="2" t="s">
        <v>28</v>
      </c>
      <c r="Z18" s="2">
        <v>4</v>
      </c>
      <c r="AA18" s="2">
        <v>4</v>
      </c>
      <c r="AB18" s="2">
        <v>4</v>
      </c>
      <c r="AC18" s="2">
        <v>4</v>
      </c>
      <c r="AD18" s="2">
        <v>16</v>
      </c>
    </row>
    <row r="19" spans="1:30" x14ac:dyDescent="0.3">
      <c r="S19">
        <v>2016</v>
      </c>
      <c r="T19">
        <v>1.3118099975387976</v>
      </c>
      <c r="U19">
        <v>1.185900012082886</v>
      </c>
      <c r="V19">
        <v>1.400223078092363</v>
      </c>
      <c r="W19">
        <v>1.0615304390959472</v>
      </c>
      <c r="Y19" s="2" t="s">
        <v>29</v>
      </c>
      <c r="Z19" s="2">
        <v>5.6004455885737094</v>
      </c>
      <c r="AA19" s="2">
        <v>5.3997464647142541</v>
      </c>
      <c r="AB19" s="2">
        <v>5.8734258099858545</v>
      </c>
      <c r="AC19" s="2">
        <v>5.5865660471538074</v>
      </c>
      <c r="AD19" s="2">
        <v>22.460183910427624</v>
      </c>
    </row>
    <row r="20" spans="1:30" x14ac:dyDescent="0.3">
      <c r="T20">
        <v>1.4172486350477973</v>
      </c>
      <c r="U20">
        <v>1.4008202309325795</v>
      </c>
      <c r="V20">
        <v>1.3111843578595139</v>
      </c>
      <c r="W20">
        <v>1.0883002221145766</v>
      </c>
      <c r="Y20" s="2" t="s">
        <v>30</v>
      </c>
      <c r="Z20" s="2">
        <v>1.4001113971434274</v>
      </c>
      <c r="AA20" s="2">
        <v>1.3499366161785635</v>
      </c>
      <c r="AB20" s="2">
        <v>1.4683564524964636</v>
      </c>
      <c r="AC20" s="2">
        <v>1.3966415117884519</v>
      </c>
      <c r="AD20" s="2">
        <v>1.4037614944017265</v>
      </c>
    </row>
    <row r="21" spans="1:30" x14ac:dyDescent="0.3">
      <c r="T21">
        <v>1.3563868246877853</v>
      </c>
      <c r="U21">
        <v>1.2207794242029706</v>
      </c>
      <c r="V21">
        <v>1.3708240803772782</v>
      </c>
      <c r="W21">
        <v>1.3500062838399716</v>
      </c>
      <c r="Y21" s="2" t="s">
        <v>31</v>
      </c>
      <c r="Z21" s="2">
        <v>1.1729557856400041E-2</v>
      </c>
      <c r="AA21" s="2">
        <v>3.407686512137539E-3</v>
      </c>
      <c r="AB21" s="2">
        <v>6.2540675037517314E-4</v>
      </c>
      <c r="AC21" s="2">
        <v>1.3079177849108004E-2</v>
      </c>
      <c r="AD21" s="2">
        <v>7.6706707241128323E-3</v>
      </c>
    </row>
    <row r="22" spans="1:30" x14ac:dyDescent="0.3">
      <c r="T22">
        <v>1.3651581408279434</v>
      </c>
      <c r="U22">
        <v>1.34992</v>
      </c>
      <c r="V22">
        <v>1.3818816416186097</v>
      </c>
      <c r="W22">
        <v>1.2021666437442708</v>
      </c>
      <c r="Y22" s="2"/>
      <c r="Z22" s="2"/>
      <c r="AA22" s="2"/>
      <c r="AB22" s="2"/>
      <c r="AC22" s="2"/>
      <c r="AD22" s="2"/>
    </row>
    <row r="23" spans="1:30" ht="15" thickBot="1" x14ac:dyDescent="0.35">
      <c r="Y23" s="3">
        <v>2016</v>
      </c>
      <c r="Z23" s="3"/>
      <c r="AA23" s="3"/>
      <c r="AB23" s="3"/>
      <c r="AC23" s="3"/>
      <c r="AD23" s="3"/>
    </row>
    <row r="24" spans="1:30" x14ac:dyDescent="0.3">
      <c r="Y24" s="2" t="s">
        <v>28</v>
      </c>
      <c r="Z24" s="2">
        <v>4</v>
      </c>
      <c r="AA24" s="2">
        <v>4</v>
      </c>
      <c r="AB24" s="2">
        <v>4</v>
      </c>
      <c r="AC24" s="2">
        <v>4</v>
      </c>
      <c r="AD24" s="2">
        <v>16</v>
      </c>
    </row>
    <row r="25" spans="1:30" x14ac:dyDescent="0.3">
      <c r="Y25" s="2" t="s">
        <v>29</v>
      </c>
      <c r="Z25" s="2">
        <v>5.4506035981023233</v>
      </c>
      <c r="AA25" s="2">
        <v>5.157419667218436</v>
      </c>
      <c r="AB25" s="2">
        <v>5.4641131579477644</v>
      </c>
      <c r="AC25" s="2">
        <v>4.7020035887947662</v>
      </c>
      <c r="AD25" s="2">
        <v>20.774140012063292</v>
      </c>
    </row>
    <row r="26" spans="1:30" x14ac:dyDescent="0.3">
      <c r="Y26" s="2" t="s">
        <v>30</v>
      </c>
      <c r="Z26" s="2">
        <v>1.3626508995255808</v>
      </c>
      <c r="AA26" s="2">
        <v>1.289354916804609</v>
      </c>
      <c r="AB26" s="2">
        <v>1.3660282894869411</v>
      </c>
      <c r="AC26" s="2">
        <v>1.1755008971986916</v>
      </c>
      <c r="AD26" s="2">
        <v>1.2983837507539557</v>
      </c>
    </row>
    <row r="27" spans="1:30" x14ac:dyDescent="0.3">
      <c r="Y27" s="2" t="s">
        <v>31</v>
      </c>
      <c r="Z27" s="2">
        <v>1.8704116438351256E-3</v>
      </c>
      <c r="AA27" s="2">
        <v>1.0499387017549973E-2</v>
      </c>
      <c r="AB27" s="2">
        <v>1.483822929399307E-3</v>
      </c>
      <c r="AC27" s="2">
        <v>1.72521383536435E-2</v>
      </c>
      <c r="AD27" s="2">
        <v>1.2591222808086104E-2</v>
      </c>
    </row>
    <row r="28" spans="1:30" x14ac:dyDescent="0.3">
      <c r="Y28" s="2"/>
      <c r="Z28" s="2"/>
      <c r="AA28" s="2"/>
      <c r="AB28" s="2"/>
      <c r="AC28" s="2"/>
      <c r="AD28" s="2"/>
    </row>
    <row r="29" spans="1:30" ht="15" thickBot="1" x14ac:dyDescent="0.35">
      <c r="Y29" s="3" t="s">
        <v>27</v>
      </c>
      <c r="Z29" s="3"/>
      <c r="AA29" s="3"/>
      <c r="AB29" s="3"/>
    </row>
    <row r="30" spans="1:30" x14ac:dyDescent="0.3">
      <c r="Y30" s="2" t="s">
        <v>28</v>
      </c>
      <c r="Z30" s="2">
        <v>8</v>
      </c>
      <c r="AA30" s="2">
        <v>8</v>
      </c>
      <c r="AB30" s="2">
        <v>8</v>
      </c>
      <c r="AC30">
        <v>8</v>
      </c>
    </row>
    <row r="31" spans="1:30" x14ac:dyDescent="0.3">
      <c r="Y31" s="2" t="s">
        <v>29</v>
      </c>
      <c r="Z31" s="2">
        <v>11.051049186676032</v>
      </c>
      <c r="AA31" s="2">
        <v>10.557166131932689</v>
      </c>
      <c r="AB31" s="2">
        <v>11.337538967933618</v>
      </c>
      <c r="AC31">
        <v>10.288569635948573</v>
      </c>
    </row>
    <row r="32" spans="1:30" x14ac:dyDescent="0.3">
      <c r="Y32" s="2" t="s">
        <v>30</v>
      </c>
      <c r="Z32" s="2">
        <v>1.3813811483345042</v>
      </c>
      <c r="AA32" s="2">
        <v>1.3196457664915862</v>
      </c>
      <c r="AB32" s="2">
        <v>1.4171923709917027</v>
      </c>
      <c r="AC32">
        <v>1.2860712044935716</v>
      </c>
    </row>
    <row r="33" spans="25:31" x14ac:dyDescent="0.3">
      <c r="Y33" s="2" t="s">
        <v>31</v>
      </c>
      <c r="Z33" s="2">
        <v>6.2294980377512665E-3</v>
      </c>
      <c r="AA33" s="2">
        <v>7.0087864553049937E-3</v>
      </c>
      <c r="AB33" s="2">
        <v>3.8956849898757529E-3</v>
      </c>
      <c r="AC33">
        <v>2.697147020721832E-2</v>
      </c>
    </row>
    <row r="34" spans="25:31" x14ac:dyDescent="0.3">
      <c r="Y34" s="2"/>
      <c r="Z34" s="2"/>
      <c r="AA34" s="2"/>
      <c r="AB34" s="2"/>
    </row>
    <row r="36" spans="25:31" ht="15" thickBot="1" x14ac:dyDescent="0.35">
      <c r="Y36" t="s">
        <v>32</v>
      </c>
    </row>
    <row r="37" spans="25:31" x14ac:dyDescent="0.3">
      <c r="Y37" s="5" t="s">
        <v>33</v>
      </c>
      <c r="Z37" s="5" t="s">
        <v>34</v>
      </c>
      <c r="AA37" s="5" t="s">
        <v>35</v>
      </c>
      <c r="AB37" s="5" t="s">
        <v>36</v>
      </c>
      <c r="AC37" s="5" t="s">
        <v>37</v>
      </c>
      <c r="AD37" s="5" t="s">
        <v>38</v>
      </c>
      <c r="AE37" s="5" t="s">
        <v>39</v>
      </c>
    </row>
    <row r="38" spans="25:31" x14ac:dyDescent="0.3">
      <c r="Y38" s="2" t="s">
        <v>40</v>
      </c>
      <c r="Z38" s="2">
        <v>8.8835750850362605E-2</v>
      </c>
      <c r="AA38" s="2">
        <v>1</v>
      </c>
      <c r="AB38" s="2">
        <v>8.8835750850362605E-2</v>
      </c>
      <c r="AC38" s="2">
        <v>11.85512244438776</v>
      </c>
      <c r="AD38" s="2">
        <v>2.1201509300905978E-3</v>
      </c>
      <c r="AE38" s="2">
        <v>4.2596772726902348</v>
      </c>
    </row>
    <row r="39" spans="25:31" x14ac:dyDescent="0.3">
      <c r="Y39" s="2" t="s">
        <v>41</v>
      </c>
      <c r="Z39" s="2">
        <v>8.4026076002294336E-2</v>
      </c>
      <c r="AA39" s="2">
        <v>3</v>
      </c>
      <c r="AB39" s="2">
        <v>2.8008692000764779E-2</v>
      </c>
      <c r="AC39" s="2">
        <v>3.7377572654900924</v>
      </c>
      <c r="AD39" s="2">
        <v>2.460715042691396E-2</v>
      </c>
      <c r="AE39" s="2">
        <v>3.0087865704473615</v>
      </c>
    </row>
    <row r="40" spans="25:31" x14ac:dyDescent="0.3">
      <c r="Y40" s="2" t="s">
        <v>42</v>
      </c>
      <c r="Z40" s="2">
        <v>4.0059560243343784E-2</v>
      </c>
      <c r="AA40" s="2">
        <v>3</v>
      </c>
      <c r="AB40" s="2">
        <v>1.3353186747781262E-2</v>
      </c>
      <c r="AC40" s="2">
        <v>1.7819814928381021</v>
      </c>
      <c r="AD40" s="2">
        <v>0.17747998223390365</v>
      </c>
      <c r="AE40" s="2">
        <v>3.0087865704473615</v>
      </c>
    </row>
    <row r="41" spans="25:31" x14ac:dyDescent="0.3">
      <c r="Y41" s="2" t="s">
        <v>43</v>
      </c>
      <c r="Z41" s="2">
        <v>0.17984276673734595</v>
      </c>
      <c r="AA41" s="2">
        <v>24</v>
      </c>
      <c r="AB41" s="2">
        <v>7.4934486140560809E-3</v>
      </c>
      <c r="AC41" s="2"/>
      <c r="AD41" s="2"/>
      <c r="AE41" s="2"/>
    </row>
    <row r="42" spans="25:31" x14ac:dyDescent="0.3">
      <c r="Y42" s="2"/>
      <c r="Z42" s="2"/>
      <c r="AA42" s="2"/>
      <c r="AB42" s="2"/>
      <c r="AC42" s="2"/>
      <c r="AD42" s="2"/>
      <c r="AE42" s="2"/>
    </row>
    <row r="43" spans="25:31" ht="15" thickBot="1" x14ac:dyDescent="0.35">
      <c r="Y43" s="4" t="s">
        <v>27</v>
      </c>
      <c r="Z43" s="4">
        <v>0.39276415383334667</v>
      </c>
      <c r="AA43" s="4">
        <v>31</v>
      </c>
      <c r="AB43" s="4"/>
      <c r="AC43" s="4"/>
      <c r="AD43" s="4"/>
      <c r="AE4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selection sqref="A1:F33"/>
    </sheetView>
  </sheetViews>
  <sheetFormatPr defaultRowHeight="14.4" x14ac:dyDescent="0.3"/>
  <sheetData>
    <row r="1" spans="1:6" x14ac:dyDescent="0.3">
      <c r="A1" t="s">
        <v>45</v>
      </c>
      <c r="B1" t="s">
        <v>46</v>
      </c>
      <c r="C1" t="s">
        <v>48</v>
      </c>
      <c r="D1" t="s">
        <v>59</v>
      </c>
      <c r="E1" t="s">
        <v>57</v>
      </c>
      <c r="F1" t="s">
        <v>58</v>
      </c>
    </row>
    <row r="2" spans="1:6" x14ac:dyDescent="0.3">
      <c r="A2" t="s">
        <v>19</v>
      </c>
      <c r="B2" t="s">
        <v>20</v>
      </c>
      <c r="C2">
        <v>1</v>
      </c>
      <c r="D2" t="s">
        <v>56</v>
      </c>
      <c r="E2">
        <v>1.4440767854018146</v>
      </c>
      <c r="F2">
        <v>0.30302051874216906</v>
      </c>
    </row>
    <row r="3" spans="1:6" x14ac:dyDescent="0.3">
      <c r="A3" t="s">
        <v>19</v>
      </c>
      <c r="B3" t="s">
        <v>20</v>
      </c>
      <c r="C3">
        <v>2</v>
      </c>
      <c r="D3" t="s">
        <v>56</v>
      </c>
      <c r="E3">
        <v>1.5281727182422917</v>
      </c>
      <c r="F3">
        <v>0.26449804643896507</v>
      </c>
    </row>
    <row r="4" spans="1:6" x14ac:dyDescent="0.3">
      <c r="A4" t="s">
        <v>19</v>
      </c>
      <c r="B4" t="s">
        <v>20</v>
      </c>
      <c r="C4">
        <v>3</v>
      </c>
      <c r="D4" t="s">
        <v>56</v>
      </c>
      <c r="E4">
        <v>1.5491345309004594</v>
      </c>
      <c r="F4">
        <v>0.32812455801882573</v>
      </c>
    </row>
    <row r="5" spans="1:6" x14ac:dyDescent="0.3">
      <c r="A5" t="s">
        <v>19</v>
      </c>
      <c r="B5" t="s">
        <v>20</v>
      </c>
      <c r="C5">
        <v>4</v>
      </c>
      <c r="D5" t="s">
        <v>56</v>
      </c>
      <c r="E5">
        <v>1.3459073600597777</v>
      </c>
      <c r="F5">
        <v>0.29451987902295862</v>
      </c>
    </row>
    <row r="6" spans="1:6" x14ac:dyDescent="0.3">
      <c r="A6" t="s">
        <v>21</v>
      </c>
      <c r="B6" t="s">
        <v>22</v>
      </c>
      <c r="C6">
        <v>1</v>
      </c>
      <c r="D6" t="s">
        <v>56</v>
      </c>
      <c r="E6">
        <v>1.3929867459259011</v>
      </c>
      <c r="F6">
        <v>0.21647132903227573</v>
      </c>
    </row>
    <row r="7" spans="1:6" x14ac:dyDescent="0.3">
      <c r="A7" t="s">
        <v>21</v>
      </c>
      <c r="B7" t="s">
        <v>22</v>
      </c>
      <c r="C7">
        <v>2</v>
      </c>
      <c r="D7" t="s">
        <v>56</v>
      </c>
      <c r="E7">
        <v>1.3454381303003144</v>
      </c>
      <c r="F7">
        <v>0.25197638083164481</v>
      </c>
    </row>
    <row r="8" spans="1:6" x14ac:dyDescent="0.3">
      <c r="A8" t="s">
        <v>21</v>
      </c>
      <c r="B8" t="s">
        <v>22</v>
      </c>
      <c r="C8">
        <v>3</v>
      </c>
      <c r="D8" t="s">
        <v>56</v>
      </c>
      <c r="E8">
        <v>0.92344416662323392</v>
      </c>
      <c r="F8">
        <v>0.13419971120642499</v>
      </c>
    </row>
    <row r="9" spans="1:6" x14ac:dyDescent="0.3">
      <c r="A9" t="s">
        <v>21</v>
      </c>
      <c r="B9" t="s">
        <v>22</v>
      </c>
      <c r="C9">
        <v>4</v>
      </c>
      <c r="D9" t="s">
        <v>56</v>
      </c>
      <c r="E9">
        <v>1.4067581403580851</v>
      </c>
      <c r="F9">
        <v>0.19863149781339731</v>
      </c>
    </row>
    <row r="10" spans="1:6" x14ac:dyDescent="0.3">
      <c r="A10" t="s">
        <v>19</v>
      </c>
      <c r="B10" t="s">
        <v>22</v>
      </c>
      <c r="C10">
        <v>1</v>
      </c>
      <c r="D10" t="s">
        <v>56</v>
      </c>
      <c r="E10">
        <v>1.49114197316021</v>
      </c>
      <c r="F10">
        <v>0.18031019389353439</v>
      </c>
    </row>
    <row r="11" spans="1:6" x14ac:dyDescent="0.3">
      <c r="A11" t="s">
        <v>19</v>
      </c>
      <c r="B11" t="s">
        <v>22</v>
      </c>
      <c r="C11">
        <v>2</v>
      </c>
      <c r="D11" t="s">
        <v>56</v>
      </c>
      <c r="E11">
        <v>1.3931431558457221</v>
      </c>
      <c r="F11">
        <v>0.22038157702780095</v>
      </c>
    </row>
    <row r="12" spans="1:6" x14ac:dyDescent="0.3">
      <c r="A12" t="s">
        <v>19</v>
      </c>
      <c r="B12" t="s">
        <v>22</v>
      </c>
      <c r="C12">
        <v>3</v>
      </c>
      <c r="D12" t="s">
        <v>56</v>
      </c>
      <c r="E12">
        <v>1.4396054270094782</v>
      </c>
      <c r="F12">
        <v>0.23766989608494776</v>
      </c>
    </row>
    <row r="13" spans="1:6" x14ac:dyDescent="0.3">
      <c r="A13" t="s">
        <v>19</v>
      </c>
      <c r="B13" t="s">
        <v>22</v>
      </c>
      <c r="C13">
        <v>4</v>
      </c>
      <c r="D13" t="s">
        <v>56</v>
      </c>
      <c r="E13">
        <v>1.3962676456683736</v>
      </c>
      <c r="F13">
        <v>0.22167619106620659</v>
      </c>
    </row>
    <row r="14" spans="1:6" x14ac:dyDescent="0.3">
      <c r="A14" t="s">
        <v>21</v>
      </c>
      <c r="B14" t="s">
        <v>20</v>
      </c>
      <c r="C14">
        <v>1</v>
      </c>
      <c r="D14" t="s">
        <v>56</v>
      </c>
      <c r="E14">
        <v>1.4831151836733654</v>
      </c>
      <c r="F14">
        <v>0.26828150354017261</v>
      </c>
    </row>
    <row r="15" spans="1:6" x14ac:dyDescent="0.3">
      <c r="A15" t="s">
        <v>21</v>
      </c>
      <c r="B15" t="s">
        <v>20</v>
      </c>
      <c r="C15">
        <v>2</v>
      </c>
      <c r="D15" t="s">
        <v>56</v>
      </c>
      <c r="E15">
        <v>1.3448274165626835</v>
      </c>
      <c r="F15">
        <v>0.32479165240156971</v>
      </c>
    </row>
    <row r="16" spans="1:6" x14ac:dyDescent="0.3">
      <c r="A16" t="s">
        <v>21</v>
      </c>
      <c r="B16" t="s">
        <v>20</v>
      </c>
      <c r="C16">
        <v>3</v>
      </c>
      <c r="D16" t="s">
        <v>56</v>
      </c>
      <c r="E16">
        <v>1.518138508659981</v>
      </c>
      <c r="F16">
        <v>0.33279062588298375</v>
      </c>
    </row>
    <row r="17" spans="1:6" x14ac:dyDescent="0.3">
      <c r="A17" t="s">
        <v>21</v>
      </c>
      <c r="B17" t="s">
        <v>20</v>
      </c>
      <c r="C17">
        <v>4</v>
      </c>
      <c r="D17" t="s">
        <v>56</v>
      </c>
      <c r="E17">
        <v>1.34992</v>
      </c>
      <c r="F17">
        <v>0.20630685770812907</v>
      </c>
    </row>
    <row r="18" spans="1:6" x14ac:dyDescent="0.3">
      <c r="A18" t="s">
        <v>19</v>
      </c>
      <c r="B18" t="s">
        <v>20</v>
      </c>
      <c r="C18">
        <v>1</v>
      </c>
      <c r="D18" t="s">
        <v>55</v>
      </c>
      <c r="E18">
        <v>1.2750536663808607</v>
      </c>
      <c r="F18">
        <v>0.27074557121016563</v>
      </c>
    </row>
    <row r="19" spans="1:6" x14ac:dyDescent="0.3">
      <c r="A19" t="s">
        <v>19</v>
      </c>
      <c r="B19" t="s">
        <v>20</v>
      </c>
      <c r="C19">
        <v>2</v>
      </c>
      <c r="D19" t="s">
        <v>55</v>
      </c>
      <c r="E19">
        <v>1.4019021113556989</v>
      </c>
      <c r="F19">
        <v>0.22116362662690572</v>
      </c>
    </row>
    <row r="20" spans="1:6" x14ac:dyDescent="0.3">
      <c r="A20" t="s">
        <v>19</v>
      </c>
      <c r="B20" t="s">
        <v>20</v>
      </c>
      <c r="C20">
        <v>3</v>
      </c>
      <c r="D20" t="s">
        <v>55</v>
      </c>
      <c r="E20">
        <v>1.4341022166804489</v>
      </c>
      <c r="F20">
        <v>0.30972755633067361</v>
      </c>
    </row>
    <row r="21" spans="1:6" x14ac:dyDescent="0.3">
      <c r="A21" t="s">
        <v>19</v>
      </c>
      <c r="B21" t="s">
        <v>20</v>
      </c>
      <c r="C21">
        <v>4</v>
      </c>
      <c r="D21" t="s">
        <v>55</v>
      </c>
      <c r="E21">
        <v>1.482476418555345</v>
      </c>
      <c r="F21">
        <v>0.30962693184305623</v>
      </c>
    </row>
    <row r="22" spans="1:6" x14ac:dyDescent="0.3">
      <c r="A22" t="s">
        <v>21</v>
      </c>
      <c r="B22" t="s">
        <v>22</v>
      </c>
      <c r="C22">
        <v>1</v>
      </c>
      <c r="D22" t="s">
        <v>55</v>
      </c>
      <c r="E22">
        <v>1.447980845416748</v>
      </c>
      <c r="F22">
        <v>0.24063578556586301</v>
      </c>
    </row>
    <row r="23" spans="1:6" x14ac:dyDescent="0.3">
      <c r="A23" t="s">
        <v>21</v>
      </c>
      <c r="B23" t="s">
        <v>22</v>
      </c>
      <c r="C23">
        <v>2</v>
      </c>
      <c r="D23" t="s">
        <v>55</v>
      </c>
      <c r="E23">
        <v>1.2831686626434526</v>
      </c>
      <c r="F23">
        <v>0.26646580409959458</v>
      </c>
    </row>
    <row r="24" spans="1:6" x14ac:dyDescent="0.3">
      <c r="A24" t="s">
        <v>21</v>
      </c>
      <c r="B24" t="s">
        <v>22</v>
      </c>
      <c r="C24">
        <v>3</v>
      </c>
      <c r="D24" t="s">
        <v>55</v>
      </c>
      <c r="E24">
        <v>1.4373155474415298</v>
      </c>
      <c r="F24">
        <v>0.20014098231620589</v>
      </c>
    </row>
    <row r="25" spans="1:6" x14ac:dyDescent="0.3">
      <c r="A25" t="s">
        <v>21</v>
      </c>
      <c r="B25" t="s">
        <v>22</v>
      </c>
      <c r="C25">
        <v>4</v>
      </c>
      <c r="D25" t="s">
        <v>55</v>
      </c>
      <c r="E25">
        <v>1.1898102600784113</v>
      </c>
      <c r="F25">
        <v>0.17987140779415969</v>
      </c>
    </row>
    <row r="26" spans="1:6" x14ac:dyDescent="0.3">
      <c r="A26" t="s">
        <v>19</v>
      </c>
      <c r="B26" t="s">
        <v>22</v>
      </c>
      <c r="C26">
        <v>1</v>
      </c>
      <c r="D26" t="s">
        <v>55</v>
      </c>
      <c r="E26">
        <v>1.4200002402123115</v>
      </c>
      <c r="F26">
        <v>0.18796902780090319</v>
      </c>
    </row>
    <row r="27" spans="1:6" x14ac:dyDescent="0.3">
      <c r="A27" t="s">
        <v>19</v>
      </c>
      <c r="B27" t="s">
        <v>22</v>
      </c>
      <c r="C27">
        <v>2</v>
      </c>
      <c r="D27" t="s">
        <v>55</v>
      </c>
      <c r="E27">
        <v>1.4119854647503862</v>
      </c>
      <c r="F27">
        <v>0.23280345736531211</v>
      </c>
    </row>
    <row r="28" spans="1:6" x14ac:dyDescent="0.3">
      <c r="A28" t="s">
        <v>19</v>
      </c>
      <c r="B28" t="s">
        <v>22</v>
      </c>
      <c r="C28">
        <v>3</v>
      </c>
      <c r="D28" t="s">
        <v>55</v>
      </c>
      <c r="E28">
        <v>1.3951764848033956</v>
      </c>
      <c r="F28">
        <v>0.23789948804775352</v>
      </c>
    </row>
    <row r="29" spans="1:6" x14ac:dyDescent="0.3">
      <c r="A29" t="s">
        <v>19</v>
      </c>
      <c r="B29" t="s">
        <v>22</v>
      </c>
      <c r="C29">
        <v>4</v>
      </c>
      <c r="D29" t="s">
        <v>55</v>
      </c>
      <c r="E29">
        <v>1.4550814840948416</v>
      </c>
      <c r="F29">
        <v>0.23617897892972264</v>
      </c>
    </row>
    <row r="30" spans="1:6" x14ac:dyDescent="0.3">
      <c r="A30" t="s">
        <v>21</v>
      </c>
      <c r="B30" t="s">
        <v>20</v>
      </c>
      <c r="C30">
        <v>1</v>
      </c>
      <c r="D30" t="s">
        <v>55</v>
      </c>
      <c r="E30">
        <v>1.1663487721052601</v>
      </c>
      <c r="F30">
        <v>0.22507387462243092</v>
      </c>
    </row>
    <row r="31" spans="1:6" x14ac:dyDescent="0.3">
      <c r="A31" t="s">
        <v>21</v>
      </c>
      <c r="B31" t="s">
        <v>20</v>
      </c>
      <c r="C31">
        <v>2</v>
      </c>
      <c r="D31" t="s">
        <v>55</v>
      </c>
      <c r="E31">
        <v>1.4989369133693242</v>
      </c>
      <c r="F31">
        <v>0.32520533538106827</v>
      </c>
    </row>
    <row r="32" spans="1:6" x14ac:dyDescent="0.3">
      <c r="A32" t="s">
        <v>21</v>
      </c>
      <c r="B32" t="s">
        <v>20</v>
      </c>
      <c r="C32">
        <v>3</v>
      </c>
      <c r="D32" t="s">
        <v>55</v>
      </c>
      <c r="E32">
        <v>1.3302291217200233</v>
      </c>
      <c r="F32">
        <v>0.27980385016657727</v>
      </c>
    </row>
    <row r="33" spans="1:6" x14ac:dyDescent="0.3">
      <c r="A33" t="s">
        <v>21</v>
      </c>
      <c r="B33" t="s">
        <v>20</v>
      </c>
      <c r="C33">
        <v>4</v>
      </c>
      <c r="D33" t="s">
        <v>55</v>
      </c>
      <c r="E33">
        <v>1.34992</v>
      </c>
      <c r="F33">
        <v>0.18298174344022061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8D612C-B594-4F65-BE90-B591FE18C76A}"/>
</file>

<file path=customXml/itemProps2.xml><?xml version="1.0" encoding="utf-8"?>
<ds:datastoreItem xmlns:ds="http://schemas.openxmlformats.org/officeDocument/2006/customXml" ds:itemID="{57F1E138-2F3A-4E50-B8A4-C66032B709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Schneekloth</dc:creator>
  <cp:lastModifiedBy>Stevens, Bo - ARS</cp:lastModifiedBy>
  <cp:lastPrinted>2016-09-15T15:11:51Z</cp:lastPrinted>
  <dcterms:created xsi:type="dcterms:W3CDTF">2014-10-21T20:49:32Z</dcterms:created>
  <dcterms:modified xsi:type="dcterms:W3CDTF">2022-06-20T19:52:54Z</dcterms:modified>
</cp:coreProperties>
</file>