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louise_comas_usda_gov/Documents/2011 WMR/2019 NxIrr exp/2021 data/Plant biomass and N/"/>
    </mc:Choice>
  </mc:AlternateContent>
  <xr:revisionPtr revIDLastSave="125" documentId="8_{9EC0A37E-91F5-46D4-8AE6-4EE9DD15C5C3}" xr6:coauthVersionLast="47" xr6:coauthVersionMax="47" xr10:uidLastSave="{372F8301-4B39-429D-8018-66C8C47C9EDC}"/>
  <bookViews>
    <workbookView xWindow="28680" yWindow="-120" windowWidth="29040" windowHeight="15840" firstSheet="3" activeTab="3" xr2:uid="{2EE211AF-64E6-4222-AB73-1327AA4406BC}"/>
  </bookViews>
  <sheets>
    <sheet name="Notes" sheetId="2" r:id="rId1"/>
    <sheet name="2021 Hand Harvest" sheetId="1" r:id="rId2"/>
    <sheet name="2021 Nxwater Yield calculations" sheetId="3" r:id="rId3"/>
    <sheet name="2021 Nxwater Yield calc for JMP" sheetId="4" r:id="rId4"/>
  </sheets>
  <definedNames>
    <definedName name="_xlnm._FilterDatabase" localSheetId="3" hidden="1">'2021 Nxwater Yield calc for JMP'!$A$1:$R$40</definedName>
    <definedName name="_xlnm._FilterDatabase" localSheetId="2" hidden="1">'2021 Nxwater Yield calculations'!$A$1:$R$40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" i="4" l="1"/>
  <c r="M37" i="4"/>
  <c r="L37" i="4"/>
  <c r="R37" i="4" s="1"/>
  <c r="K37" i="4"/>
  <c r="Q37" i="4" s="1"/>
  <c r="J37" i="4"/>
  <c r="I37" i="4"/>
  <c r="P36" i="4"/>
  <c r="O36" i="4"/>
  <c r="N36" i="4"/>
  <c r="M36" i="4"/>
  <c r="L36" i="4"/>
  <c r="R36" i="4" s="1"/>
  <c r="K36" i="4"/>
  <c r="Q36" i="4" s="1"/>
  <c r="J36" i="4"/>
  <c r="I36" i="4"/>
  <c r="N35" i="4"/>
  <c r="M35" i="4"/>
  <c r="L35" i="4"/>
  <c r="R35" i="4" s="1"/>
  <c r="K35" i="4"/>
  <c r="Q35" i="4" s="1"/>
  <c r="J35" i="4"/>
  <c r="I35" i="4"/>
  <c r="P34" i="4"/>
  <c r="O34" i="4"/>
  <c r="N34" i="4"/>
  <c r="M34" i="4"/>
  <c r="L34" i="4"/>
  <c r="R34" i="4" s="1"/>
  <c r="K34" i="4"/>
  <c r="Q34" i="4" s="1"/>
  <c r="J34" i="4"/>
  <c r="I34" i="4"/>
  <c r="N33" i="4"/>
  <c r="M33" i="4"/>
  <c r="L33" i="4"/>
  <c r="R33" i="4" s="1"/>
  <c r="K33" i="4"/>
  <c r="Q33" i="4" s="1"/>
  <c r="J33" i="4"/>
  <c r="I33" i="4"/>
  <c r="P32" i="4"/>
  <c r="O32" i="4"/>
  <c r="N32" i="4"/>
  <c r="M32" i="4"/>
  <c r="L32" i="4"/>
  <c r="R32" i="4" s="1"/>
  <c r="K32" i="4"/>
  <c r="Q32" i="4" s="1"/>
  <c r="J32" i="4"/>
  <c r="I32" i="4"/>
  <c r="N31" i="4"/>
  <c r="M31" i="4"/>
  <c r="L31" i="4"/>
  <c r="R31" i="4" s="1"/>
  <c r="K31" i="4"/>
  <c r="Q31" i="4" s="1"/>
  <c r="J31" i="4"/>
  <c r="I31" i="4"/>
  <c r="P30" i="4"/>
  <c r="O30" i="4"/>
  <c r="N30" i="4"/>
  <c r="M30" i="4"/>
  <c r="L30" i="4"/>
  <c r="R30" i="4" s="1"/>
  <c r="K30" i="4"/>
  <c r="Q30" i="4" s="1"/>
  <c r="J30" i="4"/>
  <c r="I30" i="4"/>
  <c r="N29" i="4"/>
  <c r="M29" i="4"/>
  <c r="L29" i="4"/>
  <c r="R29" i="4" s="1"/>
  <c r="K29" i="4"/>
  <c r="Q29" i="4" s="1"/>
  <c r="J29" i="4"/>
  <c r="I29" i="4"/>
  <c r="P28" i="4"/>
  <c r="O28" i="4"/>
  <c r="N28" i="4"/>
  <c r="M28" i="4"/>
  <c r="L28" i="4"/>
  <c r="R28" i="4" s="1"/>
  <c r="K28" i="4"/>
  <c r="Q28" i="4" s="1"/>
  <c r="J28" i="4"/>
  <c r="I28" i="4"/>
  <c r="N27" i="4"/>
  <c r="M27" i="4"/>
  <c r="L27" i="4"/>
  <c r="R27" i="4" s="1"/>
  <c r="K27" i="4"/>
  <c r="Q27" i="4" s="1"/>
  <c r="J27" i="4"/>
  <c r="I27" i="4"/>
  <c r="P26" i="4"/>
  <c r="O26" i="4"/>
  <c r="N26" i="4"/>
  <c r="M26" i="4"/>
  <c r="L26" i="4"/>
  <c r="R26" i="4" s="1"/>
  <c r="K26" i="4"/>
  <c r="Q26" i="4" s="1"/>
  <c r="J26" i="4"/>
  <c r="I26" i="4"/>
  <c r="N25" i="4"/>
  <c r="M25" i="4"/>
  <c r="L25" i="4"/>
  <c r="R25" i="4" s="1"/>
  <c r="K25" i="4"/>
  <c r="Q25" i="4" s="1"/>
  <c r="J25" i="4"/>
  <c r="I25" i="4"/>
  <c r="P24" i="4"/>
  <c r="O24" i="4"/>
  <c r="N24" i="4"/>
  <c r="M24" i="4"/>
  <c r="L24" i="4"/>
  <c r="R24" i="4" s="1"/>
  <c r="K24" i="4"/>
  <c r="Q24" i="4" s="1"/>
  <c r="J24" i="4"/>
  <c r="I24" i="4"/>
  <c r="N23" i="4"/>
  <c r="M23" i="4"/>
  <c r="L23" i="4"/>
  <c r="R23" i="4" s="1"/>
  <c r="K23" i="4"/>
  <c r="Q23" i="4" s="1"/>
  <c r="J23" i="4"/>
  <c r="I23" i="4"/>
  <c r="P22" i="4"/>
  <c r="O22" i="4"/>
  <c r="N22" i="4"/>
  <c r="M22" i="4"/>
  <c r="L22" i="4"/>
  <c r="R22" i="4" s="1"/>
  <c r="K22" i="4"/>
  <c r="Q22" i="4" s="1"/>
  <c r="J22" i="4"/>
  <c r="I22" i="4"/>
  <c r="N21" i="4"/>
  <c r="M21" i="4"/>
  <c r="L21" i="4"/>
  <c r="R21" i="4" s="1"/>
  <c r="K21" i="4"/>
  <c r="Q21" i="4" s="1"/>
  <c r="J21" i="4"/>
  <c r="I21" i="4"/>
  <c r="P20" i="4"/>
  <c r="O20" i="4"/>
  <c r="N20" i="4"/>
  <c r="M20" i="4"/>
  <c r="L20" i="4"/>
  <c r="R20" i="4" s="1"/>
  <c r="K20" i="4"/>
  <c r="Q20" i="4" s="1"/>
  <c r="J20" i="4"/>
  <c r="I20" i="4"/>
  <c r="N19" i="4"/>
  <c r="M19" i="4"/>
  <c r="L19" i="4"/>
  <c r="R19" i="4" s="1"/>
  <c r="K19" i="4"/>
  <c r="Q19" i="4" s="1"/>
  <c r="J19" i="4"/>
  <c r="I19" i="4"/>
  <c r="P18" i="4"/>
  <c r="O18" i="4"/>
  <c r="N18" i="4"/>
  <c r="M18" i="4"/>
  <c r="L18" i="4"/>
  <c r="R18" i="4" s="1"/>
  <c r="K18" i="4"/>
  <c r="Q18" i="4" s="1"/>
  <c r="J18" i="4"/>
  <c r="I18" i="4"/>
  <c r="N17" i="4"/>
  <c r="M17" i="4"/>
  <c r="L17" i="4"/>
  <c r="R17" i="4" s="1"/>
  <c r="K17" i="4"/>
  <c r="Q17" i="4" s="1"/>
  <c r="J17" i="4"/>
  <c r="I17" i="4"/>
  <c r="P16" i="4"/>
  <c r="O16" i="4"/>
  <c r="N16" i="4"/>
  <c r="M16" i="4"/>
  <c r="L16" i="4"/>
  <c r="R16" i="4" s="1"/>
  <c r="K16" i="4"/>
  <c r="Q16" i="4" s="1"/>
  <c r="J16" i="4"/>
  <c r="I16" i="4"/>
  <c r="N15" i="4"/>
  <c r="M15" i="4"/>
  <c r="L15" i="4"/>
  <c r="R15" i="4" s="1"/>
  <c r="K15" i="4"/>
  <c r="Q15" i="4" s="1"/>
  <c r="J15" i="4"/>
  <c r="I15" i="4"/>
  <c r="P14" i="4"/>
  <c r="O14" i="4"/>
  <c r="N14" i="4"/>
  <c r="M14" i="4"/>
  <c r="L14" i="4"/>
  <c r="R14" i="4" s="1"/>
  <c r="K14" i="4"/>
  <c r="Q14" i="4" s="1"/>
  <c r="J14" i="4"/>
  <c r="I14" i="4"/>
  <c r="N13" i="4"/>
  <c r="M13" i="4"/>
  <c r="L13" i="4"/>
  <c r="R13" i="4" s="1"/>
  <c r="K13" i="4"/>
  <c r="Q13" i="4" s="1"/>
  <c r="J13" i="4"/>
  <c r="I13" i="4"/>
  <c r="P12" i="4"/>
  <c r="O12" i="4"/>
  <c r="N12" i="4"/>
  <c r="M12" i="4"/>
  <c r="L12" i="4"/>
  <c r="R12" i="4" s="1"/>
  <c r="K12" i="4"/>
  <c r="Q12" i="4" s="1"/>
  <c r="J12" i="4"/>
  <c r="I12" i="4"/>
  <c r="N11" i="4"/>
  <c r="M11" i="4"/>
  <c r="L11" i="4"/>
  <c r="R11" i="4" s="1"/>
  <c r="K11" i="4"/>
  <c r="Q11" i="4" s="1"/>
  <c r="J11" i="4"/>
  <c r="I11" i="4"/>
  <c r="P10" i="4"/>
  <c r="O10" i="4"/>
  <c r="N10" i="4"/>
  <c r="M10" i="4"/>
  <c r="L10" i="4"/>
  <c r="R10" i="4" s="1"/>
  <c r="K10" i="4"/>
  <c r="Q10" i="4" s="1"/>
  <c r="J10" i="4"/>
  <c r="I10" i="4"/>
  <c r="N9" i="4"/>
  <c r="M9" i="4"/>
  <c r="L9" i="4"/>
  <c r="R9" i="4" s="1"/>
  <c r="K9" i="4"/>
  <c r="Q9" i="4" s="1"/>
  <c r="J9" i="4"/>
  <c r="I9" i="4"/>
  <c r="P8" i="4"/>
  <c r="O8" i="4"/>
  <c r="N8" i="4"/>
  <c r="M8" i="4"/>
  <c r="L8" i="4"/>
  <c r="R8" i="4" s="1"/>
  <c r="K8" i="4"/>
  <c r="Q8" i="4" s="1"/>
  <c r="J8" i="4"/>
  <c r="I8" i="4"/>
  <c r="N7" i="4"/>
  <c r="M7" i="4"/>
  <c r="L7" i="4"/>
  <c r="R7" i="4" s="1"/>
  <c r="K7" i="4"/>
  <c r="Q7" i="4" s="1"/>
  <c r="J7" i="4"/>
  <c r="I7" i="4"/>
  <c r="P6" i="4"/>
  <c r="O6" i="4"/>
  <c r="N6" i="4"/>
  <c r="M6" i="4"/>
  <c r="L6" i="4"/>
  <c r="R6" i="4" s="1"/>
  <c r="K6" i="4"/>
  <c r="Q6" i="4" s="1"/>
  <c r="J6" i="4"/>
  <c r="I6" i="4"/>
  <c r="N5" i="4"/>
  <c r="M5" i="4"/>
  <c r="L5" i="4"/>
  <c r="R5" i="4" s="1"/>
  <c r="K5" i="4"/>
  <c r="Q5" i="4" s="1"/>
  <c r="J5" i="4"/>
  <c r="I5" i="4"/>
  <c r="P4" i="4"/>
  <c r="O4" i="4"/>
  <c r="N4" i="4"/>
  <c r="M4" i="4"/>
  <c r="L4" i="4"/>
  <c r="R4" i="4" s="1"/>
  <c r="K4" i="4"/>
  <c r="Q4" i="4" s="1"/>
  <c r="J4" i="4"/>
  <c r="I4" i="4"/>
  <c r="N3" i="4"/>
  <c r="M3" i="4"/>
  <c r="L3" i="4"/>
  <c r="R3" i="4" s="1"/>
  <c r="K3" i="4"/>
  <c r="Q3" i="4" s="1"/>
  <c r="J3" i="4"/>
  <c r="I3" i="4"/>
  <c r="P2" i="4"/>
  <c r="O2" i="4"/>
  <c r="N2" i="4"/>
  <c r="M2" i="4"/>
  <c r="L2" i="4"/>
  <c r="R2" i="4" s="1"/>
  <c r="K2" i="4"/>
  <c r="Q2" i="4" s="1"/>
  <c r="J2" i="4"/>
  <c r="I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O11" i="4" l="1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" i="4"/>
  <c r="O5" i="4"/>
  <c r="O7" i="4"/>
  <c r="O9" i="4"/>
  <c r="P5" i="4"/>
  <c r="P7" i="4"/>
  <c r="P11" i="4"/>
  <c r="P15" i="4"/>
  <c r="P17" i="4"/>
  <c r="P19" i="4"/>
  <c r="P21" i="4"/>
  <c r="P23" i="4"/>
  <c r="P25" i="4"/>
  <c r="P27" i="4"/>
  <c r="P29" i="4"/>
  <c r="P37" i="4"/>
  <c r="P3" i="4"/>
  <c r="P9" i="4"/>
  <c r="P13" i="4"/>
  <c r="P31" i="4"/>
  <c r="P33" i="4"/>
  <c r="P35" i="4"/>
  <c r="L3" i="3"/>
  <c r="P3" i="3" s="1"/>
  <c r="L4" i="3"/>
  <c r="R4" i="3" s="1"/>
  <c r="L5" i="3"/>
  <c r="R5" i="3" s="1"/>
  <c r="L18" i="3"/>
  <c r="R18" i="3" s="1"/>
  <c r="L19" i="3"/>
  <c r="P19" i="3" s="1"/>
  <c r="L20" i="3"/>
  <c r="R20" i="3" s="1"/>
  <c r="L21" i="3"/>
  <c r="R21" i="3" s="1"/>
  <c r="L26" i="3"/>
  <c r="R26" i="3" s="1"/>
  <c r="L27" i="3"/>
  <c r="P27" i="3" s="1"/>
  <c r="L28" i="3"/>
  <c r="R28" i="3" s="1"/>
  <c r="L29" i="3"/>
  <c r="R29" i="3" s="1"/>
  <c r="L36" i="3"/>
  <c r="R36" i="3" s="1"/>
  <c r="L37" i="3"/>
  <c r="R37" i="3" s="1"/>
  <c r="L2" i="3"/>
  <c r="R2" i="3" s="1"/>
  <c r="I2" i="3"/>
  <c r="K2" i="3" s="1"/>
  <c r="Q2" i="3" s="1"/>
  <c r="L9" i="3"/>
  <c r="R9" i="3" s="1"/>
  <c r="L10" i="3"/>
  <c r="R10" i="3" s="1"/>
  <c r="L11" i="3"/>
  <c r="L17" i="3"/>
  <c r="R17" i="3" s="1"/>
  <c r="L25" i="3"/>
  <c r="R25" i="3" s="1"/>
  <c r="L33" i="3"/>
  <c r="R33" i="3" s="1"/>
  <c r="L34" i="3"/>
  <c r="R34" i="3" s="1"/>
  <c r="L35" i="3"/>
  <c r="P35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L6" i="3"/>
  <c r="R6" i="3" s="1"/>
  <c r="L7" i="3"/>
  <c r="L8" i="3"/>
  <c r="R8" i="3" s="1"/>
  <c r="L12" i="3"/>
  <c r="R12" i="3" s="1"/>
  <c r="L13" i="3"/>
  <c r="R13" i="3" s="1"/>
  <c r="L14" i="3"/>
  <c r="R14" i="3" s="1"/>
  <c r="L15" i="3"/>
  <c r="L16" i="3"/>
  <c r="R16" i="3" s="1"/>
  <c r="L22" i="3"/>
  <c r="R22" i="3" s="1"/>
  <c r="L23" i="3"/>
  <c r="L24" i="3"/>
  <c r="R24" i="3" s="1"/>
  <c r="L30" i="3"/>
  <c r="R30" i="3" s="1"/>
  <c r="L31" i="3"/>
  <c r="L32" i="3"/>
  <c r="R32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Q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Q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Q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Q33" i="3" s="1"/>
  <c r="I34" i="3"/>
  <c r="K34" i="3" s="1"/>
  <c r="O34" i="3" s="1"/>
  <c r="I35" i="3"/>
  <c r="K35" i="3" s="1"/>
  <c r="I36" i="3"/>
  <c r="K36" i="3" s="1"/>
  <c r="I37" i="3"/>
  <c r="K37" i="3" s="1"/>
  <c r="I3" i="3"/>
  <c r="K3" i="3" s="1"/>
  <c r="Q3" i="3" s="1"/>
  <c r="P11" i="3" l="1"/>
  <c r="R11" i="3"/>
  <c r="R35" i="3"/>
  <c r="R23" i="3"/>
  <c r="R7" i="3"/>
  <c r="R27" i="3"/>
  <c r="R31" i="3"/>
  <c r="R15" i="3"/>
  <c r="R19" i="3"/>
  <c r="R3" i="3"/>
  <c r="Q31" i="3"/>
  <c r="Q23" i="3"/>
  <c r="Q15" i="3"/>
  <c r="Q7" i="3"/>
  <c r="P31" i="3"/>
  <c r="P23" i="3"/>
  <c r="P15" i="3"/>
  <c r="P7" i="3"/>
  <c r="Q37" i="3"/>
  <c r="Q29" i="3"/>
  <c r="Q13" i="3"/>
  <c r="Q35" i="3"/>
  <c r="Q27" i="3"/>
  <c r="Q19" i="3"/>
  <c r="Q11" i="3"/>
  <c r="Q5" i="3"/>
  <c r="Q21" i="3"/>
  <c r="O2" i="3"/>
  <c r="P36" i="3"/>
  <c r="P32" i="3"/>
  <c r="P28" i="3"/>
  <c r="P24" i="3"/>
  <c r="P20" i="3"/>
  <c r="P16" i="3"/>
  <c r="P12" i="3"/>
  <c r="P8" i="3"/>
  <c r="P4" i="3"/>
  <c r="O36" i="3"/>
  <c r="O32" i="3"/>
  <c r="O28" i="3"/>
  <c r="O24" i="3"/>
  <c r="O20" i="3"/>
  <c r="O16" i="3"/>
  <c r="O12" i="3"/>
  <c r="O8" i="3"/>
  <c r="O4" i="3"/>
  <c r="O29" i="3"/>
  <c r="O25" i="3"/>
  <c r="O21" i="3"/>
  <c r="O17" i="3"/>
  <c r="O13" i="3"/>
  <c r="O9" i="3"/>
  <c r="O5" i="3"/>
  <c r="P2" i="3"/>
  <c r="P34" i="3"/>
  <c r="P30" i="3"/>
  <c r="P26" i="3"/>
  <c r="P22" i="3"/>
  <c r="P18" i="3"/>
  <c r="P14" i="3"/>
  <c r="P10" i="3"/>
  <c r="P6" i="3"/>
  <c r="Q34" i="3"/>
  <c r="Q30" i="3"/>
  <c r="Q26" i="3"/>
  <c r="Q22" i="3"/>
  <c r="Q18" i="3"/>
  <c r="Q14" i="3"/>
  <c r="Q10" i="3"/>
  <c r="Q6" i="3"/>
  <c r="O37" i="3"/>
  <c r="O33" i="3"/>
  <c r="P37" i="3"/>
  <c r="P33" i="3"/>
  <c r="P29" i="3"/>
  <c r="P25" i="3"/>
  <c r="P21" i="3"/>
  <c r="P17" i="3"/>
  <c r="P13" i="3"/>
  <c r="P9" i="3"/>
  <c r="P5" i="3"/>
  <c r="O27" i="3"/>
  <c r="O23" i="3"/>
  <c r="O19" i="3"/>
  <c r="O15" i="3"/>
  <c r="O11" i="3"/>
  <c r="O7" i="3"/>
  <c r="O3" i="3"/>
  <c r="O35" i="3"/>
  <c r="O30" i="3"/>
  <c r="O26" i="3"/>
  <c r="O22" i="3"/>
  <c r="O18" i="3"/>
  <c r="O14" i="3"/>
  <c r="O10" i="3"/>
  <c r="O6" i="3"/>
  <c r="O31" i="3"/>
  <c r="Q36" i="3"/>
  <c r="Q32" i="3"/>
  <c r="Q28" i="3"/>
  <c r="Q24" i="3"/>
  <c r="Q20" i="3"/>
  <c r="Q16" i="3"/>
  <c r="Q12" i="3"/>
  <c r="Q8" i="3"/>
  <c r="Q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tc={2B06DF39-8669-47B6-ADB5-D6F78F378506}</author>
    <author>Comas, Louise</author>
  </authors>
  <commentList>
    <comment ref="M1" authorId="0" shapeId="0" xr:uid="{2B06DF39-8669-47B6-ADB5-D6F78F378506}">
      <text>
        <t>[Threaded comment]
Your version of Excel allows you to read this threaded comment; however, any edits to it will get removed if the file is opened in a newer version of Excel. Learn more: https://go.microsoft.com/fwlink/?linkid=870924
Comment:
    2 rows harvested
10 feet per row
2.5 row width
43560 feet per acre</t>
      </text>
    </comment>
    <comment ref="O20" authorId="1" shapeId="0" xr:uid="{6F8C6009-529E-4CEA-9461-5937DF24A559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P20" authorId="1" shapeId="0" xr:uid="{456C066C-E855-4974-B3F8-A3C14718C979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Q20" authorId="1" shapeId="0" xr:uid="{98682AAB-FF30-439D-8BA6-F687DA2C0A30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R20" authorId="1" shapeId="0" xr:uid="{292386C5-30EB-41E6-906A-66BED0F1A388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tc={9BCFA9B4-A878-4CEB-9FDB-1ABABA706787}</author>
    <author>Comas, Louise</author>
  </authors>
  <commentList>
    <comment ref="M1" authorId="0" shapeId="0" xr:uid="{9BCFA9B4-A878-4CEB-9FDB-1ABABA706787}">
      <text>
        <t>[Threaded comment]
Your version of Excel allows you to read this threaded comment; however, any edits to it will get removed if the file is opened in a newer version of Excel. Learn more: https://go.microsoft.com/fwlink/?linkid=870924
Comment:
    2 rows harvested
10 feet per row
2.5 row width
43560 feet per acre</t>
      </text>
    </comment>
    <comment ref="O20" authorId="1" shapeId="0" xr:uid="{FCEAEFFC-AA67-4A1E-A98B-B6BBC0DDD48F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P20" authorId="1" shapeId="0" xr:uid="{A9ED1784-0984-4627-A1A1-5FCA6EDD2A05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Q20" authorId="1" shapeId="0" xr:uid="{C9583445-3E76-47EC-AFCA-293FA19FF0D0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  <comment ref="R20" authorId="1" shapeId="0" xr:uid="{1A3FE7CD-AF7A-43A5-A6E5-3C424033E4E6}">
      <text>
        <r>
          <rPr>
            <b/>
            <sz val="9"/>
            <color indexed="81"/>
            <rFont val="Tahoma"/>
            <charset val="1"/>
          </rPr>
          <t>Comas, Louise:</t>
        </r>
        <r>
          <rPr>
            <sz val="9"/>
            <color indexed="81"/>
            <rFont val="Tahoma"/>
            <charset val="1"/>
          </rPr>
          <t xml:space="preserve">
likely an outlier</t>
        </r>
      </text>
    </comment>
  </commentList>
</comments>
</file>

<file path=xl/sharedStrings.xml><?xml version="1.0" encoding="utf-8"?>
<sst xmlns="http://schemas.openxmlformats.org/spreadsheetml/2006/main" count="57" uniqueCount="33">
  <si>
    <t>N x Water  Hand Harvest 10/26/2021</t>
  </si>
  <si>
    <t xml:space="preserve">Total grain wt (g) was collected from two 10 ft sections - sections were from two neighboring rows, one of which had the neutron probe tube in it </t>
  </si>
  <si>
    <t>grain wt, % moisture and lb/bu entered by Emma, verified by Louise</t>
  </si>
  <si>
    <t>yield calculations from Tyler</t>
  </si>
  <si>
    <t>water treatment 1 = full ET; water treatment 2 = ~70% ET (need to verify post season)</t>
  </si>
  <si>
    <t>N treatment levels = (need to enter targets and post season actual values)</t>
  </si>
  <si>
    <t>Plot</t>
  </si>
  <si>
    <t>Weight (g)</t>
  </si>
  <si>
    <t>% Moist</t>
  </si>
  <si>
    <t>lb/bu</t>
  </si>
  <si>
    <t xml:space="preserve">Notes </t>
  </si>
  <si>
    <t>Block</t>
  </si>
  <si>
    <t>Water Trt</t>
  </si>
  <si>
    <t>N Trt</t>
  </si>
  <si>
    <t xml:space="preserve"> Grain Wt (g)</t>
  </si>
  <si>
    <t>% Moisture Content (MC)</t>
  </si>
  <si>
    <t>Moisture as decimal</t>
  </si>
  <si>
    <t>Weight (g) 0% MC</t>
  </si>
  <si>
    <t>Weight (g) 15.5% MC</t>
  </si>
  <si>
    <t>Weight (kg) 0% MC</t>
  </si>
  <si>
    <t>Weight (kg) 15.5% MC</t>
  </si>
  <si>
    <t>Harvest area (ac)</t>
  </si>
  <si>
    <t>Harvest area (ha)</t>
  </si>
  <si>
    <t>Grain Yield, 0% MC bu/ac</t>
  </si>
  <si>
    <t>Grain Yield, 15.5% MC bu/ac</t>
  </si>
  <si>
    <t>Grain Yield, 0% MC kg/ha</t>
  </si>
  <si>
    <t>Grain Yield, 15.5% MC kg/ha</t>
  </si>
  <si>
    <t>Annual ET, mm</t>
  </si>
  <si>
    <t>Water trt target</t>
  </si>
  <si>
    <t>N trt target</t>
  </si>
  <si>
    <t>water trt codes</t>
  </si>
  <si>
    <t>targets</t>
  </si>
  <si>
    <t>N trt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</si>
</sst>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Donovan" id="{D304EE0B-8D63-4B95-836E-3F90F3C1730E}" userId="d83552cdff71761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2-14T16:43:27.50" personId="{D304EE0B-8D63-4B95-836E-3F90F3C1730E}" id="{2B06DF39-8669-47B6-ADB5-D6F78F378506}">
    <text>2 rows harvested
10 feet per row
2.5 row width
43560 feet per acre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2-02-14T16:43:27.50" personId="{D304EE0B-8D63-4B95-836E-3F90F3C1730E}" id="{9BCFA9B4-A878-4CEB-9FDB-1ABABA706787}">
    <text>2 rows harvested
10 feet per row
2.5 row width
43560 feet per acre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2C40-C6C6-410C-9866-3DA4E319D1B4}">
  <dimension ref="A1:B6"/>
  <sheetViews>
    <sheetView workbookViewId="0">
      <selection activeCell="A19" sqref="A19"/>
    </sheetView>
  </sheetViews>
  <sheetFormatPr defaultRowHeight="15"/>
  <cols>
    <col min="1" max="1" width="90.140625" customWidth="1"/>
    <col min="2" max="2" width="59.5703125" customWidth="1"/>
  </cols>
  <sheetData>
    <row r="1" spans="1:2" ht="25.5" customHeight="1">
      <c r="A1" s="5" t="s">
        <v>0</v>
      </c>
      <c r="B1" s="4"/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B029-0171-485F-AFC8-08F34FDFC730}">
  <dimension ref="A1:G37"/>
  <sheetViews>
    <sheetView workbookViewId="0">
      <selection activeCell="E2" sqref="E2"/>
    </sheetView>
  </sheetViews>
  <sheetFormatPr defaultColWidth="8.85546875" defaultRowHeight="15"/>
  <cols>
    <col min="1" max="1" width="14.7109375" customWidth="1"/>
    <col min="2" max="2" width="18.85546875" customWidth="1"/>
    <col min="3" max="3" width="14.28515625" customWidth="1"/>
    <col min="4" max="4" width="17.28515625" customWidth="1"/>
    <col min="5" max="5" width="62.140625" customWidth="1"/>
    <col min="6" max="6" width="35.140625" customWidth="1"/>
  </cols>
  <sheetData>
    <row r="1" spans="1:7">
      <c r="A1" s="3" t="s">
        <v>6</v>
      </c>
      <c r="B1" s="3" t="s">
        <v>7</v>
      </c>
      <c r="C1" s="3" t="s">
        <v>8</v>
      </c>
      <c r="D1" s="2" t="s">
        <v>9</v>
      </c>
      <c r="E1" s="2" t="s">
        <v>10</v>
      </c>
      <c r="G1" s="6"/>
    </row>
    <row r="2" spans="1:7">
      <c r="A2">
        <v>1</v>
      </c>
      <c r="B2">
        <v>5644.1</v>
      </c>
      <c r="C2">
        <v>12.2</v>
      </c>
      <c r="D2">
        <v>58.6</v>
      </c>
    </row>
    <row r="3" spans="1:7">
      <c r="A3">
        <v>2</v>
      </c>
      <c r="B3">
        <v>3816.1</v>
      </c>
      <c r="C3">
        <v>13.6</v>
      </c>
      <c r="D3">
        <v>57.7</v>
      </c>
    </row>
    <row r="4" spans="1:7">
      <c r="A4">
        <v>3</v>
      </c>
      <c r="B4">
        <v>6791.8</v>
      </c>
      <c r="C4">
        <v>13.5</v>
      </c>
      <c r="D4" s="1">
        <v>59</v>
      </c>
    </row>
    <row r="5" spans="1:7">
      <c r="A5">
        <v>4</v>
      </c>
      <c r="B5">
        <v>5572.7</v>
      </c>
      <c r="C5">
        <v>15.6</v>
      </c>
      <c r="D5">
        <v>58.6</v>
      </c>
    </row>
    <row r="6" spans="1:7">
      <c r="A6">
        <v>5</v>
      </c>
      <c r="B6">
        <v>4415.3</v>
      </c>
      <c r="C6">
        <v>15.4</v>
      </c>
      <c r="D6">
        <v>58.2</v>
      </c>
    </row>
    <row r="7" spans="1:7">
      <c r="A7">
        <v>6</v>
      </c>
      <c r="B7">
        <v>6288.7</v>
      </c>
      <c r="C7" s="1">
        <v>15</v>
      </c>
      <c r="D7">
        <v>58.8</v>
      </c>
    </row>
    <row r="8" spans="1:7">
      <c r="A8">
        <v>7</v>
      </c>
      <c r="B8">
        <v>3391.6</v>
      </c>
      <c r="C8">
        <v>12.3</v>
      </c>
      <c r="D8">
        <v>58.9</v>
      </c>
    </row>
    <row r="9" spans="1:7">
      <c r="A9">
        <v>8</v>
      </c>
      <c r="B9" s="1">
        <v>3296</v>
      </c>
      <c r="C9">
        <v>13.3</v>
      </c>
      <c r="D9">
        <v>58.9</v>
      </c>
    </row>
    <row r="10" spans="1:7">
      <c r="A10">
        <v>9</v>
      </c>
      <c r="B10">
        <v>3787.1</v>
      </c>
      <c r="C10">
        <v>11.7</v>
      </c>
      <c r="D10">
        <v>58.4</v>
      </c>
    </row>
    <row r="11" spans="1:7">
      <c r="A11">
        <v>10</v>
      </c>
      <c r="B11">
        <v>3083.9</v>
      </c>
      <c r="C11">
        <v>11.5</v>
      </c>
      <c r="D11">
        <v>59.6</v>
      </c>
    </row>
    <row r="12" spans="1:7">
      <c r="A12">
        <v>11</v>
      </c>
      <c r="B12" s="1">
        <v>3283</v>
      </c>
      <c r="C12">
        <v>11.9</v>
      </c>
      <c r="D12">
        <v>59.2</v>
      </c>
    </row>
    <row r="13" spans="1:7">
      <c r="A13">
        <v>12</v>
      </c>
      <c r="B13">
        <v>2191.5</v>
      </c>
      <c r="C13">
        <v>11.8</v>
      </c>
      <c r="D13">
        <v>56.8</v>
      </c>
    </row>
    <row r="14" spans="1:7">
      <c r="A14">
        <v>13</v>
      </c>
      <c r="B14">
        <v>3767.6</v>
      </c>
      <c r="C14">
        <v>12.4</v>
      </c>
      <c r="D14">
        <v>59.2</v>
      </c>
    </row>
    <row r="15" spans="1:7">
      <c r="A15">
        <v>14</v>
      </c>
      <c r="B15" s="1">
        <v>2853</v>
      </c>
      <c r="C15" s="1">
        <v>12</v>
      </c>
      <c r="D15">
        <v>57.9</v>
      </c>
    </row>
    <row r="16" spans="1:7">
      <c r="A16">
        <v>15</v>
      </c>
      <c r="B16">
        <v>2748.8</v>
      </c>
      <c r="C16">
        <v>11.6</v>
      </c>
      <c r="D16">
        <v>58.1</v>
      </c>
    </row>
    <row r="17" spans="1:4">
      <c r="A17">
        <v>16</v>
      </c>
      <c r="B17">
        <v>3681.2</v>
      </c>
      <c r="C17">
        <v>11.8</v>
      </c>
      <c r="D17">
        <v>58.6</v>
      </c>
    </row>
    <row r="18" spans="1:4">
      <c r="A18">
        <v>17</v>
      </c>
      <c r="B18" s="1">
        <v>3406.1</v>
      </c>
      <c r="C18">
        <v>11.2</v>
      </c>
      <c r="D18">
        <v>57.9</v>
      </c>
    </row>
    <row r="19" spans="1:4">
      <c r="A19">
        <v>18</v>
      </c>
      <c r="B19">
        <v>2660.5</v>
      </c>
      <c r="C19">
        <v>12.2</v>
      </c>
      <c r="D19">
        <v>57.6</v>
      </c>
    </row>
    <row r="20" spans="1:4">
      <c r="A20">
        <v>19</v>
      </c>
      <c r="B20">
        <v>4292.3</v>
      </c>
      <c r="C20">
        <v>14.1</v>
      </c>
      <c r="D20">
        <v>56.9</v>
      </c>
    </row>
    <row r="21" spans="1:4">
      <c r="A21">
        <v>20</v>
      </c>
      <c r="B21">
        <v>5641.3</v>
      </c>
      <c r="C21" s="1">
        <v>15</v>
      </c>
      <c r="D21">
        <v>57.7</v>
      </c>
    </row>
    <row r="22" spans="1:4">
      <c r="A22">
        <v>21</v>
      </c>
      <c r="B22">
        <v>4688.1000000000004</v>
      </c>
      <c r="C22">
        <v>16.899999999999999</v>
      </c>
      <c r="D22">
        <v>56.1</v>
      </c>
    </row>
    <row r="23" spans="1:4">
      <c r="A23">
        <v>22</v>
      </c>
      <c r="B23">
        <v>6461.6</v>
      </c>
      <c r="C23">
        <v>15.1</v>
      </c>
      <c r="D23">
        <v>58.8</v>
      </c>
    </row>
    <row r="24" spans="1:4">
      <c r="A24">
        <v>23</v>
      </c>
      <c r="B24">
        <v>5153.2</v>
      </c>
      <c r="C24">
        <v>15.7</v>
      </c>
      <c r="D24">
        <v>56.8</v>
      </c>
    </row>
    <row r="25" spans="1:4">
      <c r="A25">
        <v>24</v>
      </c>
      <c r="B25">
        <v>4340.8999999999996</v>
      </c>
      <c r="C25">
        <v>15.3</v>
      </c>
      <c r="D25">
        <v>56.7</v>
      </c>
    </row>
    <row r="26" spans="1:4">
      <c r="A26">
        <v>25</v>
      </c>
      <c r="B26">
        <v>2765.7</v>
      </c>
      <c r="C26">
        <v>12.5</v>
      </c>
      <c r="D26">
        <v>59.2</v>
      </c>
    </row>
    <row r="27" spans="1:4">
      <c r="A27">
        <v>26</v>
      </c>
      <c r="B27">
        <v>3821.4</v>
      </c>
      <c r="C27">
        <v>12.7</v>
      </c>
      <c r="D27">
        <v>59.7</v>
      </c>
    </row>
    <row r="28" spans="1:4">
      <c r="A28">
        <v>27</v>
      </c>
      <c r="B28">
        <v>4179.5</v>
      </c>
      <c r="C28">
        <v>11.9</v>
      </c>
      <c r="D28">
        <v>58.1</v>
      </c>
    </row>
    <row r="29" spans="1:4">
      <c r="A29">
        <v>28</v>
      </c>
      <c r="B29">
        <v>3891.1</v>
      </c>
      <c r="C29">
        <v>11.9</v>
      </c>
      <c r="D29">
        <v>58.1</v>
      </c>
    </row>
    <row r="30" spans="1:4">
      <c r="A30">
        <v>29</v>
      </c>
      <c r="B30">
        <v>3200.5</v>
      </c>
      <c r="C30">
        <v>13.2</v>
      </c>
      <c r="D30">
        <v>58.9</v>
      </c>
    </row>
    <row r="31" spans="1:4">
      <c r="A31">
        <v>30</v>
      </c>
      <c r="B31">
        <v>1674.6</v>
      </c>
      <c r="C31">
        <v>13.5</v>
      </c>
      <c r="D31">
        <v>55.1</v>
      </c>
    </row>
    <row r="32" spans="1:4">
      <c r="A32">
        <v>31</v>
      </c>
      <c r="B32">
        <v>6198.5</v>
      </c>
      <c r="C32">
        <v>12.9</v>
      </c>
      <c r="D32">
        <v>58.2</v>
      </c>
    </row>
    <row r="33" spans="1:4">
      <c r="A33">
        <v>32</v>
      </c>
      <c r="B33" s="1">
        <v>4103</v>
      </c>
      <c r="C33">
        <v>13.6</v>
      </c>
      <c r="D33">
        <v>58.1</v>
      </c>
    </row>
    <row r="34" spans="1:4">
      <c r="A34">
        <v>33</v>
      </c>
      <c r="B34" s="1">
        <v>5009.5</v>
      </c>
      <c r="C34">
        <v>13.3</v>
      </c>
      <c r="D34">
        <v>57.1</v>
      </c>
    </row>
    <row r="35" spans="1:4">
      <c r="A35">
        <v>34</v>
      </c>
      <c r="B35">
        <v>4515.2</v>
      </c>
      <c r="C35">
        <v>14.6</v>
      </c>
      <c r="D35">
        <v>57.2</v>
      </c>
    </row>
    <row r="36" spans="1:4">
      <c r="A36">
        <v>35</v>
      </c>
      <c r="B36">
        <v>6649.3</v>
      </c>
      <c r="C36" s="1">
        <v>16</v>
      </c>
      <c r="D36">
        <v>57.2</v>
      </c>
    </row>
    <row r="37" spans="1:4">
      <c r="A37">
        <v>36</v>
      </c>
      <c r="B37">
        <v>6088.2</v>
      </c>
      <c r="C37" s="1">
        <v>13</v>
      </c>
      <c r="D37">
        <v>58.6</v>
      </c>
    </row>
  </sheetData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2EAD-6AE8-4A88-AA51-18016E404DC1}">
  <dimension ref="A1:Z40"/>
  <sheetViews>
    <sheetView workbookViewId="0">
      <pane xSplit="4" topLeftCell="E1" activePane="topRight" state="frozen"/>
      <selection pane="topRight" activeCell="Z13" sqref="Z13"/>
    </sheetView>
  </sheetViews>
  <sheetFormatPr defaultRowHeight="15"/>
  <cols>
    <col min="1" max="2" width="6.5703125" customWidth="1"/>
    <col min="3" max="3" width="6.85546875" customWidth="1"/>
    <col min="4" max="4" width="5.28515625" customWidth="1"/>
    <col min="5" max="5" width="8.5703125" customWidth="1"/>
    <col min="6" max="6" width="11.5703125" customWidth="1"/>
    <col min="7" max="7" width="10.140625" customWidth="1"/>
    <col min="8" max="8" width="6.85546875" customWidth="1"/>
    <col min="9" max="9" width="12.85546875" bestFit="1" customWidth="1"/>
    <col min="10" max="10" width="13.85546875" customWidth="1"/>
    <col min="11" max="11" width="11.28515625" customWidth="1"/>
    <col min="12" max="12" width="12.5703125" customWidth="1"/>
    <col min="15" max="15" width="11.140625" style="16" customWidth="1"/>
    <col min="16" max="16" width="12.28515625" style="16" customWidth="1"/>
    <col min="17" max="17" width="11.85546875" style="16" customWidth="1"/>
    <col min="18" max="18" width="11.28515625" style="16" customWidth="1"/>
  </cols>
  <sheetData>
    <row r="1" spans="1:26" ht="60">
      <c r="A1" s="10" t="s">
        <v>11</v>
      </c>
      <c r="B1" s="10" t="s">
        <v>12</v>
      </c>
      <c r="C1" s="10" t="s">
        <v>13</v>
      </c>
      <c r="D1" s="8" t="s">
        <v>6</v>
      </c>
      <c r="E1" s="8" t="s">
        <v>14</v>
      </c>
      <c r="F1" s="8" t="s">
        <v>15</v>
      </c>
      <c r="G1" s="8" t="s">
        <v>16</v>
      </c>
      <c r="H1" s="10" t="s">
        <v>9</v>
      </c>
      <c r="I1" s="11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3" t="s">
        <v>23</v>
      </c>
      <c r="P1" s="13" t="s">
        <v>24</v>
      </c>
      <c r="Q1" s="13" t="s">
        <v>25</v>
      </c>
      <c r="R1" s="13" t="s">
        <v>26</v>
      </c>
      <c r="S1" s="11" t="s">
        <v>27</v>
      </c>
      <c r="T1" s="11" t="s">
        <v>28</v>
      </c>
      <c r="U1" s="11" t="s">
        <v>29</v>
      </c>
      <c r="W1" s="18" t="s">
        <v>30</v>
      </c>
      <c r="X1" s="18" t="s">
        <v>31</v>
      </c>
      <c r="Y1" s="18" t="s">
        <v>32</v>
      </c>
      <c r="Z1" s="18" t="s">
        <v>31</v>
      </c>
    </row>
    <row r="2" spans="1:26">
      <c r="A2">
        <v>1</v>
      </c>
      <c r="B2">
        <v>1</v>
      </c>
      <c r="C2">
        <v>4</v>
      </c>
      <c r="D2">
        <v>1</v>
      </c>
      <c r="E2">
        <v>5644.1</v>
      </c>
      <c r="F2" s="1">
        <v>12.2</v>
      </c>
      <c r="G2" s="7">
        <v>0.122</v>
      </c>
      <c r="H2">
        <v>58.6</v>
      </c>
      <c r="I2" s="1">
        <f>(E2)-(E2*G2)</f>
        <v>4955.5198</v>
      </c>
      <c r="J2" s="1">
        <f>(E2*(1-G2))*(1.155)</f>
        <v>5723.6253690000003</v>
      </c>
      <c r="K2" s="12">
        <f>I2/1000</f>
        <v>4.9555198000000003</v>
      </c>
      <c r="L2" s="12">
        <f>J2/1000</f>
        <v>5.7236253690000005</v>
      </c>
      <c r="M2">
        <f>(2*10*2.5)/43560</f>
        <v>1.147842056932966E-3</v>
      </c>
      <c r="N2">
        <f>6.096*0.762*0.0001</f>
        <v>4.6451520000000005E-4</v>
      </c>
      <c r="O2" s="14">
        <f t="shared" ref="O2:O37" si="0">(K2*2.20462/H2)/M2</f>
        <v>162.42138496856469</v>
      </c>
      <c r="P2" s="14">
        <f t="shared" ref="P2:P37" si="1">(L2*2.20462/H2)/M2</f>
        <v>187.59669963869223</v>
      </c>
      <c r="Q2" s="15">
        <f t="shared" ref="Q2:Q37" si="2">K2/N2</f>
        <v>10668.154239086256</v>
      </c>
      <c r="R2" s="15">
        <f t="shared" ref="R2:R37" si="3">L2/N2</f>
        <v>12321.718146144625</v>
      </c>
      <c r="T2">
        <f>_xlfn.XLOOKUP(B2,W$2:W$3,X$2:X$3)</f>
        <v>100</v>
      </c>
      <c r="U2">
        <f>(_xlfn.XLOOKUP(C2,Y$2:Y$7,Z$2:Z$7))</f>
        <v>155</v>
      </c>
      <c r="W2">
        <v>1</v>
      </c>
      <c r="X2">
        <v>100</v>
      </c>
      <c r="Y2">
        <v>1</v>
      </c>
      <c r="Z2">
        <v>20</v>
      </c>
    </row>
    <row r="3" spans="1:26">
      <c r="A3">
        <v>1</v>
      </c>
      <c r="B3">
        <v>1</v>
      </c>
      <c r="C3">
        <v>1</v>
      </c>
      <c r="D3">
        <v>2</v>
      </c>
      <c r="E3">
        <v>3816.1</v>
      </c>
      <c r="F3">
        <v>13.6</v>
      </c>
      <c r="G3">
        <v>0.13600000000000001</v>
      </c>
      <c r="H3">
        <v>57.7</v>
      </c>
      <c r="I3" s="1">
        <f>(E3) - (E3*G3)</f>
        <v>3297.1104</v>
      </c>
      <c r="J3" s="1">
        <f t="shared" ref="J3:J37" si="4">(E3*(1-G3))*(1.155)</f>
        <v>3808.1625120000003</v>
      </c>
      <c r="K3" s="12">
        <f>I3/1000</f>
        <v>3.2971104000000002</v>
      </c>
      <c r="L3" s="12">
        <f>J3/1000</f>
        <v>3.8081625120000004</v>
      </c>
      <c r="M3">
        <f t="shared" ref="M3:M37" si="5">(2*10*2.5)/43560</f>
        <v>1.147842056932966E-3</v>
      </c>
      <c r="N3">
        <f t="shared" ref="N3:N37" si="6">6.096*0.762*0.0001</f>
        <v>4.6451520000000005E-4</v>
      </c>
      <c r="O3" s="14">
        <f t="shared" si="0"/>
        <v>109.75120211053411</v>
      </c>
      <c r="P3" s="14">
        <f t="shared" si="1"/>
        <v>126.76263843766689</v>
      </c>
      <c r="Q3" s="15">
        <f t="shared" si="2"/>
        <v>7097.9601959203919</v>
      </c>
      <c r="R3" s="15">
        <f t="shared" si="3"/>
        <v>8198.1440262880533</v>
      </c>
      <c r="T3">
        <f t="shared" ref="T3:T37" si="7">_xlfn.XLOOKUP(B3,W$2:W$3,X$2:X$3)</f>
        <v>100</v>
      </c>
      <c r="U3">
        <f t="shared" ref="U3:U37" si="8">(_xlfn.XLOOKUP(C3,Y$2:Y$7,Z$2:Z$7))</f>
        <v>20</v>
      </c>
      <c r="W3">
        <v>2</v>
      </c>
      <c r="X3">
        <v>70</v>
      </c>
      <c r="Y3">
        <v>2</v>
      </c>
      <c r="Z3">
        <v>65</v>
      </c>
    </row>
    <row r="4" spans="1:26">
      <c r="A4">
        <v>1</v>
      </c>
      <c r="B4">
        <v>1</v>
      </c>
      <c r="C4">
        <v>5</v>
      </c>
      <c r="D4">
        <v>3</v>
      </c>
      <c r="E4">
        <v>6791.8</v>
      </c>
      <c r="F4">
        <v>13.5</v>
      </c>
      <c r="G4">
        <v>0.13500000000000001</v>
      </c>
      <c r="H4" s="1">
        <v>59</v>
      </c>
      <c r="I4" s="1">
        <f t="shared" ref="I4:I37" si="9">(E4) - (E4*G4)</f>
        <v>5874.9070000000002</v>
      </c>
      <c r="J4" s="1">
        <f t="shared" si="4"/>
        <v>6785.5175850000005</v>
      </c>
      <c r="K4" s="12">
        <f t="shared" ref="K4:K37" si="10">I4/1000</f>
        <v>5.8749070000000003</v>
      </c>
      <c r="L4" s="12">
        <f t="shared" ref="L4:L37" si="11">J4/1000</f>
        <v>6.7855175850000009</v>
      </c>
      <c r="M4">
        <f t="shared" si="5"/>
        <v>1.147842056932966E-3</v>
      </c>
      <c r="N4">
        <f t="shared" si="6"/>
        <v>4.6451520000000005E-4</v>
      </c>
      <c r="O4" s="14">
        <f t="shared" si="0"/>
        <v>191.24962583322386</v>
      </c>
      <c r="P4" s="14">
        <f t="shared" si="1"/>
        <v>220.89331783737359</v>
      </c>
      <c r="Q4" s="15">
        <f t="shared" si="2"/>
        <v>12647.394530900172</v>
      </c>
      <c r="R4" s="15">
        <f t="shared" si="3"/>
        <v>14607.740683189701</v>
      </c>
      <c r="T4">
        <f t="shared" si="7"/>
        <v>100</v>
      </c>
      <c r="U4">
        <f t="shared" si="8"/>
        <v>200</v>
      </c>
      <c r="Y4">
        <v>3</v>
      </c>
      <c r="Z4">
        <v>110</v>
      </c>
    </row>
    <row r="5" spans="1:26">
      <c r="A5">
        <v>1</v>
      </c>
      <c r="B5">
        <v>1</v>
      </c>
      <c r="C5">
        <v>3</v>
      </c>
      <c r="D5">
        <v>4</v>
      </c>
      <c r="E5">
        <v>5572.7</v>
      </c>
      <c r="F5">
        <v>15.6</v>
      </c>
      <c r="G5">
        <v>0.156</v>
      </c>
      <c r="H5">
        <v>58.6</v>
      </c>
      <c r="I5" s="1">
        <f t="shared" si="9"/>
        <v>4703.3588</v>
      </c>
      <c r="J5" s="1">
        <f t="shared" si="4"/>
        <v>5432.379414</v>
      </c>
      <c r="K5" s="12">
        <f t="shared" si="10"/>
        <v>4.7033588000000002</v>
      </c>
      <c r="L5" s="12">
        <f t="shared" si="11"/>
        <v>5.4323794139999997</v>
      </c>
      <c r="M5">
        <f t="shared" si="5"/>
        <v>1.147842056932966E-3</v>
      </c>
      <c r="N5">
        <f t="shared" si="6"/>
        <v>4.6451520000000005E-4</v>
      </c>
      <c r="O5" s="14">
        <f t="shared" si="0"/>
        <v>154.15659328010079</v>
      </c>
      <c r="P5" s="14">
        <f t="shared" si="1"/>
        <v>178.05086523851639</v>
      </c>
      <c r="Q5" s="15">
        <f t="shared" si="2"/>
        <v>10125.306556168667</v>
      </c>
      <c r="R5" s="15">
        <f t="shared" si="3"/>
        <v>11694.72907237481</v>
      </c>
      <c r="T5">
        <f t="shared" si="7"/>
        <v>100</v>
      </c>
      <c r="U5">
        <f t="shared" si="8"/>
        <v>110</v>
      </c>
      <c r="Y5">
        <v>4</v>
      </c>
      <c r="Z5">
        <v>155</v>
      </c>
    </row>
    <row r="6" spans="1:26">
      <c r="A6">
        <v>1</v>
      </c>
      <c r="B6">
        <v>1</v>
      </c>
      <c r="C6">
        <v>2</v>
      </c>
      <c r="D6">
        <v>5</v>
      </c>
      <c r="E6">
        <v>4415.3</v>
      </c>
      <c r="F6">
        <v>15.4</v>
      </c>
      <c r="G6">
        <v>0.154</v>
      </c>
      <c r="H6">
        <v>58.2</v>
      </c>
      <c r="I6" s="1">
        <f t="shared" si="9"/>
        <v>3735.3438000000001</v>
      </c>
      <c r="J6" s="1">
        <f t="shared" si="4"/>
        <v>4314.3220890000002</v>
      </c>
      <c r="K6" s="12">
        <f t="shared" si="10"/>
        <v>3.7353437999999999</v>
      </c>
      <c r="L6" s="12">
        <f t="shared" si="11"/>
        <v>4.314322089</v>
      </c>
      <c r="M6">
        <f t="shared" si="5"/>
        <v>1.147842056932966E-3</v>
      </c>
      <c r="N6">
        <f t="shared" si="6"/>
        <v>4.6451520000000005E-4</v>
      </c>
      <c r="O6" s="14">
        <f t="shared" si="0"/>
        <v>123.27051358157638</v>
      </c>
      <c r="P6" s="14">
        <f t="shared" si="1"/>
        <v>142.37744318672074</v>
      </c>
      <c r="Q6" s="15">
        <f t="shared" si="2"/>
        <v>8041.3812077624143</v>
      </c>
      <c r="R6" s="15">
        <f t="shared" si="3"/>
        <v>9287.7952949655883</v>
      </c>
      <c r="T6">
        <f t="shared" si="7"/>
        <v>100</v>
      </c>
      <c r="U6">
        <f t="shared" si="8"/>
        <v>65</v>
      </c>
      <c r="Y6">
        <v>5</v>
      </c>
      <c r="Z6">
        <v>200</v>
      </c>
    </row>
    <row r="7" spans="1:26">
      <c r="A7">
        <v>1</v>
      </c>
      <c r="B7">
        <v>1</v>
      </c>
      <c r="C7">
        <v>6</v>
      </c>
      <c r="D7">
        <v>6</v>
      </c>
      <c r="E7">
        <v>6288.7</v>
      </c>
      <c r="F7" s="1">
        <v>15</v>
      </c>
      <c r="G7" s="7">
        <v>0.15</v>
      </c>
      <c r="H7">
        <v>58.8</v>
      </c>
      <c r="I7" s="1">
        <f t="shared" si="9"/>
        <v>5345.3949999999995</v>
      </c>
      <c r="J7" s="1">
        <f t="shared" si="4"/>
        <v>6173.9312249999994</v>
      </c>
      <c r="K7" s="12">
        <f t="shared" si="10"/>
        <v>5.3453949999999999</v>
      </c>
      <c r="L7" s="12">
        <f t="shared" si="11"/>
        <v>6.1739312249999996</v>
      </c>
      <c r="M7">
        <f t="shared" si="5"/>
        <v>1.147842056932966E-3</v>
      </c>
      <c r="N7">
        <f t="shared" si="6"/>
        <v>4.6451520000000005E-4</v>
      </c>
      <c r="O7" s="14">
        <f t="shared" si="0"/>
        <v>174.60395898525306</v>
      </c>
      <c r="P7" s="14">
        <f t="shared" si="1"/>
        <v>201.66757262796725</v>
      </c>
      <c r="Q7" s="15">
        <f t="shared" si="2"/>
        <v>11507.470584385612</v>
      </c>
      <c r="R7" s="15">
        <f t="shared" si="3"/>
        <v>13291.128524965381</v>
      </c>
      <c r="T7">
        <f t="shared" si="7"/>
        <v>100</v>
      </c>
      <c r="U7">
        <f t="shared" si="8"/>
        <v>245</v>
      </c>
      <c r="Y7">
        <v>6</v>
      </c>
      <c r="Z7">
        <v>245</v>
      </c>
    </row>
    <row r="8" spans="1:26">
      <c r="A8">
        <v>1</v>
      </c>
      <c r="B8">
        <v>2</v>
      </c>
      <c r="C8">
        <v>3</v>
      </c>
      <c r="D8">
        <v>7</v>
      </c>
      <c r="E8">
        <v>3391.6</v>
      </c>
      <c r="F8">
        <v>12.3</v>
      </c>
      <c r="G8">
        <v>0.123</v>
      </c>
      <c r="H8">
        <v>58.9</v>
      </c>
      <c r="I8" s="1">
        <f t="shared" si="9"/>
        <v>2974.4331999999999</v>
      </c>
      <c r="J8" s="1">
        <f t="shared" si="4"/>
        <v>3435.4703460000001</v>
      </c>
      <c r="K8" s="12">
        <f t="shared" si="10"/>
        <v>2.9744332</v>
      </c>
      <c r="L8" s="12">
        <f t="shared" si="11"/>
        <v>3.4354703460000002</v>
      </c>
      <c r="M8">
        <f t="shared" si="5"/>
        <v>1.147842056932966E-3</v>
      </c>
      <c r="N8">
        <f t="shared" si="6"/>
        <v>4.6451520000000005E-4</v>
      </c>
      <c r="O8" s="14">
        <f t="shared" si="0"/>
        <v>96.993031842270639</v>
      </c>
      <c r="P8" s="14">
        <f t="shared" si="1"/>
        <v>112.0269517778226</v>
      </c>
      <c r="Q8" s="15">
        <f t="shared" si="2"/>
        <v>6403.3065010574455</v>
      </c>
      <c r="R8" s="15">
        <f t="shared" si="3"/>
        <v>7395.8190087213507</v>
      </c>
      <c r="T8">
        <f t="shared" si="7"/>
        <v>70</v>
      </c>
      <c r="U8">
        <f t="shared" si="8"/>
        <v>110</v>
      </c>
    </row>
    <row r="9" spans="1:26">
      <c r="A9">
        <v>1</v>
      </c>
      <c r="B9">
        <v>2</v>
      </c>
      <c r="C9">
        <v>1</v>
      </c>
      <c r="D9">
        <v>8</v>
      </c>
      <c r="E9" s="1">
        <v>3296</v>
      </c>
      <c r="F9">
        <v>13.3</v>
      </c>
      <c r="G9">
        <v>0.13300000000000001</v>
      </c>
      <c r="H9">
        <v>58.9</v>
      </c>
      <c r="I9" s="1">
        <f t="shared" si="9"/>
        <v>2857.6320000000001</v>
      </c>
      <c r="J9" s="1">
        <f t="shared" si="4"/>
        <v>3300.5649600000002</v>
      </c>
      <c r="K9" s="12">
        <f t="shared" si="10"/>
        <v>2.8576320000000002</v>
      </c>
      <c r="L9" s="12">
        <f t="shared" si="11"/>
        <v>3.30056496</v>
      </c>
      <c r="M9">
        <f t="shared" si="5"/>
        <v>1.147842056932966E-3</v>
      </c>
      <c r="N9">
        <f t="shared" si="6"/>
        <v>4.6451520000000005E-4</v>
      </c>
      <c r="O9" s="14">
        <f t="shared" si="0"/>
        <v>93.184271736037488</v>
      </c>
      <c r="P9" s="14">
        <f t="shared" si="1"/>
        <v>107.62783385512328</v>
      </c>
      <c r="Q9" s="15">
        <f t="shared" si="2"/>
        <v>6151.8589703846073</v>
      </c>
      <c r="R9" s="15">
        <f t="shared" si="3"/>
        <v>7105.3971107942207</v>
      </c>
      <c r="T9">
        <f t="shared" si="7"/>
        <v>70</v>
      </c>
      <c r="U9">
        <f t="shared" si="8"/>
        <v>20</v>
      </c>
    </row>
    <row r="10" spans="1:26">
      <c r="A10">
        <v>1</v>
      </c>
      <c r="B10">
        <v>2</v>
      </c>
      <c r="C10">
        <v>6</v>
      </c>
      <c r="D10">
        <v>9</v>
      </c>
      <c r="E10">
        <v>3787.1</v>
      </c>
      <c r="F10">
        <v>11.7</v>
      </c>
      <c r="G10">
        <v>0.11700000000000001</v>
      </c>
      <c r="H10">
        <v>58.4</v>
      </c>
      <c r="I10" s="1">
        <f t="shared" si="9"/>
        <v>3344.0092999999997</v>
      </c>
      <c r="J10" s="1">
        <f t="shared" si="4"/>
        <v>3862.3307415000004</v>
      </c>
      <c r="K10" s="12">
        <f t="shared" si="10"/>
        <v>3.3440092999999997</v>
      </c>
      <c r="L10" s="12">
        <f t="shared" si="11"/>
        <v>3.8623307415000006</v>
      </c>
      <c r="M10">
        <f t="shared" si="5"/>
        <v>1.147842056932966E-3</v>
      </c>
      <c r="N10">
        <f t="shared" si="6"/>
        <v>4.6451520000000005E-4</v>
      </c>
      <c r="O10" s="14">
        <f t="shared" si="0"/>
        <v>109.97810676232841</v>
      </c>
      <c r="P10" s="14">
        <f t="shared" si="1"/>
        <v>127.02471331048933</v>
      </c>
      <c r="Q10" s="15">
        <f t="shared" si="2"/>
        <v>7198.9233075688362</v>
      </c>
      <c r="R10" s="15">
        <f t="shared" si="3"/>
        <v>8314.7564202420072</v>
      </c>
      <c r="T10">
        <f t="shared" si="7"/>
        <v>70</v>
      </c>
      <c r="U10">
        <f t="shared" si="8"/>
        <v>245</v>
      </c>
    </row>
    <row r="11" spans="1:26">
      <c r="A11">
        <v>1</v>
      </c>
      <c r="B11">
        <v>2</v>
      </c>
      <c r="C11">
        <v>5</v>
      </c>
      <c r="D11">
        <v>10</v>
      </c>
      <c r="E11">
        <v>3083.9</v>
      </c>
      <c r="F11">
        <v>11.5</v>
      </c>
      <c r="G11">
        <v>0.115</v>
      </c>
      <c r="H11">
        <v>59.6</v>
      </c>
      <c r="I11" s="1">
        <f t="shared" si="9"/>
        <v>2729.2515000000003</v>
      </c>
      <c r="J11" s="1">
        <f t="shared" si="4"/>
        <v>3152.2854825000004</v>
      </c>
      <c r="K11" s="12">
        <f t="shared" si="10"/>
        <v>2.7292515000000002</v>
      </c>
      <c r="L11" s="12">
        <f t="shared" si="11"/>
        <v>3.1522854825000004</v>
      </c>
      <c r="M11">
        <f t="shared" si="5"/>
        <v>1.147842056932966E-3</v>
      </c>
      <c r="N11">
        <f t="shared" si="6"/>
        <v>4.6451520000000005E-4</v>
      </c>
      <c r="O11" s="14">
        <f t="shared" si="0"/>
        <v>87.952645627674755</v>
      </c>
      <c r="P11" s="14">
        <f t="shared" si="1"/>
        <v>101.58530569996437</v>
      </c>
      <c r="Q11" s="15">
        <f t="shared" si="2"/>
        <v>5875.4837301341267</v>
      </c>
      <c r="R11" s="15">
        <f t="shared" si="3"/>
        <v>6786.1837083049168</v>
      </c>
      <c r="T11">
        <f t="shared" si="7"/>
        <v>70</v>
      </c>
      <c r="U11">
        <f t="shared" si="8"/>
        <v>200</v>
      </c>
    </row>
    <row r="12" spans="1:26">
      <c r="A12">
        <v>1</v>
      </c>
      <c r="B12">
        <v>2</v>
      </c>
      <c r="C12">
        <v>4</v>
      </c>
      <c r="D12">
        <v>11</v>
      </c>
      <c r="E12" s="1">
        <v>3283</v>
      </c>
      <c r="F12">
        <v>11.9</v>
      </c>
      <c r="G12">
        <v>0.11899999999999999</v>
      </c>
      <c r="H12">
        <v>59.2</v>
      </c>
      <c r="I12" s="1">
        <f t="shared" si="9"/>
        <v>2892.3229999999999</v>
      </c>
      <c r="J12" s="1">
        <f t="shared" si="4"/>
        <v>3340.633065</v>
      </c>
      <c r="K12" s="12">
        <f t="shared" si="10"/>
        <v>2.8923229999999998</v>
      </c>
      <c r="L12" s="12">
        <f t="shared" si="11"/>
        <v>3.340633065</v>
      </c>
      <c r="M12">
        <f t="shared" si="5"/>
        <v>1.147842056932966E-3</v>
      </c>
      <c r="N12">
        <f t="shared" si="6"/>
        <v>4.6451520000000005E-4</v>
      </c>
      <c r="O12" s="14">
        <f t="shared" si="0"/>
        <v>93.837557311231606</v>
      </c>
      <c r="P12" s="14">
        <f t="shared" si="1"/>
        <v>108.38237869447252</v>
      </c>
      <c r="Q12" s="15">
        <f t="shared" si="2"/>
        <v>6226.541133637822</v>
      </c>
      <c r="R12" s="15">
        <f t="shared" si="3"/>
        <v>7191.6550093516844</v>
      </c>
      <c r="T12">
        <f t="shared" si="7"/>
        <v>70</v>
      </c>
      <c r="U12">
        <f t="shared" si="8"/>
        <v>155</v>
      </c>
    </row>
    <row r="13" spans="1:26">
      <c r="A13">
        <v>1</v>
      </c>
      <c r="B13">
        <v>2</v>
      </c>
      <c r="C13">
        <v>2</v>
      </c>
      <c r="D13">
        <v>12</v>
      </c>
      <c r="E13">
        <v>2191.5</v>
      </c>
      <c r="F13">
        <v>11.8</v>
      </c>
      <c r="G13">
        <v>0.11799999999999999</v>
      </c>
      <c r="H13">
        <v>56.8</v>
      </c>
      <c r="I13" s="1">
        <f t="shared" si="9"/>
        <v>1932.903</v>
      </c>
      <c r="J13" s="1">
        <f t="shared" si="4"/>
        <v>2232.5029650000001</v>
      </c>
      <c r="K13" s="12">
        <f t="shared" si="10"/>
        <v>1.932903</v>
      </c>
      <c r="L13" s="12">
        <f t="shared" si="11"/>
        <v>2.2325029650000001</v>
      </c>
      <c r="M13">
        <f t="shared" si="5"/>
        <v>1.147842056932966E-3</v>
      </c>
      <c r="N13">
        <f t="shared" si="6"/>
        <v>4.6451520000000005E-4</v>
      </c>
      <c r="O13" s="14">
        <f t="shared" si="0"/>
        <v>65.360194229796335</v>
      </c>
      <c r="P13" s="14">
        <f t="shared" si="1"/>
        <v>75.491024335414764</v>
      </c>
      <c r="Q13" s="15">
        <f t="shared" si="2"/>
        <v>4161.1189472378937</v>
      </c>
      <c r="R13" s="15">
        <f t="shared" si="3"/>
        <v>4806.0923840597679</v>
      </c>
      <c r="T13">
        <f t="shared" si="7"/>
        <v>70</v>
      </c>
      <c r="U13">
        <f t="shared" si="8"/>
        <v>65</v>
      </c>
    </row>
    <row r="14" spans="1:26">
      <c r="A14">
        <v>2</v>
      </c>
      <c r="B14">
        <v>2</v>
      </c>
      <c r="C14">
        <v>6</v>
      </c>
      <c r="D14">
        <v>13</v>
      </c>
      <c r="E14">
        <v>3767.6</v>
      </c>
      <c r="F14">
        <v>12.4</v>
      </c>
      <c r="G14">
        <v>0.124</v>
      </c>
      <c r="H14">
        <v>59.2</v>
      </c>
      <c r="I14" s="1">
        <f t="shared" si="9"/>
        <v>3300.4175999999998</v>
      </c>
      <c r="J14" s="1">
        <f t="shared" si="4"/>
        <v>3811.9823279999996</v>
      </c>
      <c r="K14" s="12">
        <f t="shared" si="10"/>
        <v>3.3004175999999998</v>
      </c>
      <c r="L14" s="12">
        <f t="shared" si="11"/>
        <v>3.8119823279999996</v>
      </c>
      <c r="M14">
        <f t="shared" si="5"/>
        <v>1.147842056932966E-3</v>
      </c>
      <c r="N14">
        <f t="shared" si="6"/>
        <v>4.6451520000000005E-4</v>
      </c>
      <c r="O14" s="14">
        <f t="shared" si="0"/>
        <v>107.07764163649684</v>
      </c>
      <c r="P14" s="14">
        <f t="shared" si="1"/>
        <v>123.67467609015385</v>
      </c>
      <c r="Q14" s="15">
        <f t="shared" si="2"/>
        <v>7105.0798768264194</v>
      </c>
      <c r="R14" s="15">
        <f t="shared" si="3"/>
        <v>8206.3672577345133</v>
      </c>
      <c r="T14">
        <f t="shared" si="7"/>
        <v>70</v>
      </c>
      <c r="U14">
        <f t="shared" si="8"/>
        <v>245</v>
      </c>
    </row>
    <row r="15" spans="1:26">
      <c r="A15">
        <v>2</v>
      </c>
      <c r="B15">
        <v>2</v>
      </c>
      <c r="C15">
        <v>1</v>
      </c>
      <c r="D15">
        <v>14</v>
      </c>
      <c r="E15" s="1">
        <v>2853</v>
      </c>
      <c r="F15" s="1">
        <v>12</v>
      </c>
      <c r="G15" s="7">
        <v>0.12</v>
      </c>
      <c r="H15">
        <v>57.9</v>
      </c>
      <c r="I15" s="1">
        <f t="shared" si="9"/>
        <v>2510.64</v>
      </c>
      <c r="J15" s="1">
        <f t="shared" si="4"/>
        <v>2899.7891999999997</v>
      </c>
      <c r="K15" s="12">
        <f t="shared" si="10"/>
        <v>2.51064</v>
      </c>
      <c r="L15" s="12">
        <f t="shared" si="11"/>
        <v>2.8997891999999998</v>
      </c>
      <c r="M15">
        <f t="shared" si="5"/>
        <v>1.147842056932966E-3</v>
      </c>
      <c r="N15">
        <f t="shared" si="6"/>
        <v>4.6451520000000005E-4</v>
      </c>
      <c r="O15" s="14">
        <f t="shared" si="0"/>
        <v>83.283216494026945</v>
      </c>
      <c r="P15" s="14">
        <f t="shared" si="1"/>
        <v>96.192115050601117</v>
      </c>
      <c r="Q15" s="15">
        <f t="shared" si="2"/>
        <v>5404.8608097216193</v>
      </c>
      <c r="R15" s="15">
        <f t="shared" si="3"/>
        <v>6242.6142352284696</v>
      </c>
      <c r="T15">
        <f t="shared" si="7"/>
        <v>70</v>
      </c>
      <c r="U15">
        <f t="shared" si="8"/>
        <v>20</v>
      </c>
    </row>
    <row r="16" spans="1:26">
      <c r="A16">
        <v>2</v>
      </c>
      <c r="B16">
        <v>2</v>
      </c>
      <c r="C16">
        <v>5</v>
      </c>
      <c r="D16">
        <v>15</v>
      </c>
      <c r="E16">
        <v>2748.8</v>
      </c>
      <c r="F16">
        <v>11.6</v>
      </c>
      <c r="G16">
        <v>0.11600000000000001</v>
      </c>
      <c r="H16">
        <v>58.1</v>
      </c>
      <c r="I16" s="1">
        <f t="shared" si="9"/>
        <v>2429.9392000000003</v>
      </c>
      <c r="J16" s="1">
        <f t="shared" si="4"/>
        <v>2806.5797760000005</v>
      </c>
      <c r="K16" s="12">
        <f t="shared" si="10"/>
        <v>2.4299392000000002</v>
      </c>
      <c r="L16" s="12">
        <f t="shared" si="11"/>
        <v>2.8065797760000004</v>
      </c>
      <c r="M16">
        <f t="shared" si="5"/>
        <v>1.147842056932966E-3</v>
      </c>
      <c r="N16">
        <f t="shared" si="6"/>
        <v>4.6451520000000005E-4</v>
      </c>
      <c r="O16" s="14">
        <f t="shared" si="0"/>
        <v>80.328726979198024</v>
      </c>
      <c r="P16" s="14">
        <f t="shared" si="1"/>
        <v>92.779679660973713</v>
      </c>
      <c r="Q16" s="15">
        <f t="shared" si="2"/>
        <v>5231.1295733702573</v>
      </c>
      <c r="R16" s="15">
        <f t="shared" si="3"/>
        <v>6041.954657242648</v>
      </c>
      <c r="T16">
        <f t="shared" si="7"/>
        <v>70</v>
      </c>
      <c r="U16">
        <f t="shared" si="8"/>
        <v>200</v>
      </c>
    </row>
    <row r="17" spans="1:21">
      <c r="A17">
        <v>2</v>
      </c>
      <c r="B17">
        <v>2</v>
      </c>
      <c r="C17">
        <v>4</v>
      </c>
      <c r="D17">
        <v>16</v>
      </c>
      <c r="E17">
        <v>3681.2</v>
      </c>
      <c r="F17">
        <v>11.8</v>
      </c>
      <c r="G17">
        <v>0.11799999999999999</v>
      </c>
      <c r="H17">
        <v>58.6</v>
      </c>
      <c r="I17" s="1">
        <f t="shared" si="9"/>
        <v>3246.8184000000001</v>
      </c>
      <c r="J17" s="1">
        <f t="shared" si="4"/>
        <v>3750.0752519999996</v>
      </c>
      <c r="K17" s="12">
        <f t="shared" si="10"/>
        <v>3.2468184</v>
      </c>
      <c r="L17" s="12">
        <f t="shared" si="11"/>
        <v>3.7500752519999998</v>
      </c>
      <c r="M17">
        <f t="shared" si="5"/>
        <v>1.147842056932966E-3</v>
      </c>
      <c r="N17">
        <f t="shared" si="6"/>
        <v>4.6451520000000005E-4</v>
      </c>
      <c r="O17" s="14">
        <f t="shared" si="0"/>
        <v>106.41724028010528</v>
      </c>
      <c r="P17" s="14">
        <f t="shared" si="1"/>
        <v>122.91191252352158</v>
      </c>
      <c r="Q17" s="15">
        <f t="shared" si="2"/>
        <v>6989.6924793849585</v>
      </c>
      <c r="R17" s="15">
        <f t="shared" si="3"/>
        <v>8073.0948136896259</v>
      </c>
      <c r="T17">
        <f t="shared" si="7"/>
        <v>70</v>
      </c>
      <c r="U17">
        <f t="shared" si="8"/>
        <v>155</v>
      </c>
    </row>
    <row r="18" spans="1:21">
      <c r="A18">
        <v>2</v>
      </c>
      <c r="B18">
        <v>2</v>
      </c>
      <c r="C18">
        <v>3</v>
      </c>
      <c r="D18">
        <v>17</v>
      </c>
      <c r="E18" s="1">
        <v>3406.1</v>
      </c>
      <c r="F18">
        <v>11.2</v>
      </c>
      <c r="G18">
        <v>0.112</v>
      </c>
      <c r="H18">
        <v>57.9</v>
      </c>
      <c r="I18" s="1">
        <f t="shared" si="9"/>
        <v>3024.6167999999998</v>
      </c>
      <c r="J18" s="1">
        <f t="shared" si="4"/>
        <v>3493.4324039999997</v>
      </c>
      <c r="K18" s="12">
        <f t="shared" si="10"/>
        <v>3.0246168</v>
      </c>
      <c r="L18" s="12">
        <f t="shared" si="11"/>
        <v>3.4934324039999995</v>
      </c>
      <c r="M18">
        <f t="shared" si="5"/>
        <v>1.147842056932966E-3</v>
      </c>
      <c r="N18">
        <f t="shared" si="6"/>
        <v>4.6451520000000005E-4</v>
      </c>
      <c r="O18" s="14">
        <f t="shared" si="0"/>
        <v>100.33290944375578</v>
      </c>
      <c r="P18" s="14">
        <f t="shared" si="1"/>
        <v>115.88451040753792</v>
      </c>
      <c r="Q18" s="15">
        <f t="shared" si="2"/>
        <v>6511.3408560150447</v>
      </c>
      <c r="R18" s="15">
        <f t="shared" si="3"/>
        <v>7520.598688697376</v>
      </c>
      <c r="T18">
        <f t="shared" si="7"/>
        <v>70</v>
      </c>
      <c r="U18">
        <f t="shared" si="8"/>
        <v>110</v>
      </c>
    </row>
    <row r="19" spans="1:21">
      <c r="A19">
        <v>2</v>
      </c>
      <c r="B19">
        <v>2</v>
      </c>
      <c r="C19">
        <v>2</v>
      </c>
      <c r="D19">
        <v>18</v>
      </c>
      <c r="E19">
        <v>2660.5</v>
      </c>
      <c r="F19">
        <v>12.2</v>
      </c>
      <c r="G19">
        <v>0.122</v>
      </c>
      <c r="H19">
        <v>57.6</v>
      </c>
      <c r="I19" s="1">
        <f t="shared" si="9"/>
        <v>2335.9189999999999</v>
      </c>
      <c r="J19" s="1">
        <f t="shared" si="4"/>
        <v>2697.986445</v>
      </c>
      <c r="K19" s="12">
        <f t="shared" si="10"/>
        <v>2.3359190000000001</v>
      </c>
      <c r="L19" s="12">
        <f t="shared" si="11"/>
        <v>2.6979864450000002</v>
      </c>
      <c r="M19">
        <f t="shared" si="5"/>
        <v>1.147842056932966E-3</v>
      </c>
      <c r="N19">
        <f t="shared" si="6"/>
        <v>4.6451520000000005E-4</v>
      </c>
      <c r="O19" s="14">
        <f t="shared" si="0"/>
        <v>77.890932904922494</v>
      </c>
      <c r="P19" s="14">
        <f t="shared" si="1"/>
        <v>89.964027505185484</v>
      </c>
      <c r="Q19" s="15">
        <f t="shared" si="2"/>
        <v>5028.7245713380316</v>
      </c>
      <c r="R19" s="15">
        <f t="shared" si="3"/>
        <v>5808.1768798954263</v>
      </c>
      <c r="T19">
        <f t="shared" si="7"/>
        <v>70</v>
      </c>
      <c r="U19">
        <f t="shared" si="8"/>
        <v>65</v>
      </c>
    </row>
    <row r="20" spans="1:21">
      <c r="A20">
        <v>2</v>
      </c>
      <c r="B20">
        <v>1</v>
      </c>
      <c r="C20">
        <v>4</v>
      </c>
      <c r="D20">
        <v>19</v>
      </c>
      <c r="E20">
        <v>4292.3</v>
      </c>
      <c r="F20">
        <v>14.1</v>
      </c>
      <c r="G20">
        <v>0.14099999999999999</v>
      </c>
      <c r="H20">
        <v>56.9</v>
      </c>
      <c r="I20" s="1">
        <f t="shared" si="9"/>
        <v>3687.0857000000001</v>
      </c>
      <c r="J20" s="1">
        <f t="shared" si="4"/>
        <v>4258.5839835000006</v>
      </c>
      <c r="K20" s="12">
        <f t="shared" si="10"/>
        <v>3.6870856999999999</v>
      </c>
      <c r="L20" s="12">
        <f t="shared" si="11"/>
        <v>4.2585839835000003</v>
      </c>
      <c r="M20">
        <f t="shared" si="5"/>
        <v>1.147842056932966E-3</v>
      </c>
      <c r="N20">
        <f t="shared" si="6"/>
        <v>4.6451520000000005E-4</v>
      </c>
      <c r="O20" s="14">
        <f t="shared" si="0"/>
        <v>124.45793057141829</v>
      </c>
      <c r="P20" s="14">
        <f t="shared" si="1"/>
        <v>143.74890980998813</v>
      </c>
      <c r="Q20" s="15">
        <f t="shared" si="2"/>
        <v>7937.4920347062907</v>
      </c>
      <c r="R20" s="15">
        <f t="shared" si="3"/>
        <v>9167.8033000857668</v>
      </c>
      <c r="T20">
        <f t="shared" si="7"/>
        <v>100</v>
      </c>
      <c r="U20">
        <f t="shared" si="8"/>
        <v>155</v>
      </c>
    </row>
    <row r="21" spans="1:21">
      <c r="A21">
        <v>2</v>
      </c>
      <c r="B21">
        <v>1</v>
      </c>
      <c r="C21">
        <v>5</v>
      </c>
      <c r="D21">
        <v>20</v>
      </c>
      <c r="E21">
        <v>5641.3</v>
      </c>
      <c r="F21" s="1">
        <v>15</v>
      </c>
      <c r="G21" s="7">
        <v>0.15</v>
      </c>
      <c r="H21">
        <v>57.7</v>
      </c>
      <c r="I21" s="1">
        <f t="shared" si="9"/>
        <v>4795.1050000000005</v>
      </c>
      <c r="J21" s="1">
        <f t="shared" si="4"/>
        <v>5538.3462750000008</v>
      </c>
      <c r="K21" s="12">
        <f t="shared" si="10"/>
        <v>4.7951050000000004</v>
      </c>
      <c r="L21" s="12">
        <f t="shared" si="11"/>
        <v>5.5383462750000012</v>
      </c>
      <c r="M21">
        <f t="shared" si="5"/>
        <v>1.147842056932966E-3</v>
      </c>
      <c r="N21">
        <f t="shared" si="6"/>
        <v>4.6451520000000005E-4</v>
      </c>
      <c r="O21" s="14">
        <f t="shared" si="0"/>
        <v>159.61507931194316</v>
      </c>
      <c r="P21" s="14">
        <f t="shared" si="1"/>
        <v>184.35541660529438</v>
      </c>
      <c r="Q21" s="15">
        <f t="shared" si="2"/>
        <v>10322.816131743375</v>
      </c>
      <c r="R21" s="15">
        <f t="shared" si="3"/>
        <v>11922.852632163598</v>
      </c>
      <c r="T21">
        <f t="shared" si="7"/>
        <v>100</v>
      </c>
      <c r="U21">
        <f t="shared" si="8"/>
        <v>200</v>
      </c>
    </row>
    <row r="22" spans="1:21">
      <c r="A22">
        <v>2</v>
      </c>
      <c r="B22">
        <v>1</v>
      </c>
      <c r="C22">
        <v>3</v>
      </c>
      <c r="D22">
        <v>21</v>
      </c>
      <c r="E22">
        <v>4688.1000000000004</v>
      </c>
      <c r="F22">
        <v>16.899999999999999</v>
      </c>
      <c r="G22">
        <v>0.16900000000000001</v>
      </c>
      <c r="H22">
        <v>56.1</v>
      </c>
      <c r="I22" s="1">
        <f t="shared" si="9"/>
        <v>3895.8111000000004</v>
      </c>
      <c r="J22" s="1">
        <f t="shared" si="4"/>
        <v>4499.6618205000004</v>
      </c>
      <c r="K22" s="12">
        <f t="shared" si="10"/>
        <v>3.8958111000000004</v>
      </c>
      <c r="L22" s="12">
        <f t="shared" si="11"/>
        <v>4.4996618205000001</v>
      </c>
      <c r="M22">
        <f t="shared" si="5"/>
        <v>1.147842056932966E-3</v>
      </c>
      <c r="N22">
        <f t="shared" si="6"/>
        <v>4.6451520000000005E-4</v>
      </c>
      <c r="O22" s="14">
        <f t="shared" si="0"/>
        <v>133.37874880955576</v>
      </c>
      <c r="P22" s="14">
        <f t="shared" si="1"/>
        <v>154.05245487503689</v>
      </c>
      <c r="Q22" s="15">
        <f t="shared" si="2"/>
        <v>8386.8323361646726</v>
      </c>
      <c r="R22" s="15">
        <f t="shared" si="3"/>
        <v>9686.7913482701952</v>
      </c>
      <c r="T22">
        <f t="shared" si="7"/>
        <v>100</v>
      </c>
      <c r="U22">
        <f t="shared" si="8"/>
        <v>110</v>
      </c>
    </row>
    <row r="23" spans="1:21">
      <c r="A23">
        <v>2</v>
      </c>
      <c r="B23">
        <v>1</v>
      </c>
      <c r="C23">
        <v>6</v>
      </c>
      <c r="D23">
        <v>22</v>
      </c>
      <c r="E23">
        <v>6461.6</v>
      </c>
      <c r="F23">
        <v>15.1</v>
      </c>
      <c r="G23">
        <v>0.151</v>
      </c>
      <c r="H23">
        <v>58.8</v>
      </c>
      <c r="I23" s="1">
        <f t="shared" si="9"/>
        <v>5485.8984</v>
      </c>
      <c r="J23" s="1">
        <f t="shared" si="4"/>
        <v>6336.2126520000002</v>
      </c>
      <c r="K23" s="12">
        <f t="shared" si="10"/>
        <v>5.4858984</v>
      </c>
      <c r="L23" s="12">
        <f t="shared" si="11"/>
        <v>6.3362126520000004</v>
      </c>
      <c r="M23">
        <f t="shared" si="5"/>
        <v>1.147842056932966E-3</v>
      </c>
      <c r="N23">
        <f t="shared" si="6"/>
        <v>4.6451520000000005E-4</v>
      </c>
      <c r="O23" s="14">
        <f t="shared" si="0"/>
        <v>179.19341400043689</v>
      </c>
      <c r="P23" s="14">
        <f t="shared" si="1"/>
        <v>206.96839317050464</v>
      </c>
      <c r="Q23" s="15">
        <f t="shared" si="2"/>
        <v>11809.943786554239</v>
      </c>
      <c r="R23" s="15">
        <f t="shared" si="3"/>
        <v>13640.485073470147</v>
      </c>
      <c r="T23">
        <f t="shared" si="7"/>
        <v>100</v>
      </c>
      <c r="U23">
        <f t="shared" si="8"/>
        <v>245</v>
      </c>
    </row>
    <row r="24" spans="1:21">
      <c r="A24">
        <v>2</v>
      </c>
      <c r="B24">
        <v>1</v>
      </c>
      <c r="C24">
        <v>1</v>
      </c>
      <c r="D24">
        <v>23</v>
      </c>
      <c r="E24">
        <v>5153.2</v>
      </c>
      <c r="F24">
        <v>15.7</v>
      </c>
      <c r="G24">
        <v>0.157</v>
      </c>
      <c r="H24">
        <v>56.8</v>
      </c>
      <c r="I24" s="1">
        <f t="shared" si="9"/>
        <v>4344.1476000000002</v>
      </c>
      <c r="J24" s="1">
        <f t="shared" si="4"/>
        <v>5017.4904779999997</v>
      </c>
      <c r="K24" s="12">
        <f t="shared" si="10"/>
        <v>4.3441476000000003</v>
      </c>
      <c r="L24" s="12">
        <f t="shared" si="11"/>
        <v>5.017490478</v>
      </c>
      <c r="M24">
        <f t="shared" si="5"/>
        <v>1.147842056932966E-3</v>
      </c>
      <c r="N24">
        <f t="shared" si="6"/>
        <v>4.6451520000000005E-4</v>
      </c>
      <c r="O24" s="14">
        <f t="shared" si="0"/>
        <v>146.89528181129813</v>
      </c>
      <c r="P24" s="14">
        <f t="shared" si="1"/>
        <v>169.66405049204934</v>
      </c>
      <c r="Q24" s="15">
        <f t="shared" si="2"/>
        <v>9352.0031206729072</v>
      </c>
      <c r="R24" s="15">
        <f t="shared" si="3"/>
        <v>10801.563604377208</v>
      </c>
      <c r="T24">
        <f t="shared" si="7"/>
        <v>100</v>
      </c>
      <c r="U24">
        <f t="shared" si="8"/>
        <v>20</v>
      </c>
    </row>
    <row r="25" spans="1:21">
      <c r="A25">
        <v>2</v>
      </c>
      <c r="B25">
        <v>1</v>
      </c>
      <c r="C25">
        <v>2</v>
      </c>
      <c r="D25">
        <v>24</v>
      </c>
      <c r="E25">
        <v>4340.8999999999996</v>
      </c>
      <c r="F25">
        <v>15.3</v>
      </c>
      <c r="G25">
        <v>0.153</v>
      </c>
      <c r="H25">
        <v>56.7</v>
      </c>
      <c r="I25" s="1">
        <f t="shared" si="9"/>
        <v>3676.7422999999999</v>
      </c>
      <c r="J25" s="1">
        <f t="shared" si="4"/>
        <v>4246.6373564999994</v>
      </c>
      <c r="K25" s="12">
        <f t="shared" si="10"/>
        <v>3.6767422999999999</v>
      </c>
      <c r="L25" s="12">
        <f t="shared" si="11"/>
        <v>4.2466373564999991</v>
      </c>
      <c r="M25">
        <f t="shared" si="5"/>
        <v>1.147842056932966E-3</v>
      </c>
      <c r="N25">
        <f t="shared" si="6"/>
        <v>4.6451520000000005E-4</v>
      </c>
      <c r="O25" s="14">
        <f t="shared" si="0"/>
        <v>124.5465616178471</v>
      </c>
      <c r="P25" s="14">
        <f t="shared" si="1"/>
        <v>143.85127866861336</v>
      </c>
      <c r="Q25" s="15">
        <f t="shared" si="2"/>
        <v>7915.2249485054517</v>
      </c>
      <c r="R25" s="15">
        <f t="shared" si="3"/>
        <v>9142.0848155237945</v>
      </c>
      <c r="T25">
        <f t="shared" si="7"/>
        <v>100</v>
      </c>
      <c r="U25">
        <f t="shared" si="8"/>
        <v>65</v>
      </c>
    </row>
    <row r="26" spans="1:21">
      <c r="A26">
        <v>3</v>
      </c>
      <c r="B26">
        <v>2</v>
      </c>
      <c r="C26">
        <v>3</v>
      </c>
      <c r="D26">
        <v>25</v>
      </c>
      <c r="E26">
        <v>2765.7</v>
      </c>
      <c r="F26">
        <v>12.5</v>
      </c>
      <c r="G26">
        <v>0.125</v>
      </c>
      <c r="H26">
        <v>59.2</v>
      </c>
      <c r="I26" s="1">
        <f t="shared" si="9"/>
        <v>2419.9874999999997</v>
      </c>
      <c r="J26" s="1">
        <f t="shared" si="4"/>
        <v>2795.0855624999999</v>
      </c>
      <c r="K26" s="12">
        <f t="shared" si="10"/>
        <v>2.4199874999999995</v>
      </c>
      <c r="L26" s="12">
        <f t="shared" si="11"/>
        <v>2.7950855624999997</v>
      </c>
      <c r="M26">
        <f t="shared" si="5"/>
        <v>1.147842056932966E-3</v>
      </c>
      <c r="N26">
        <f t="shared" si="6"/>
        <v>4.6451520000000005E-4</v>
      </c>
      <c r="O26" s="14">
        <f t="shared" si="0"/>
        <v>78.513262773111464</v>
      </c>
      <c r="P26" s="14">
        <f t="shared" si="1"/>
        <v>90.682818502943746</v>
      </c>
      <c r="Q26" s="15">
        <f t="shared" si="2"/>
        <v>5209.705731911462</v>
      </c>
      <c r="R26" s="15">
        <f t="shared" si="3"/>
        <v>6017.2101203577395</v>
      </c>
      <c r="T26">
        <f t="shared" si="7"/>
        <v>70</v>
      </c>
      <c r="U26">
        <f t="shared" si="8"/>
        <v>110</v>
      </c>
    </row>
    <row r="27" spans="1:21">
      <c r="A27">
        <v>3</v>
      </c>
      <c r="B27">
        <v>2</v>
      </c>
      <c r="C27">
        <v>6</v>
      </c>
      <c r="D27">
        <v>26</v>
      </c>
      <c r="E27">
        <v>3821.4</v>
      </c>
      <c r="F27">
        <v>12.7</v>
      </c>
      <c r="G27">
        <v>0.127</v>
      </c>
      <c r="H27">
        <v>59.7</v>
      </c>
      <c r="I27" s="1">
        <f t="shared" si="9"/>
        <v>3336.0821999999998</v>
      </c>
      <c r="J27" s="1">
        <f t="shared" si="4"/>
        <v>3853.1749410000002</v>
      </c>
      <c r="K27" s="12">
        <f t="shared" si="10"/>
        <v>3.3360821999999999</v>
      </c>
      <c r="L27" s="12">
        <f t="shared" si="11"/>
        <v>3.8531749410000002</v>
      </c>
      <c r="M27">
        <f t="shared" si="5"/>
        <v>1.147842056932966E-3</v>
      </c>
      <c r="N27">
        <f t="shared" si="6"/>
        <v>4.6451520000000005E-4</v>
      </c>
      <c r="O27" s="14">
        <f t="shared" si="0"/>
        <v>107.3282434144455</v>
      </c>
      <c r="P27" s="14">
        <f t="shared" si="1"/>
        <v>123.96412114368454</v>
      </c>
      <c r="Q27" s="15">
        <f t="shared" si="2"/>
        <v>7181.8579887159767</v>
      </c>
      <c r="R27" s="15">
        <f t="shared" si="3"/>
        <v>8295.0459769669542</v>
      </c>
      <c r="T27">
        <f t="shared" si="7"/>
        <v>70</v>
      </c>
      <c r="U27">
        <f t="shared" si="8"/>
        <v>245</v>
      </c>
    </row>
    <row r="28" spans="1:21">
      <c r="A28">
        <v>3</v>
      </c>
      <c r="B28">
        <v>2</v>
      </c>
      <c r="C28">
        <v>4</v>
      </c>
      <c r="D28">
        <v>27</v>
      </c>
      <c r="E28">
        <v>4179.5</v>
      </c>
      <c r="F28">
        <v>11.9</v>
      </c>
      <c r="G28">
        <v>0.11899999999999999</v>
      </c>
      <c r="H28">
        <v>58.1</v>
      </c>
      <c r="I28" s="1">
        <f t="shared" si="9"/>
        <v>3682.1395000000002</v>
      </c>
      <c r="J28" s="1">
        <f t="shared" si="4"/>
        <v>4252.8711225000006</v>
      </c>
      <c r="K28" s="12">
        <f t="shared" si="10"/>
        <v>3.6821395000000003</v>
      </c>
      <c r="L28" s="12">
        <f t="shared" si="11"/>
        <v>4.2528711225000002</v>
      </c>
      <c r="M28">
        <f t="shared" si="5"/>
        <v>1.147842056932966E-3</v>
      </c>
      <c r="N28">
        <f t="shared" si="6"/>
        <v>4.6451520000000005E-4</v>
      </c>
      <c r="O28" s="14">
        <f t="shared" si="0"/>
        <v>121.72385983765385</v>
      </c>
      <c r="P28" s="14">
        <f t="shared" si="1"/>
        <v>140.59105811249017</v>
      </c>
      <c r="Q28" s="15">
        <f t="shared" si="2"/>
        <v>7926.8439439656659</v>
      </c>
      <c r="R28" s="15">
        <f t="shared" si="3"/>
        <v>9155.5047552803426</v>
      </c>
      <c r="T28">
        <f t="shared" si="7"/>
        <v>70</v>
      </c>
      <c r="U28">
        <f t="shared" si="8"/>
        <v>155</v>
      </c>
    </row>
    <row r="29" spans="1:21">
      <c r="A29">
        <v>3</v>
      </c>
      <c r="B29">
        <v>2</v>
      </c>
      <c r="C29">
        <v>5</v>
      </c>
      <c r="D29">
        <v>28</v>
      </c>
      <c r="E29">
        <v>3891.1</v>
      </c>
      <c r="F29">
        <v>11.9</v>
      </c>
      <c r="G29">
        <v>0.11899999999999999</v>
      </c>
      <c r="H29">
        <v>58.1</v>
      </c>
      <c r="I29" s="1">
        <f t="shared" si="9"/>
        <v>3428.0590999999999</v>
      </c>
      <c r="J29" s="1">
        <f t="shared" si="4"/>
        <v>3959.4082604999999</v>
      </c>
      <c r="K29" s="12">
        <f t="shared" si="10"/>
        <v>3.4280591</v>
      </c>
      <c r="L29" s="12">
        <f t="shared" si="11"/>
        <v>3.9594082605000001</v>
      </c>
      <c r="M29">
        <f t="shared" si="5"/>
        <v>1.147842056932966E-3</v>
      </c>
      <c r="N29">
        <f t="shared" si="6"/>
        <v>4.6451520000000005E-4</v>
      </c>
      <c r="O29" s="14">
        <f t="shared" si="0"/>
        <v>113.3244912105024</v>
      </c>
      <c r="P29" s="14">
        <f t="shared" si="1"/>
        <v>130.88978734813028</v>
      </c>
      <c r="Q29" s="15">
        <f t="shared" si="2"/>
        <v>7379.8642111173103</v>
      </c>
      <c r="R29" s="15">
        <f t="shared" si="3"/>
        <v>8523.7431638404942</v>
      </c>
      <c r="T29">
        <f t="shared" si="7"/>
        <v>70</v>
      </c>
      <c r="U29">
        <f t="shared" si="8"/>
        <v>200</v>
      </c>
    </row>
    <row r="30" spans="1:21">
      <c r="A30">
        <v>3</v>
      </c>
      <c r="B30">
        <v>2</v>
      </c>
      <c r="C30">
        <v>2</v>
      </c>
      <c r="D30">
        <v>29</v>
      </c>
      <c r="E30">
        <v>3200.5</v>
      </c>
      <c r="F30">
        <v>13.2</v>
      </c>
      <c r="G30">
        <v>0.13200000000000001</v>
      </c>
      <c r="H30">
        <v>58.9</v>
      </c>
      <c r="I30" s="1">
        <f t="shared" si="9"/>
        <v>2778.0340000000001</v>
      </c>
      <c r="J30" s="1">
        <f t="shared" si="4"/>
        <v>3208.6292700000004</v>
      </c>
      <c r="K30" s="12">
        <f t="shared" si="10"/>
        <v>2.7780339999999999</v>
      </c>
      <c r="L30" s="12">
        <f t="shared" si="11"/>
        <v>3.2086292700000003</v>
      </c>
      <c r="M30">
        <f t="shared" si="5"/>
        <v>1.147842056932966E-3</v>
      </c>
      <c r="N30">
        <f t="shared" si="6"/>
        <v>4.6451520000000005E-4</v>
      </c>
      <c r="O30" s="14">
        <f t="shared" si="0"/>
        <v>90.588667521903147</v>
      </c>
      <c r="P30" s="14">
        <f t="shared" si="1"/>
        <v>104.62991098779816</v>
      </c>
      <c r="Q30" s="15">
        <f t="shared" si="2"/>
        <v>5980.5018221147548</v>
      </c>
      <c r="R30" s="15">
        <f t="shared" si="3"/>
        <v>6907.4796045425428</v>
      </c>
      <c r="T30">
        <f t="shared" si="7"/>
        <v>70</v>
      </c>
      <c r="U30">
        <f t="shared" si="8"/>
        <v>65</v>
      </c>
    </row>
    <row r="31" spans="1:21">
      <c r="A31">
        <v>3</v>
      </c>
      <c r="B31">
        <v>2</v>
      </c>
      <c r="C31">
        <v>1</v>
      </c>
      <c r="D31">
        <v>30</v>
      </c>
      <c r="E31">
        <v>1674.6</v>
      </c>
      <c r="F31">
        <v>13.5</v>
      </c>
      <c r="G31">
        <v>0.13500000000000001</v>
      </c>
      <c r="H31">
        <v>55.1</v>
      </c>
      <c r="I31" s="1">
        <f t="shared" si="9"/>
        <v>1448.529</v>
      </c>
      <c r="J31" s="1">
        <f t="shared" si="4"/>
        <v>1673.0509950000001</v>
      </c>
      <c r="K31" s="12">
        <f t="shared" si="10"/>
        <v>1.448529</v>
      </c>
      <c r="L31" s="12">
        <f t="shared" si="11"/>
        <v>1.6730509950000001</v>
      </c>
      <c r="M31">
        <f t="shared" si="5"/>
        <v>1.147842056932966E-3</v>
      </c>
      <c r="N31">
        <f t="shared" si="6"/>
        <v>4.6451520000000005E-4</v>
      </c>
      <c r="O31" s="14">
        <f t="shared" si="0"/>
        <v>50.492538487611178</v>
      </c>
      <c r="P31" s="14">
        <f t="shared" si="1"/>
        <v>58.31888195319091</v>
      </c>
      <c r="Q31" s="15">
        <f t="shared" si="2"/>
        <v>3118.3672784012228</v>
      </c>
      <c r="R31" s="15">
        <f t="shared" si="3"/>
        <v>3601.7142065534131</v>
      </c>
      <c r="T31">
        <f t="shared" si="7"/>
        <v>70</v>
      </c>
      <c r="U31">
        <f t="shared" si="8"/>
        <v>20</v>
      </c>
    </row>
    <row r="32" spans="1:21">
      <c r="A32">
        <v>3</v>
      </c>
      <c r="B32">
        <v>1</v>
      </c>
      <c r="C32">
        <v>4</v>
      </c>
      <c r="D32">
        <v>31</v>
      </c>
      <c r="E32">
        <v>6198.5</v>
      </c>
      <c r="F32">
        <v>12.9</v>
      </c>
      <c r="G32">
        <v>0.129</v>
      </c>
      <c r="H32">
        <v>58.2</v>
      </c>
      <c r="I32" s="1">
        <f t="shared" si="9"/>
        <v>5398.8935000000001</v>
      </c>
      <c r="J32" s="1">
        <f t="shared" si="4"/>
        <v>6235.7219924999999</v>
      </c>
      <c r="K32" s="12">
        <f t="shared" si="10"/>
        <v>5.3988934999999998</v>
      </c>
      <c r="L32" s="12">
        <f t="shared" si="11"/>
        <v>6.2357219925000003</v>
      </c>
      <c r="M32">
        <f t="shared" si="5"/>
        <v>1.147842056932966E-3</v>
      </c>
      <c r="N32">
        <f t="shared" si="6"/>
        <v>4.6451520000000005E-4</v>
      </c>
      <c r="O32" s="14">
        <f t="shared" si="0"/>
        <v>178.16950999724162</v>
      </c>
      <c r="P32" s="14">
        <f t="shared" si="1"/>
        <v>205.78578404681409</v>
      </c>
      <c r="Q32" s="15">
        <f t="shared" si="2"/>
        <v>11622.64119667128</v>
      </c>
      <c r="R32" s="15">
        <f t="shared" si="3"/>
        <v>13424.150582155331</v>
      </c>
      <c r="T32">
        <f t="shared" si="7"/>
        <v>100</v>
      </c>
      <c r="U32">
        <f t="shared" si="8"/>
        <v>155</v>
      </c>
    </row>
    <row r="33" spans="1:21">
      <c r="A33">
        <v>3</v>
      </c>
      <c r="B33">
        <v>1</v>
      </c>
      <c r="C33">
        <v>1</v>
      </c>
      <c r="D33">
        <v>32</v>
      </c>
      <c r="E33" s="1">
        <v>4103</v>
      </c>
      <c r="F33">
        <v>13.6</v>
      </c>
      <c r="G33">
        <v>0.13600000000000001</v>
      </c>
      <c r="H33">
        <v>58.1</v>
      </c>
      <c r="I33" s="1">
        <f t="shared" si="9"/>
        <v>3544.9920000000002</v>
      </c>
      <c r="J33" s="1">
        <f t="shared" si="4"/>
        <v>4094.4657599999996</v>
      </c>
      <c r="K33" s="12">
        <f t="shared" si="10"/>
        <v>3.5449920000000001</v>
      </c>
      <c r="L33" s="12">
        <f t="shared" si="11"/>
        <v>4.0944657599999994</v>
      </c>
      <c r="M33">
        <f t="shared" si="5"/>
        <v>1.147842056932966E-3</v>
      </c>
      <c r="N33">
        <f t="shared" si="6"/>
        <v>4.6451520000000005E-4</v>
      </c>
      <c r="O33" s="14">
        <f t="shared" si="0"/>
        <v>117.1900492454466</v>
      </c>
      <c r="P33" s="14">
        <f t="shared" si="1"/>
        <v>135.35450687849078</v>
      </c>
      <c r="Q33" s="15">
        <f t="shared" si="2"/>
        <v>7631.5952631905257</v>
      </c>
      <c r="R33" s="15">
        <f t="shared" si="3"/>
        <v>8814.4925289850562</v>
      </c>
      <c r="T33">
        <f t="shared" si="7"/>
        <v>100</v>
      </c>
      <c r="U33">
        <f t="shared" si="8"/>
        <v>20</v>
      </c>
    </row>
    <row r="34" spans="1:21">
      <c r="A34">
        <v>3</v>
      </c>
      <c r="B34">
        <v>1</v>
      </c>
      <c r="C34">
        <v>2</v>
      </c>
      <c r="D34">
        <v>33</v>
      </c>
      <c r="E34" s="1">
        <v>5009.5</v>
      </c>
      <c r="F34">
        <v>13.3</v>
      </c>
      <c r="G34">
        <v>0.13300000000000001</v>
      </c>
      <c r="H34">
        <v>57.1</v>
      </c>
      <c r="I34" s="1">
        <f t="shared" si="9"/>
        <v>4343.2365</v>
      </c>
      <c r="J34" s="1">
        <f t="shared" si="4"/>
        <v>5016.4381574999998</v>
      </c>
      <c r="K34" s="12">
        <f t="shared" si="10"/>
        <v>4.3432364999999997</v>
      </c>
      <c r="L34" s="12">
        <f t="shared" si="11"/>
        <v>5.0164381574999997</v>
      </c>
      <c r="M34">
        <f t="shared" si="5"/>
        <v>1.147842056932966E-3</v>
      </c>
      <c r="N34">
        <f t="shared" si="6"/>
        <v>4.6451520000000005E-4</v>
      </c>
      <c r="O34" s="14">
        <f t="shared" si="0"/>
        <v>146.09285620054737</v>
      </c>
      <c r="P34" s="14">
        <f t="shared" si="1"/>
        <v>168.73724891163221</v>
      </c>
      <c r="Q34" s="15">
        <f t="shared" si="2"/>
        <v>9350.0417209167736</v>
      </c>
      <c r="R34" s="15">
        <f t="shared" si="3"/>
        <v>10799.298187658873</v>
      </c>
      <c r="T34">
        <f t="shared" si="7"/>
        <v>100</v>
      </c>
      <c r="U34">
        <f t="shared" si="8"/>
        <v>65</v>
      </c>
    </row>
    <row r="35" spans="1:21">
      <c r="A35">
        <v>3</v>
      </c>
      <c r="B35">
        <v>1</v>
      </c>
      <c r="C35">
        <v>3</v>
      </c>
      <c r="D35">
        <v>34</v>
      </c>
      <c r="E35">
        <v>4515.2</v>
      </c>
      <c r="F35">
        <v>14.6</v>
      </c>
      <c r="G35">
        <v>0.14599999999999999</v>
      </c>
      <c r="H35">
        <v>57.2</v>
      </c>
      <c r="I35" s="1">
        <f t="shared" si="9"/>
        <v>3855.9807999999998</v>
      </c>
      <c r="J35" s="1">
        <f t="shared" si="4"/>
        <v>4453.6578239999999</v>
      </c>
      <c r="K35" s="12">
        <f t="shared" si="10"/>
        <v>3.8559807999999998</v>
      </c>
      <c r="L35" s="12">
        <f t="shared" si="11"/>
        <v>4.4536578239999995</v>
      </c>
      <c r="M35">
        <f t="shared" si="5"/>
        <v>1.147842056932966E-3</v>
      </c>
      <c r="N35">
        <f t="shared" si="6"/>
        <v>4.6451520000000005E-4</v>
      </c>
      <c r="O35" s="14">
        <f t="shared" si="0"/>
        <v>129.47634872896984</v>
      </c>
      <c r="P35" s="14">
        <f t="shared" si="1"/>
        <v>149.54518278196016</v>
      </c>
      <c r="Q35" s="15">
        <f t="shared" si="2"/>
        <v>8301.0863799505369</v>
      </c>
      <c r="R35" s="15">
        <f t="shared" si="3"/>
        <v>9587.7547688428695</v>
      </c>
      <c r="T35">
        <f t="shared" si="7"/>
        <v>100</v>
      </c>
      <c r="U35">
        <f t="shared" si="8"/>
        <v>110</v>
      </c>
    </row>
    <row r="36" spans="1:21">
      <c r="A36">
        <v>3</v>
      </c>
      <c r="B36">
        <v>1</v>
      </c>
      <c r="C36">
        <v>6</v>
      </c>
      <c r="D36">
        <v>35</v>
      </c>
      <c r="E36">
        <v>6649.3</v>
      </c>
      <c r="F36" s="1">
        <v>16</v>
      </c>
      <c r="G36" s="7">
        <v>0.16</v>
      </c>
      <c r="H36">
        <v>57.2</v>
      </c>
      <c r="I36" s="1">
        <f t="shared" si="9"/>
        <v>5585.4120000000003</v>
      </c>
      <c r="J36" s="1">
        <f t="shared" si="4"/>
        <v>6451.1508600000006</v>
      </c>
      <c r="K36" s="12">
        <f t="shared" si="10"/>
        <v>5.5854119999999998</v>
      </c>
      <c r="L36" s="12">
        <f t="shared" si="11"/>
        <v>6.4511508600000003</v>
      </c>
      <c r="M36">
        <f t="shared" si="5"/>
        <v>1.147842056932966E-3</v>
      </c>
      <c r="N36">
        <f t="shared" si="6"/>
        <v>4.6451520000000005E-4</v>
      </c>
      <c r="O36" s="14">
        <f t="shared" si="0"/>
        <v>187.54729066777844</v>
      </c>
      <c r="P36" s="14">
        <f t="shared" si="1"/>
        <v>216.61712072128412</v>
      </c>
      <c r="Q36" s="15">
        <f t="shared" si="2"/>
        <v>12024.174881683095</v>
      </c>
      <c r="R36" s="15">
        <f t="shared" si="3"/>
        <v>13887.921988343976</v>
      </c>
      <c r="T36">
        <f t="shared" si="7"/>
        <v>100</v>
      </c>
      <c r="U36">
        <f t="shared" si="8"/>
        <v>245</v>
      </c>
    </row>
    <row r="37" spans="1:21">
      <c r="A37">
        <v>3</v>
      </c>
      <c r="B37">
        <v>1</v>
      </c>
      <c r="C37">
        <v>5</v>
      </c>
      <c r="D37">
        <v>36</v>
      </c>
      <c r="E37">
        <v>6088.2</v>
      </c>
      <c r="F37" s="1">
        <v>13</v>
      </c>
      <c r="G37" s="7">
        <v>0.13</v>
      </c>
      <c r="H37">
        <v>58.6</v>
      </c>
      <c r="I37" s="1">
        <f t="shared" si="9"/>
        <v>5296.7339999999995</v>
      </c>
      <c r="J37" s="1">
        <f t="shared" si="4"/>
        <v>6117.7277699999995</v>
      </c>
      <c r="K37" s="12">
        <f t="shared" si="10"/>
        <v>5.2967339999999998</v>
      </c>
      <c r="L37" s="12">
        <f t="shared" si="11"/>
        <v>6.1177277699999992</v>
      </c>
      <c r="M37">
        <f t="shared" si="5"/>
        <v>1.147842056932966E-3</v>
      </c>
      <c r="N37">
        <f t="shared" si="6"/>
        <v>4.6451520000000005E-4</v>
      </c>
      <c r="O37" s="17">
        <f t="shared" si="0"/>
        <v>173.60497118588555</v>
      </c>
      <c r="P37" s="14">
        <f t="shared" si="1"/>
        <v>200.5137417196978</v>
      </c>
      <c r="Q37" s="15">
        <f t="shared" si="2"/>
        <v>11402.714055428109</v>
      </c>
      <c r="R37" s="15">
        <f t="shared" si="3"/>
        <v>13170.134734019464</v>
      </c>
      <c r="T37">
        <f t="shared" si="7"/>
        <v>100</v>
      </c>
      <c r="U37">
        <f t="shared" si="8"/>
        <v>200</v>
      </c>
    </row>
    <row r="40" spans="1:21">
      <c r="D40" s="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DB93-1DC1-47B5-ACFA-6A0BE85C2089}">
  <dimension ref="A1:Z40"/>
  <sheetViews>
    <sheetView tabSelected="1" workbookViewId="0">
      <pane xSplit="4" topLeftCell="E1" activePane="topRight" state="frozen"/>
      <selection pane="topRight" activeCell="AA3" sqref="AA3"/>
    </sheetView>
  </sheetViews>
  <sheetFormatPr defaultRowHeight="15"/>
  <cols>
    <col min="1" max="2" width="6.5703125" customWidth="1"/>
    <col min="3" max="3" width="6.85546875" customWidth="1"/>
    <col min="4" max="4" width="5.28515625" customWidth="1"/>
    <col min="5" max="5" width="8.5703125" customWidth="1"/>
    <col min="6" max="6" width="11.5703125" customWidth="1"/>
    <col min="7" max="7" width="10.140625" customWidth="1"/>
    <col min="8" max="8" width="6.85546875" customWidth="1"/>
    <col min="9" max="9" width="12.85546875" bestFit="1" customWidth="1"/>
    <col min="10" max="10" width="13.85546875" customWidth="1"/>
    <col min="11" max="11" width="11.28515625" customWidth="1"/>
    <col min="12" max="12" width="12.5703125" customWidth="1"/>
    <col min="15" max="15" width="11.140625" style="16" customWidth="1"/>
    <col min="16" max="16" width="12.28515625" style="16" customWidth="1"/>
    <col min="17" max="17" width="11.85546875" style="16" customWidth="1"/>
    <col min="18" max="18" width="11.28515625" style="16" customWidth="1"/>
  </cols>
  <sheetData>
    <row r="1" spans="1:26" ht="60">
      <c r="A1" s="10" t="s">
        <v>11</v>
      </c>
      <c r="B1" s="10" t="s">
        <v>12</v>
      </c>
      <c r="C1" s="10" t="s">
        <v>13</v>
      </c>
      <c r="D1" s="8" t="s">
        <v>6</v>
      </c>
      <c r="E1" s="8" t="s">
        <v>14</v>
      </c>
      <c r="F1" s="8" t="s">
        <v>15</v>
      </c>
      <c r="G1" s="8" t="s">
        <v>16</v>
      </c>
      <c r="H1" s="10" t="s">
        <v>9</v>
      </c>
      <c r="I1" s="11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3" t="s">
        <v>23</v>
      </c>
      <c r="P1" s="13" t="s">
        <v>24</v>
      </c>
      <c r="Q1" s="13" t="s">
        <v>25</v>
      </c>
      <c r="R1" s="13" t="s">
        <v>26</v>
      </c>
      <c r="S1" s="11" t="s">
        <v>27</v>
      </c>
      <c r="T1" s="11" t="s">
        <v>28</v>
      </c>
      <c r="U1" s="11" t="s">
        <v>29</v>
      </c>
      <c r="W1" s="18"/>
      <c r="X1" s="18"/>
      <c r="Y1" s="18"/>
      <c r="Z1" s="18"/>
    </row>
    <row r="2" spans="1:26">
      <c r="A2">
        <v>1</v>
      </c>
      <c r="B2">
        <v>1</v>
      </c>
      <c r="C2">
        <v>4</v>
      </c>
      <c r="D2">
        <v>1</v>
      </c>
      <c r="E2">
        <v>5644.1</v>
      </c>
      <c r="F2" s="1">
        <v>12.2</v>
      </c>
      <c r="G2" s="7">
        <v>0.122</v>
      </c>
      <c r="H2">
        <v>58.6</v>
      </c>
      <c r="I2" s="1">
        <f>(E2)-(E2*G2)</f>
        <v>4955.5198</v>
      </c>
      <c r="J2" s="1">
        <f>(E2*(1-G2))*(1.155)</f>
        <v>5723.6253690000003</v>
      </c>
      <c r="K2" s="12">
        <f>I2/1000</f>
        <v>4.9555198000000003</v>
      </c>
      <c r="L2" s="12">
        <f>J2/1000</f>
        <v>5.7236253690000005</v>
      </c>
      <c r="M2">
        <f>(2*10*2.5)/43560</f>
        <v>1.147842056932966E-3</v>
      </c>
      <c r="N2">
        <f>6.096*0.762*0.0001</f>
        <v>4.6451520000000005E-4</v>
      </c>
      <c r="O2" s="14">
        <f t="shared" ref="O2:O37" si="0">(K2*2.20462/H2)/M2</f>
        <v>162.42138496856469</v>
      </c>
      <c r="P2" s="14">
        <f t="shared" ref="P2:P37" si="1">(L2*2.20462/H2)/M2</f>
        <v>187.59669963869223</v>
      </c>
      <c r="Q2" s="15">
        <f t="shared" ref="Q2:Q37" si="2">K2/N2</f>
        <v>10668.154239086256</v>
      </c>
      <c r="R2" s="15">
        <f t="shared" ref="R2:R37" si="3">L2/N2</f>
        <v>12321.718146144625</v>
      </c>
      <c r="T2">
        <v>100</v>
      </c>
      <c r="U2">
        <v>155</v>
      </c>
    </row>
    <row r="3" spans="1:26">
      <c r="A3">
        <v>1</v>
      </c>
      <c r="B3">
        <v>1</v>
      </c>
      <c r="C3">
        <v>1</v>
      </c>
      <c r="D3">
        <v>2</v>
      </c>
      <c r="E3">
        <v>3816.1</v>
      </c>
      <c r="F3">
        <v>13.6</v>
      </c>
      <c r="G3">
        <v>0.13600000000000001</v>
      </c>
      <c r="H3">
        <v>57.7</v>
      </c>
      <c r="I3" s="1">
        <f>(E3) - (E3*G3)</f>
        <v>3297.1104</v>
      </c>
      <c r="J3" s="1">
        <f t="shared" ref="J3:J37" si="4">(E3*(1-G3))*(1.155)</f>
        <v>3808.1625120000003</v>
      </c>
      <c r="K3" s="12">
        <f>I3/1000</f>
        <v>3.2971104000000002</v>
      </c>
      <c r="L3" s="12">
        <f>J3/1000</f>
        <v>3.8081625120000004</v>
      </c>
      <c r="M3">
        <f t="shared" ref="M3:M37" si="5">(2*10*2.5)/43560</f>
        <v>1.147842056932966E-3</v>
      </c>
      <c r="N3">
        <f t="shared" ref="N3:N37" si="6">6.096*0.762*0.0001</f>
        <v>4.6451520000000005E-4</v>
      </c>
      <c r="O3" s="14">
        <f t="shared" si="0"/>
        <v>109.75120211053411</v>
      </c>
      <c r="P3" s="14">
        <f t="shared" si="1"/>
        <v>126.76263843766689</v>
      </c>
      <c r="Q3" s="15">
        <f t="shared" si="2"/>
        <v>7097.9601959203919</v>
      </c>
      <c r="R3" s="15">
        <f t="shared" si="3"/>
        <v>8198.1440262880533</v>
      </c>
      <c r="T3">
        <v>100</v>
      </c>
      <c r="U3">
        <v>20</v>
      </c>
    </row>
    <row r="4" spans="1:26">
      <c r="A4">
        <v>1</v>
      </c>
      <c r="B4">
        <v>1</v>
      </c>
      <c r="C4">
        <v>5</v>
      </c>
      <c r="D4">
        <v>3</v>
      </c>
      <c r="E4">
        <v>6791.8</v>
      </c>
      <c r="F4">
        <v>13.5</v>
      </c>
      <c r="G4">
        <v>0.13500000000000001</v>
      </c>
      <c r="H4" s="1">
        <v>59</v>
      </c>
      <c r="I4" s="1">
        <f t="shared" ref="I4:I37" si="7">(E4) - (E4*G4)</f>
        <v>5874.9070000000002</v>
      </c>
      <c r="J4" s="1">
        <f t="shared" si="4"/>
        <v>6785.5175850000005</v>
      </c>
      <c r="K4" s="12">
        <f t="shared" ref="K4:L37" si="8">I4/1000</f>
        <v>5.8749070000000003</v>
      </c>
      <c r="L4" s="12">
        <f t="shared" si="8"/>
        <v>6.7855175850000009</v>
      </c>
      <c r="M4">
        <f t="shared" si="5"/>
        <v>1.147842056932966E-3</v>
      </c>
      <c r="N4">
        <f t="shared" si="6"/>
        <v>4.6451520000000005E-4</v>
      </c>
      <c r="O4" s="14">
        <f t="shared" si="0"/>
        <v>191.24962583322386</v>
      </c>
      <c r="P4" s="14">
        <f t="shared" si="1"/>
        <v>220.89331783737359</v>
      </c>
      <c r="Q4" s="15">
        <f t="shared" si="2"/>
        <v>12647.394530900172</v>
      </c>
      <c r="R4" s="15">
        <f t="shared" si="3"/>
        <v>14607.740683189701</v>
      </c>
      <c r="T4">
        <v>100</v>
      </c>
      <c r="U4">
        <v>200</v>
      </c>
    </row>
    <row r="5" spans="1:26">
      <c r="A5">
        <v>1</v>
      </c>
      <c r="B5">
        <v>1</v>
      </c>
      <c r="C5">
        <v>3</v>
      </c>
      <c r="D5">
        <v>4</v>
      </c>
      <c r="E5">
        <v>5572.7</v>
      </c>
      <c r="F5">
        <v>15.6</v>
      </c>
      <c r="G5">
        <v>0.156</v>
      </c>
      <c r="H5">
        <v>58.6</v>
      </c>
      <c r="I5" s="1">
        <f t="shared" si="7"/>
        <v>4703.3588</v>
      </c>
      <c r="J5" s="1">
        <f t="shared" si="4"/>
        <v>5432.379414</v>
      </c>
      <c r="K5" s="12">
        <f t="shared" si="8"/>
        <v>4.7033588000000002</v>
      </c>
      <c r="L5" s="12">
        <f t="shared" si="8"/>
        <v>5.4323794139999997</v>
      </c>
      <c r="M5">
        <f t="shared" si="5"/>
        <v>1.147842056932966E-3</v>
      </c>
      <c r="N5">
        <f t="shared" si="6"/>
        <v>4.6451520000000005E-4</v>
      </c>
      <c r="O5" s="14">
        <f t="shared" si="0"/>
        <v>154.15659328010079</v>
      </c>
      <c r="P5" s="14">
        <f t="shared" si="1"/>
        <v>178.05086523851639</v>
      </c>
      <c r="Q5" s="15">
        <f t="shared" si="2"/>
        <v>10125.306556168667</v>
      </c>
      <c r="R5" s="15">
        <f t="shared" si="3"/>
        <v>11694.72907237481</v>
      </c>
      <c r="T5">
        <v>100</v>
      </c>
      <c r="U5">
        <v>110</v>
      </c>
    </row>
    <row r="6" spans="1:26">
      <c r="A6">
        <v>1</v>
      </c>
      <c r="B6">
        <v>1</v>
      </c>
      <c r="C6">
        <v>2</v>
      </c>
      <c r="D6">
        <v>5</v>
      </c>
      <c r="E6">
        <v>4415.3</v>
      </c>
      <c r="F6">
        <v>15.4</v>
      </c>
      <c r="G6">
        <v>0.154</v>
      </c>
      <c r="H6">
        <v>58.2</v>
      </c>
      <c r="I6" s="1">
        <f t="shared" si="7"/>
        <v>3735.3438000000001</v>
      </c>
      <c r="J6" s="1">
        <f t="shared" si="4"/>
        <v>4314.3220890000002</v>
      </c>
      <c r="K6" s="12">
        <f t="shared" si="8"/>
        <v>3.7353437999999999</v>
      </c>
      <c r="L6" s="12">
        <f t="shared" si="8"/>
        <v>4.314322089</v>
      </c>
      <c r="M6">
        <f t="shared" si="5"/>
        <v>1.147842056932966E-3</v>
      </c>
      <c r="N6">
        <f t="shared" si="6"/>
        <v>4.6451520000000005E-4</v>
      </c>
      <c r="O6" s="14">
        <f t="shared" si="0"/>
        <v>123.27051358157638</v>
      </c>
      <c r="P6" s="14">
        <f t="shared" si="1"/>
        <v>142.37744318672074</v>
      </c>
      <c r="Q6" s="15">
        <f t="shared" si="2"/>
        <v>8041.3812077624143</v>
      </c>
      <c r="R6" s="15">
        <f t="shared" si="3"/>
        <v>9287.7952949655883</v>
      </c>
      <c r="T6">
        <v>100</v>
      </c>
      <c r="U6">
        <v>65</v>
      </c>
    </row>
    <row r="7" spans="1:26">
      <c r="A7">
        <v>1</v>
      </c>
      <c r="B7">
        <v>1</v>
      </c>
      <c r="C7">
        <v>6</v>
      </c>
      <c r="D7">
        <v>6</v>
      </c>
      <c r="E7">
        <v>6288.7</v>
      </c>
      <c r="F7" s="1">
        <v>15</v>
      </c>
      <c r="G7" s="7">
        <v>0.15</v>
      </c>
      <c r="H7">
        <v>58.8</v>
      </c>
      <c r="I7" s="1">
        <f t="shared" si="7"/>
        <v>5345.3949999999995</v>
      </c>
      <c r="J7" s="1">
        <f t="shared" si="4"/>
        <v>6173.9312249999994</v>
      </c>
      <c r="K7" s="12">
        <f t="shared" si="8"/>
        <v>5.3453949999999999</v>
      </c>
      <c r="L7" s="12">
        <f t="shared" si="8"/>
        <v>6.1739312249999996</v>
      </c>
      <c r="M7">
        <f t="shared" si="5"/>
        <v>1.147842056932966E-3</v>
      </c>
      <c r="N7">
        <f t="shared" si="6"/>
        <v>4.6451520000000005E-4</v>
      </c>
      <c r="O7" s="14">
        <f t="shared" si="0"/>
        <v>174.60395898525306</v>
      </c>
      <c r="P7" s="14">
        <f t="shared" si="1"/>
        <v>201.66757262796725</v>
      </c>
      <c r="Q7" s="15">
        <f t="shared" si="2"/>
        <v>11507.470584385612</v>
      </c>
      <c r="R7" s="15">
        <f t="shared" si="3"/>
        <v>13291.128524965381</v>
      </c>
      <c r="T7">
        <v>100</v>
      </c>
      <c r="U7">
        <v>245</v>
      </c>
    </row>
    <row r="8" spans="1:26">
      <c r="A8">
        <v>1</v>
      </c>
      <c r="B8">
        <v>2</v>
      </c>
      <c r="C8">
        <v>3</v>
      </c>
      <c r="D8">
        <v>7</v>
      </c>
      <c r="E8">
        <v>3391.6</v>
      </c>
      <c r="F8">
        <v>12.3</v>
      </c>
      <c r="G8">
        <v>0.123</v>
      </c>
      <c r="H8">
        <v>58.9</v>
      </c>
      <c r="I8" s="1">
        <f t="shared" si="7"/>
        <v>2974.4331999999999</v>
      </c>
      <c r="J8" s="1">
        <f t="shared" si="4"/>
        <v>3435.4703460000001</v>
      </c>
      <c r="K8" s="12">
        <f t="shared" si="8"/>
        <v>2.9744332</v>
      </c>
      <c r="L8" s="12">
        <f t="shared" si="8"/>
        <v>3.4354703460000002</v>
      </c>
      <c r="M8">
        <f t="shared" si="5"/>
        <v>1.147842056932966E-3</v>
      </c>
      <c r="N8">
        <f t="shared" si="6"/>
        <v>4.6451520000000005E-4</v>
      </c>
      <c r="O8" s="14">
        <f t="shared" si="0"/>
        <v>96.993031842270639</v>
      </c>
      <c r="P8" s="14">
        <f t="shared" si="1"/>
        <v>112.0269517778226</v>
      </c>
      <c r="Q8" s="15">
        <f t="shared" si="2"/>
        <v>6403.3065010574455</v>
      </c>
      <c r="R8" s="15">
        <f t="shared" si="3"/>
        <v>7395.8190087213507</v>
      </c>
      <c r="T8">
        <v>70</v>
      </c>
      <c r="U8">
        <v>110</v>
      </c>
    </row>
    <row r="9" spans="1:26">
      <c r="A9">
        <v>1</v>
      </c>
      <c r="B9">
        <v>2</v>
      </c>
      <c r="C9">
        <v>1</v>
      </c>
      <c r="D9">
        <v>8</v>
      </c>
      <c r="E9" s="1">
        <v>3296</v>
      </c>
      <c r="F9">
        <v>13.3</v>
      </c>
      <c r="G9">
        <v>0.13300000000000001</v>
      </c>
      <c r="H9">
        <v>58.9</v>
      </c>
      <c r="I9" s="1">
        <f t="shared" si="7"/>
        <v>2857.6320000000001</v>
      </c>
      <c r="J9" s="1">
        <f t="shared" si="4"/>
        <v>3300.5649600000002</v>
      </c>
      <c r="K9" s="12">
        <f t="shared" si="8"/>
        <v>2.8576320000000002</v>
      </c>
      <c r="L9" s="12">
        <f t="shared" si="8"/>
        <v>3.30056496</v>
      </c>
      <c r="M9">
        <f t="shared" si="5"/>
        <v>1.147842056932966E-3</v>
      </c>
      <c r="N9">
        <f t="shared" si="6"/>
        <v>4.6451520000000005E-4</v>
      </c>
      <c r="O9" s="14">
        <f t="shared" si="0"/>
        <v>93.184271736037488</v>
      </c>
      <c r="P9" s="14">
        <f t="shared" si="1"/>
        <v>107.62783385512328</v>
      </c>
      <c r="Q9" s="15">
        <f t="shared" si="2"/>
        <v>6151.8589703846073</v>
      </c>
      <c r="R9" s="15">
        <f t="shared" si="3"/>
        <v>7105.3971107942207</v>
      </c>
      <c r="T9">
        <v>70</v>
      </c>
      <c r="U9">
        <v>20</v>
      </c>
    </row>
    <row r="10" spans="1:26">
      <c r="A10">
        <v>1</v>
      </c>
      <c r="B10">
        <v>2</v>
      </c>
      <c r="C10">
        <v>6</v>
      </c>
      <c r="D10">
        <v>9</v>
      </c>
      <c r="E10">
        <v>3787.1</v>
      </c>
      <c r="F10">
        <v>11.7</v>
      </c>
      <c r="G10">
        <v>0.11700000000000001</v>
      </c>
      <c r="H10">
        <v>58.4</v>
      </c>
      <c r="I10" s="1">
        <f t="shared" si="7"/>
        <v>3344.0092999999997</v>
      </c>
      <c r="J10" s="1">
        <f t="shared" si="4"/>
        <v>3862.3307415000004</v>
      </c>
      <c r="K10" s="12">
        <f t="shared" si="8"/>
        <v>3.3440092999999997</v>
      </c>
      <c r="L10" s="12">
        <f t="shared" si="8"/>
        <v>3.8623307415000006</v>
      </c>
      <c r="M10">
        <f t="shared" si="5"/>
        <v>1.147842056932966E-3</v>
      </c>
      <c r="N10">
        <f t="shared" si="6"/>
        <v>4.6451520000000005E-4</v>
      </c>
      <c r="O10" s="14">
        <f t="shared" si="0"/>
        <v>109.97810676232841</v>
      </c>
      <c r="P10" s="14">
        <f t="shared" si="1"/>
        <v>127.02471331048933</v>
      </c>
      <c r="Q10" s="15">
        <f t="shared" si="2"/>
        <v>7198.9233075688362</v>
      </c>
      <c r="R10" s="15">
        <f t="shared" si="3"/>
        <v>8314.7564202420072</v>
      </c>
      <c r="T10">
        <v>70</v>
      </c>
      <c r="U10">
        <v>245</v>
      </c>
    </row>
    <row r="11" spans="1:26">
      <c r="A11">
        <v>1</v>
      </c>
      <c r="B11">
        <v>2</v>
      </c>
      <c r="C11">
        <v>5</v>
      </c>
      <c r="D11">
        <v>10</v>
      </c>
      <c r="E11">
        <v>3083.9</v>
      </c>
      <c r="F11">
        <v>11.5</v>
      </c>
      <c r="G11">
        <v>0.115</v>
      </c>
      <c r="H11">
        <v>59.6</v>
      </c>
      <c r="I11" s="1">
        <f t="shared" si="7"/>
        <v>2729.2515000000003</v>
      </c>
      <c r="J11" s="1">
        <f t="shared" si="4"/>
        <v>3152.2854825000004</v>
      </c>
      <c r="K11" s="12">
        <f t="shared" si="8"/>
        <v>2.7292515000000002</v>
      </c>
      <c r="L11" s="12">
        <f t="shared" si="8"/>
        <v>3.1522854825000004</v>
      </c>
      <c r="M11">
        <f t="shared" si="5"/>
        <v>1.147842056932966E-3</v>
      </c>
      <c r="N11">
        <f t="shared" si="6"/>
        <v>4.6451520000000005E-4</v>
      </c>
      <c r="O11" s="14">
        <f t="shared" si="0"/>
        <v>87.952645627674755</v>
      </c>
      <c r="P11" s="14">
        <f t="shared" si="1"/>
        <v>101.58530569996437</v>
      </c>
      <c r="Q11" s="15">
        <f t="shared" si="2"/>
        <v>5875.4837301341267</v>
      </c>
      <c r="R11" s="15">
        <f t="shared" si="3"/>
        <v>6786.1837083049168</v>
      </c>
      <c r="T11">
        <v>70</v>
      </c>
      <c r="U11">
        <v>200</v>
      </c>
    </row>
    <row r="12" spans="1:26">
      <c r="A12">
        <v>1</v>
      </c>
      <c r="B12">
        <v>2</v>
      </c>
      <c r="C12">
        <v>4</v>
      </c>
      <c r="D12">
        <v>11</v>
      </c>
      <c r="E12" s="1">
        <v>3283</v>
      </c>
      <c r="F12">
        <v>11.9</v>
      </c>
      <c r="G12">
        <v>0.11899999999999999</v>
      </c>
      <c r="H12">
        <v>59.2</v>
      </c>
      <c r="I12" s="1">
        <f t="shared" si="7"/>
        <v>2892.3229999999999</v>
      </c>
      <c r="J12" s="1">
        <f t="shared" si="4"/>
        <v>3340.633065</v>
      </c>
      <c r="K12" s="12">
        <f t="shared" si="8"/>
        <v>2.8923229999999998</v>
      </c>
      <c r="L12" s="12">
        <f t="shared" si="8"/>
        <v>3.340633065</v>
      </c>
      <c r="M12">
        <f t="shared" si="5"/>
        <v>1.147842056932966E-3</v>
      </c>
      <c r="N12">
        <f t="shared" si="6"/>
        <v>4.6451520000000005E-4</v>
      </c>
      <c r="O12" s="14">
        <f t="shared" si="0"/>
        <v>93.837557311231606</v>
      </c>
      <c r="P12" s="14">
        <f t="shared" si="1"/>
        <v>108.38237869447252</v>
      </c>
      <c r="Q12" s="15">
        <f t="shared" si="2"/>
        <v>6226.541133637822</v>
      </c>
      <c r="R12" s="15">
        <f t="shared" si="3"/>
        <v>7191.6550093516844</v>
      </c>
      <c r="T12">
        <v>70</v>
      </c>
      <c r="U12">
        <v>155</v>
      </c>
    </row>
    <row r="13" spans="1:26">
      <c r="A13">
        <v>1</v>
      </c>
      <c r="B13">
        <v>2</v>
      </c>
      <c r="C13">
        <v>2</v>
      </c>
      <c r="D13">
        <v>12</v>
      </c>
      <c r="E13">
        <v>2191.5</v>
      </c>
      <c r="F13">
        <v>11.8</v>
      </c>
      <c r="G13">
        <v>0.11799999999999999</v>
      </c>
      <c r="H13">
        <v>56.8</v>
      </c>
      <c r="I13" s="1">
        <f t="shared" si="7"/>
        <v>1932.903</v>
      </c>
      <c r="J13" s="1">
        <f t="shared" si="4"/>
        <v>2232.5029650000001</v>
      </c>
      <c r="K13" s="12">
        <f t="shared" si="8"/>
        <v>1.932903</v>
      </c>
      <c r="L13" s="12">
        <f t="shared" si="8"/>
        <v>2.2325029650000001</v>
      </c>
      <c r="M13">
        <f t="shared" si="5"/>
        <v>1.147842056932966E-3</v>
      </c>
      <c r="N13">
        <f t="shared" si="6"/>
        <v>4.6451520000000005E-4</v>
      </c>
      <c r="O13" s="14">
        <f t="shared" si="0"/>
        <v>65.360194229796335</v>
      </c>
      <c r="P13" s="14">
        <f t="shared" si="1"/>
        <v>75.491024335414764</v>
      </c>
      <c r="Q13" s="15">
        <f t="shared" si="2"/>
        <v>4161.1189472378937</v>
      </c>
      <c r="R13" s="15">
        <f t="shared" si="3"/>
        <v>4806.0923840597679</v>
      </c>
      <c r="T13">
        <v>70</v>
      </c>
      <c r="U13">
        <v>65</v>
      </c>
    </row>
    <row r="14" spans="1:26">
      <c r="A14">
        <v>2</v>
      </c>
      <c r="B14">
        <v>2</v>
      </c>
      <c r="C14">
        <v>6</v>
      </c>
      <c r="D14">
        <v>13</v>
      </c>
      <c r="E14">
        <v>3767.6</v>
      </c>
      <c r="F14">
        <v>12.4</v>
      </c>
      <c r="G14">
        <v>0.124</v>
      </c>
      <c r="H14">
        <v>59.2</v>
      </c>
      <c r="I14" s="1">
        <f t="shared" si="7"/>
        <v>3300.4175999999998</v>
      </c>
      <c r="J14" s="1">
        <f t="shared" si="4"/>
        <v>3811.9823279999996</v>
      </c>
      <c r="K14" s="12">
        <f t="shared" si="8"/>
        <v>3.3004175999999998</v>
      </c>
      <c r="L14" s="12">
        <f t="shared" si="8"/>
        <v>3.8119823279999996</v>
      </c>
      <c r="M14">
        <f t="shared" si="5"/>
        <v>1.147842056932966E-3</v>
      </c>
      <c r="N14">
        <f t="shared" si="6"/>
        <v>4.6451520000000005E-4</v>
      </c>
      <c r="O14" s="14">
        <f t="shared" si="0"/>
        <v>107.07764163649684</v>
      </c>
      <c r="P14" s="14">
        <f t="shared" si="1"/>
        <v>123.67467609015385</v>
      </c>
      <c r="Q14" s="15">
        <f t="shared" si="2"/>
        <v>7105.0798768264194</v>
      </c>
      <c r="R14" s="15">
        <f t="shared" si="3"/>
        <v>8206.3672577345133</v>
      </c>
      <c r="T14">
        <v>70</v>
      </c>
      <c r="U14">
        <v>245</v>
      </c>
    </row>
    <row r="15" spans="1:26">
      <c r="A15">
        <v>2</v>
      </c>
      <c r="B15">
        <v>2</v>
      </c>
      <c r="C15">
        <v>1</v>
      </c>
      <c r="D15">
        <v>14</v>
      </c>
      <c r="E15" s="1">
        <v>2853</v>
      </c>
      <c r="F15" s="1">
        <v>12</v>
      </c>
      <c r="G15" s="7">
        <v>0.12</v>
      </c>
      <c r="H15">
        <v>57.9</v>
      </c>
      <c r="I15" s="1">
        <f t="shared" si="7"/>
        <v>2510.64</v>
      </c>
      <c r="J15" s="1">
        <f t="shared" si="4"/>
        <v>2899.7891999999997</v>
      </c>
      <c r="K15" s="12">
        <f t="shared" si="8"/>
        <v>2.51064</v>
      </c>
      <c r="L15" s="12">
        <f t="shared" si="8"/>
        <v>2.8997891999999998</v>
      </c>
      <c r="M15">
        <f t="shared" si="5"/>
        <v>1.147842056932966E-3</v>
      </c>
      <c r="N15">
        <f t="shared" si="6"/>
        <v>4.6451520000000005E-4</v>
      </c>
      <c r="O15" s="14">
        <f t="shared" si="0"/>
        <v>83.283216494026945</v>
      </c>
      <c r="P15" s="14">
        <f t="shared" si="1"/>
        <v>96.192115050601117</v>
      </c>
      <c r="Q15" s="15">
        <f t="shared" si="2"/>
        <v>5404.8608097216193</v>
      </c>
      <c r="R15" s="15">
        <f t="shared" si="3"/>
        <v>6242.6142352284696</v>
      </c>
      <c r="T15">
        <v>70</v>
      </c>
      <c r="U15">
        <v>20</v>
      </c>
    </row>
    <row r="16" spans="1:26">
      <c r="A16">
        <v>2</v>
      </c>
      <c r="B16">
        <v>2</v>
      </c>
      <c r="C16">
        <v>5</v>
      </c>
      <c r="D16">
        <v>15</v>
      </c>
      <c r="E16">
        <v>2748.8</v>
      </c>
      <c r="F16">
        <v>11.6</v>
      </c>
      <c r="G16">
        <v>0.11600000000000001</v>
      </c>
      <c r="H16">
        <v>58.1</v>
      </c>
      <c r="I16" s="1">
        <f t="shared" si="7"/>
        <v>2429.9392000000003</v>
      </c>
      <c r="J16" s="1">
        <f t="shared" si="4"/>
        <v>2806.5797760000005</v>
      </c>
      <c r="K16" s="12">
        <f t="shared" si="8"/>
        <v>2.4299392000000002</v>
      </c>
      <c r="L16" s="12">
        <f t="shared" si="8"/>
        <v>2.8065797760000004</v>
      </c>
      <c r="M16">
        <f t="shared" si="5"/>
        <v>1.147842056932966E-3</v>
      </c>
      <c r="N16">
        <f t="shared" si="6"/>
        <v>4.6451520000000005E-4</v>
      </c>
      <c r="O16" s="14">
        <f t="shared" si="0"/>
        <v>80.328726979198024</v>
      </c>
      <c r="P16" s="14">
        <f t="shared" si="1"/>
        <v>92.779679660973713</v>
      </c>
      <c r="Q16" s="15">
        <f t="shared" si="2"/>
        <v>5231.1295733702573</v>
      </c>
      <c r="R16" s="15">
        <f t="shared" si="3"/>
        <v>6041.954657242648</v>
      </c>
      <c r="T16">
        <v>70</v>
      </c>
      <c r="U16">
        <v>200</v>
      </c>
    </row>
    <row r="17" spans="1:21">
      <c r="A17">
        <v>2</v>
      </c>
      <c r="B17">
        <v>2</v>
      </c>
      <c r="C17">
        <v>4</v>
      </c>
      <c r="D17">
        <v>16</v>
      </c>
      <c r="E17">
        <v>3681.2</v>
      </c>
      <c r="F17">
        <v>11.8</v>
      </c>
      <c r="G17">
        <v>0.11799999999999999</v>
      </c>
      <c r="H17">
        <v>58.6</v>
      </c>
      <c r="I17" s="1">
        <f t="shared" si="7"/>
        <v>3246.8184000000001</v>
      </c>
      <c r="J17" s="1">
        <f t="shared" si="4"/>
        <v>3750.0752519999996</v>
      </c>
      <c r="K17" s="12">
        <f t="shared" si="8"/>
        <v>3.2468184</v>
      </c>
      <c r="L17" s="12">
        <f t="shared" si="8"/>
        <v>3.7500752519999998</v>
      </c>
      <c r="M17">
        <f t="shared" si="5"/>
        <v>1.147842056932966E-3</v>
      </c>
      <c r="N17">
        <f t="shared" si="6"/>
        <v>4.6451520000000005E-4</v>
      </c>
      <c r="O17" s="14">
        <f t="shared" si="0"/>
        <v>106.41724028010528</v>
      </c>
      <c r="P17" s="14">
        <f t="shared" si="1"/>
        <v>122.91191252352158</v>
      </c>
      <c r="Q17" s="15">
        <f t="shared" si="2"/>
        <v>6989.6924793849585</v>
      </c>
      <c r="R17" s="15">
        <f t="shared" si="3"/>
        <v>8073.0948136896259</v>
      </c>
      <c r="T17">
        <v>70</v>
      </c>
      <c r="U17">
        <v>155</v>
      </c>
    </row>
    <row r="18" spans="1:21">
      <c r="A18">
        <v>2</v>
      </c>
      <c r="B18">
        <v>2</v>
      </c>
      <c r="C18">
        <v>3</v>
      </c>
      <c r="D18">
        <v>17</v>
      </c>
      <c r="E18" s="1">
        <v>3406.1</v>
      </c>
      <c r="F18">
        <v>11.2</v>
      </c>
      <c r="G18">
        <v>0.112</v>
      </c>
      <c r="H18">
        <v>57.9</v>
      </c>
      <c r="I18" s="1">
        <f t="shared" si="7"/>
        <v>3024.6167999999998</v>
      </c>
      <c r="J18" s="1">
        <f t="shared" si="4"/>
        <v>3493.4324039999997</v>
      </c>
      <c r="K18" s="12">
        <f t="shared" si="8"/>
        <v>3.0246168</v>
      </c>
      <c r="L18" s="12">
        <f t="shared" si="8"/>
        <v>3.4934324039999995</v>
      </c>
      <c r="M18">
        <f t="shared" si="5"/>
        <v>1.147842056932966E-3</v>
      </c>
      <c r="N18">
        <f t="shared" si="6"/>
        <v>4.6451520000000005E-4</v>
      </c>
      <c r="O18" s="14">
        <f t="shared" si="0"/>
        <v>100.33290944375578</v>
      </c>
      <c r="P18" s="14">
        <f t="shared" si="1"/>
        <v>115.88451040753792</v>
      </c>
      <c r="Q18" s="15">
        <f t="shared" si="2"/>
        <v>6511.3408560150447</v>
      </c>
      <c r="R18" s="15">
        <f t="shared" si="3"/>
        <v>7520.598688697376</v>
      </c>
      <c r="T18">
        <v>70</v>
      </c>
      <c r="U18">
        <v>110</v>
      </c>
    </row>
    <row r="19" spans="1:21">
      <c r="A19">
        <v>2</v>
      </c>
      <c r="B19">
        <v>2</v>
      </c>
      <c r="C19">
        <v>2</v>
      </c>
      <c r="D19">
        <v>18</v>
      </c>
      <c r="E19">
        <v>2660.5</v>
      </c>
      <c r="F19">
        <v>12.2</v>
      </c>
      <c r="G19">
        <v>0.122</v>
      </c>
      <c r="H19">
        <v>57.6</v>
      </c>
      <c r="I19" s="1">
        <f t="shared" si="7"/>
        <v>2335.9189999999999</v>
      </c>
      <c r="J19" s="1">
        <f t="shared" si="4"/>
        <v>2697.986445</v>
      </c>
      <c r="K19" s="12">
        <f t="shared" si="8"/>
        <v>2.3359190000000001</v>
      </c>
      <c r="L19" s="12">
        <f t="shared" si="8"/>
        <v>2.6979864450000002</v>
      </c>
      <c r="M19">
        <f t="shared" si="5"/>
        <v>1.147842056932966E-3</v>
      </c>
      <c r="N19">
        <f t="shared" si="6"/>
        <v>4.6451520000000005E-4</v>
      </c>
      <c r="O19" s="14">
        <f t="shared" si="0"/>
        <v>77.890932904922494</v>
      </c>
      <c r="P19" s="14">
        <f t="shared" si="1"/>
        <v>89.964027505185484</v>
      </c>
      <c r="Q19" s="15">
        <f t="shared" si="2"/>
        <v>5028.7245713380316</v>
      </c>
      <c r="R19" s="15">
        <f t="shared" si="3"/>
        <v>5808.1768798954263</v>
      </c>
      <c r="T19">
        <v>70</v>
      </c>
      <c r="U19">
        <v>65</v>
      </c>
    </row>
    <row r="20" spans="1:21">
      <c r="A20">
        <v>2</v>
      </c>
      <c r="B20">
        <v>1</v>
      </c>
      <c r="C20">
        <v>4</v>
      </c>
      <c r="D20">
        <v>19</v>
      </c>
      <c r="E20">
        <v>4292.3</v>
      </c>
      <c r="F20">
        <v>14.1</v>
      </c>
      <c r="G20">
        <v>0.14099999999999999</v>
      </c>
      <c r="H20">
        <v>56.9</v>
      </c>
      <c r="I20" s="1">
        <f t="shared" si="7"/>
        <v>3687.0857000000001</v>
      </c>
      <c r="J20" s="1">
        <f t="shared" si="4"/>
        <v>4258.5839835000006</v>
      </c>
      <c r="K20" s="12">
        <f t="shared" si="8"/>
        <v>3.6870856999999999</v>
      </c>
      <c r="L20" s="12">
        <f t="shared" si="8"/>
        <v>4.2585839835000003</v>
      </c>
      <c r="M20">
        <f t="shared" si="5"/>
        <v>1.147842056932966E-3</v>
      </c>
      <c r="N20">
        <f t="shared" si="6"/>
        <v>4.6451520000000005E-4</v>
      </c>
      <c r="O20" s="14">
        <f t="shared" si="0"/>
        <v>124.45793057141829</v>
      </c>
      <c r="P20" s="14">
        <f t="shared" si="1"/>
        <v>143.74890980998813</v>
      </c>
      <c r="Q20" s="15">
        <f t="shared" si="2"/>
        <v>7937.4920347062907</v>
      </c>
      <c r="R20" s="15">
        <f t="shared" si="3"/>
        <v>9167.8033000857668</v>
      </c>
      <c r="T20">
        <v>100</v>
      </c>
      <c r="U20">
        <v>155</v>
      </c>
    </row>
    <row r="21" spans="1:21">
      <c r="A21">
        <v>2</v>
      </c>
      <c r="B21">
        <v>1</v>
      </c>
      <c r="C21">
        <v>5</v>
      </c>
      <c r="D21">
        <v>20</v>
      </c>
      <c r="E21">
        <v>5641.3</v>
      </c>
      <c r="F21" s="1">
        <v>15</v>
      </c>
      <c r="G21" s="7">
        <v>0.15</v>
      </c>
      <c r="H21">
        <v>57.7</v>
      </c>
      <c r="I21" s="1">
        <f t="shared" si="7"/>
        <v>4795.1050000000005</v>
      </c>
      <c r="J21" s="1">
        <f t="shared" si="4"/>
        <v>5538.3462750000008</v>
      </c>
      <c r="K21" s="12">
        <f t="shared" si="8"/>
        <v>4.7951050000000004</v>
      </c>
      <c r="L21" s="12">
        <f t="shared" si="8"/>
        <v>5.5383462750000012</v>
      </c>
      <c r="M21">
        <f t="shared" si="5"/>
        <v>1.147842056932966E-3</v>
      </c>
      <c r="N21">
        <f t="shared" si="6"/>
        <v>4.6451520000000005E-4</v>
      </c>
      <c r="O21" s="14">
        <f t="shared" si="0"/>
        <v>159.61507931194316</v>
      </c>
      <c r="P21" s="14">
        <f t="shared" si="1"/>
        <v>184.35541660529438</v>
      </c>
      <c r="Q21" s="15">
        <f t="shared" si="2"/>
        <v>10322.816131743375</v>
      </c>
      <c r="R21" s="15">
        <f t="shared" si="3"/>
        <v>11922.852632163598</v>
      </c>
      <c r="T21">
        <v>100</v>
      </c>
      <c r="U21">
        <v>200</v>
      </c>
    </row>
    <row r="22" spans="1:21">
      <c r="A22">
        <v>2</v>
      </c>
      <c r="B22">
        <v>1</v>
      </c>
      <c r="C22">
        <v>3</v>
      </c>
      <c r="D22">
        <v>21</v>
      </c>
      <c r="E22">
        <v>4688.1000000000004</v>
      </c>
      <c r="F22">
        <v>16.899999999999999</v>
      </c>
      <c r="G22">
        <v>0.16900000000000001</v>
      </c>
      <c r="H22">
        <v>56.1</v>
      </c>
      <c r="I22" s="1">
        <f t="shared" si="7"/>
        <v>3895.8111000000004</v>
      </c>
      <c r="J22" s="1">
        <f t="shared" si="4"/>
        <v>4499.6618205000004</v>
      </c>
      <c r="K22" s="12">
        <f t="shared" si="8"/>
        <v>3.8958111000000004</v>
      </c>
      <c r="L22" s="12">
        <f t="shared" si="8"/>
        <v>4.4996618205000001</v>
      </c>
      <c r="M22">
        <f t="shared" si="5"/>
        <v>1.147842056932966E-3</v>
      </c>
      <c r="N22">
        <f t="shared" si="6"/>
        <v>4.6451520000000005E-4</v>
      </c>
      <c r="O22" s="14">
        <f t="shared" si="0"/>
        <v>133.37874880955576</v>
      </c>
      <c r="P22" s="14">
        <f t="shared" si="1"/>
        <v>154.05245487503689</v>
      </c>
      <c r="Q22" s="15">
        <f t="shared" si="2"/>
        <v>8386.8323361646726</v>
      </c>
      <c r="R22" s="15">
        <f t="shared" si="3"/>
        <v>9686.7913482701952</v>
      </c>
      <c r="T22">
        <v>100</v>
      </c>
      <c r="U22">
        <v>110</v>
      </c>
    </row>
    <row r="23" spans="1:21">
      <c r="A23">
        <v>2</v>
      </c>
      <c r="B23">
        <v>1</v>
      </c>
      <c r="C23">
        <v>6</v>
      </c>
      <c r="D23">
        <v>22</v>
      </c>
      <c r="E23">
        <v>6461.6</v>
      </c>
      <c r="F23">
        <v>15.1</v>
      </c>
      <c r="G23">
        <v>0.151</v>
      </c>
      <c r="H23">
        <v>58.8</v>
      </c>
      <c r="I23" s="1">
        <f t="shared" si="7"/>
        <v>5485.8984</v>
      </c>
      <c r="J23" s="1">
        <f t="shared" si="4"/>
        <v>6336.2126520000002</v>
      </c>
      <c r="K23" s="12">
        <f t="shared" si="8"/>
        <v>5.4858984</v>
      </c>
      <c r="L23" s="12">
        <f t="shared" si="8"/>
        <v>6.3362126520000004</v>
      </c>
      <c r="M23">
        <f t="shared" si="5"/>
        <v>1.147842056932966E-3</v>
      </c>
      <c r="N23">
        <f t="shared" si="6"/>
        <v>4.6451520000000005E-4</v>
      </c>
      <c r="O23" s="14">
        <f t="shared" si="0"/>
        <v>179.19341400043689</v>
      </c>
      <c r="P23" s="14">
        <f t="shared" si="1"/>
        <v>206.96839317050464</v>
      </c>
      <c r="Q23" s="15">
        <f t="shared" si="2"/>
        <v>11809.943786554239</v>
      </c>
      <c r="R23" s="15">
        <f t="shared" si="3"/>
        <v>13640.485073470147</v>
      </c>
      <c r="T23">
        <v>100</v>
      </c>
      <c r="U23">
        <v>245</v>
      </c>
    </row>
    <row r="24" spans="1:21">
      <c r="A24">
        <v>2</v>
      </c>
      <c r="B24">
        <v>1</v>
      </c>
      <c r="C24">
        <v>1</v>
      </c>
      <c r="D24">
        <v>23</v>
      </c>
      <c r="E24">
        <v>5153.2</v>
      </c>
      <c r="F24">
        <v>15.7</v>
      </c>
      <c r="G24">
        <v>0.157</v>
      </c>
      <c r="H24">
        <v>56.8</v>
      </c>
      <c r="I24" s="1">
        <f t="shared" si="7"/>
        <v>4344.1476000000002</v>
      </c>
      <c r="J24" s="1">
        <f t="shared" si="4"/>
        <v>5017.4904779999997</v>
      </c>
      <c r="K24" s="12">
        <f t="shared" si="8"/>
        <v>4.3441476000000003</v>
      </c>
      <c r="L24" s="12">
        <f t="shared" si="8"/>
        <v>5.017490478</v>
      </c>
      <c r="M24">
        <f t="shared" si="5"/>
        <v>1.147842056932966E-3</v>
      </c>
      <c r="N24">
        <f t="shared" si="6"/>
        <v>4.6451520000000005E-4</v>
      </c>
      <c r="O24" s="14">
        <f t="shared" si="0"/>
        <v>146.89528181129813</v>
      </c>
      <c r="P24" s="14">
        <f t="shared" si="1"/>
        <v>169.66405049204934</v>
      </c>
      <c r="Q24" s="15">
        <f t="shared" si="2"/>
        <v>9352.0031206729072</v>
      </c>
      <c r="R24" s="15">
        <f t="shared" si="3"/>
        <v>10801.563604377208</v>
      </c>
      <c r="T24">
        <v>100</v>
      </c>
      <c r="U24">
        <v>20</v>
      </c>
    </row>
    <row r="25" spans="1:21">
      <c r="A25">
        <v>2</v>
      </c>
      <c r="B25">
        <v>1</v>
      </c>
      <c r="C25">
        <v>2</v>
      </c>
      <c r="D25">
        <v>24</v>
      </c>
      <c r="E25">
        <v>4340.8999999999996</v>
      </c>
      <c r="F25">
        <v>15.3</v>
      </c>
      <c r="G25">
        <v>0.153</v>
      </c>
      <c r="H25">
        <v>56.7</v>
      </c>
      <c r="I25" s="1">
        <f t="shared" si="7"/>
        <v>3676.7422999999999</v>
      </c>
      <c r="J25" s="1">
        <f t="shared" si="4"/>
        <v>4246.6373564999994</v>
      </c>
      <c r="K25" s="12">
        <f t="shared" si="8"/>
        <v>3.6767422999999999</v>
      </c>
      <c r="L25" s="12">
        <f t="shared" si="8"/>
        <v>4.2466373564999991</v>
      </c>
      <c r="M25">
        <f t="shared" si="5"/>
        <v>1.147842056932966E-3</v>
      </c>
      <c r="N25">
        <f t="shared" si="6"/>
        <v>4.6451520000000005E-4</v>
      </c>
      <c r="O25" s="14">
        <f t="shared" si="0"/>
        <v>124.5465616178471</v>
      </c>
      <c r="P25" s="14">
        <f t="shared" si="1"/>
        <v>143.85127866861336</v>
      </c>
      <c r="Q25" s="15">
        <f t="shared" si="2"/>
        <v>7915.2249485054517</v>
      </c>
      <c r="R25" s="15">
        <f t="shared" si="3"/>
        <v>9142.0848155237945</v>
      </c>
      <c r="T25">
        <v>100</v>
      </c>
      <c r="U25">
        <v>65</v>
      </c>
    </row>
    <row r="26" spans="1:21">
      <c r="A26">
        <v>3</v>
      </c>
      <c r="B26">
        <v>2</v>
      </c>
      <c r="C26">
        <v>3</v>
      </c>
      <c r="D26">
        <v>25</v>
      </c>
      <c r="E26">
        <v>2765.7</v>
      </c>
      <c r="F26">
        <v>12.5</v>
      </c>
      <c r="G26">
        <v>0.125</v>
      </c>
      <c r="H26">
        <v>59.2</v>
      </c>
      <c r="I26" s="1">
        <f t="shared" si="7"/>
        <v>2419.9874999999997</v>
      </c>
      <c r="J26" s="1">
        <f t="shared" si="4"/>
        <v>2795.0855624999999</v>
      </c>
      <c r="K26" s="12">
        <f t="shared" si="8"/>
        <v>2.4199874999999995</v>
      </c>
      <c r="L26" s="12">
        <f t="shared" si="8"/>
        <v>2.7950855624999997</v>
      </c>
      <c r="M26">
        <f t="shared" si="5"/>
        <v>1.147842056932966E-3</v>
      </c>
      <c r="N26">
        <f t="shared" si="6"/>
        <v>4.6451520000000005E-4</v>
      </c>
      <c r="O26" s="14">
        <f t="shared" si="0"/>
        <v>78.513262773111464</v>
      </c>
      <c r="P26" s="14">
        <f t="shared" si="1"/>
        <v>90.682818502943746</v>
      </c>
      <c r="Q26" s="15">
        <f t="shared" si="2"/>
        <v>5209.705731911462</v>
      </c>
      <c r="R26" s="15">
        <f t="shared" si="3"/>
        <v>6017.2101203577395</v>
      </c>
      <c r="T26">
        <v>70</v>
      </c>
      <c r="U26">
        <v>110</v>
      </c>
    </row>
    <row r="27" spans="1:21">
      <c r="A27">
        <v>3</v>
      </c>
      <c r="B27">
        <v>2</v>
      </c>
      <c r="C27">
        <v>6</v>
      </c>
      <c r="D27">
        <v>26</v>
      </c>
      <c r="E27">
        <v>3821.4</v>
      </c>
      <c r="F27">
        <v>12.7</v>
      </c>
      <c r="G27">
        <v>0.127</v>
      </c>
      <c r="H27">
        <v>59.7</v>
      </c>
      <c r="I27" s="1">
        <f t="shared" si="7"/>
        <v>3336.0821999999998</v>
      </c>
      <c r="J27" s="1">
        <f t="shared" si="4"/>
        <v>3853.1749410000002</v>
      </c>
      <c r="K27" s="12">
        <f t="shared" si="8"/>
        <v>3.3360821999999999</v>
      </c>
      <c r="L27" s="12">
        <f t="shared" si="8"/>
        <v>3.8531749410000002</v>
      </c>
      <c r="M27">
        <f t="shared" si="5"/>
        <v>1.147842056932966E-3</v>
      </c>
      <c r="N27">
        <f t="shared" si="6"/>
        <v>4.6451520000000005E-4</v>
      </c>
      <c r="O27" s="14">
        <f t="shared" si="0"/>
        <v>107.3282434144455</v>
      </c>
      <c r="P27" s="14">
        <f t="shared" si="1"/>
        <v>123.96412114368454</v>
      </c>
      <c r="Q27" s="15">
        <f t="shared" si="2"/>
        <v>7181.8579887159767</v>
      </c>
      <c r="R27" s="15">
        <f t="shared" si="3"/>
        <v>8295.0459769669542</v>
      </c>
      <c r="T27">
        <v>70</v>
      </c>
      <c r="U27">
        <v>245</v>
      </c>
    </row>
    <row r="28" spans="1:21">
      <c r="A28">
        <v>3</v>
      </c>
      <c r="B28">
        <v>2</v>
      </c>
      <c r="C28">
        <v>4</v>
      </c>
      <c r="D28">
        <v>27</v>
      </c>
      <c r="E28">
        <v>4179.5</v>
      </c>
      <c r="F28">
        <v>11.9</v>
      </c>
      <c r="G28">
        <v>0.11899999999999999</v>
      </c>
      <c r="H28">
        <v>58.1</v>
      </c>
      <c r="I28" s="1">
        <f t="shared" si="7"/>
        <v>3682.1395000000002</v>
      </c>
      <c r="J28" s="1">
        <f t="shared" si="4"/>
        <v>4252.8711225000006</v>
      </c>
      <c r="K28" s="12">
        <f t="shared" si="8"/>
        <v>3.6821395000000003</v>
      </c>
      <c r="L28" s="12">
        <f t="shared" si="8"/>
        <v>4.2528711225000002</v>
      </c>
      <c r="M28">
        <f t="shared" si="5"/>
        <v>1.147842056932966E-3</v>
      </c>
      <c r="N28">
        <f t="shared" si="6"/>
        <v>4.6451520000000005E-4</v>
      </c>
      <c r="O28" s="14">
        <f t="shared" si="0"/>
        <v>121.72385983765385</v>
      </c>
      <c r="P28" s="14">
        <f t="shared" si="1"/>
        <v>140.59105811249017</v>
      </c>
      <c r="Q28" s="15">
        <f t="shared" si="2"/>
        <v>7926.8439439656659</v>
      </c>
      <c r="R28" s="15">
        <f t="shared" si="3"/>
        <v>9155.5047552803426</v>
      </c>
      <c r="T28">
        <v>70</v>
      </c>
      <c r="U28">
        <v>155</v>
      </c>
    </row>
    <row r="29" spans="1:21">
      <c r="A29">
        <v>3</v>
      </c>
      <c r="B29">
        <v>2</v>
      </c>
      <c r="C29">
        <v>5</v>
      </c>
      <c r="D29">
        <v>28</v>
      </c>
      <c r="E29">
        <v>3891.1</v>
      </c>
      <c r="F29">
        <v>11.9</v>
      </c>
      <c r="G29">
        <v>0.11899999999999999</v>
      </c>
      <c r="H29">
        <v>58.1</v>
      </c>
      <c r="I29" s="1">
        <f t="shared" si="7"/>
        <v>3428.0590999999999</v>
      </c>
      <c r="J29" s="1">
        <f t="shared" si="4"/>
        <v>3959.4082604999999</v>
      </c>
      <c r="K29" s="12">
        <f t="shared" si="8"/>
        <v>3.4280591</v>
      </c>
      <c r="L29" s="12">
        <f t="shared" si="8"/>
        <v>3.9594082605000001</v>
      </c>
      <c r="M29">
        <f t="shared" si="5"/>
        <v>1.147842056932966E-3</v>
      </c>
      <c r="N29">
        <f t="shared" si="6"/>
        <v>4.6451520000000005E-4</v>
      </c>
      <c r="O29" s="14">
        <f t="shared" si="0"/>
        <v>113.3244912105024</v>
      </c>
      <c r="P29" s="14">
        <f t="shared" si="1"/>
        <v>130.88978734813028</v>
      </c>
      <c r="Q29" s="15">
        <f t="shared" si="2"/>
        <v>7379.8642111173103</v>
      </c>
      <c r="R29" s="15">
        <f t="shared" si="3"/>
        <v>8523.7431638404942</v>
      </c>
      <c r="T29">
        <v>70</v>
      </c>
      <c r="U29">
        <v>200</v>
      </c>
    </row>
    <row r="30" spans="1:21">
      <c r="A30">
        <v>3</v>
      </c>
      <c r="B30">
        <v>2</v>
      </c>
      <c r="C30">
        <v>2</v>
      </c>
      <c r="D30">
        <v>29</v>
      </c>
      <c r="E30">
        <v>3200.5</v>
      </c>
      <c r="F30">
        <v>13.2</v>
      </c>
      <c r="G30">
        <v>0.13200000000000001</v>
      </c>
      <c r="H30">
        <v>58.9</v>
      </c>
      <c r="I30" s="1">
        <f t="shared" si="7"/>
        <v>2778.0340000000001</v>
      </c>
      <c r="J30" s="1">
        <f t="shared" si="4"/>
        <v>3208.6292700000004</v>
      </c>
      <c r="K30" s="12">
        <f t="shared" si="8"/>
        <v>2.7780339999999999</v>
      </c>
      <c r="L30" s="12">
        <f t="shared" si="8"/>
        <v>3.2086292700000003</v>
      </c>
      <c r="M30">
        <f t="shared" si="5"/>
        <v>1.147842056932966E-3</v>
      </c>
      <c r="N30">
        <f t="shared" si="6"/>
        <v>4.6451520000000005E-4</v>
      </c>
      <c r="O30" s="14">
        <f t="shared" si="0"/>
        <v>90.588667521903147</v>
      </c>
      <c r="P30" s="14">
        <f t="shared" si="1"/>
        <v>104.62991098779816</v>
      </c>
      <c r="Q30" s="15">
        <f t="shared" si="2"/>
        <v>5980.5018221147548</v>
      </c>
      <c r="R30" s="15">
        <f t="shared" si="3"/>
        <v>6907.4796045425428</v>
      </c>
      <c r="T30">
        <v>70</v>
      </c>
      <c r="U30">
        <v>65</v>
      </c>
    </row>
    <row r="31" spans="1:21">
      <c r="A31">
        <v>3</v>
      </c>
      <c r="B31">
        <v>2</v>
      </c>
      <c r="C31">
        <v>1</v>
      </c>
      <c r="D31">
        <v>30</v>
      </c>
      <c r="E31">
        <v>1674.6</v>
      </c>
      <c r="F31">
        <v>13.5</v>
      </c>
      <c r="G31">
        <v>0.13500000000000001</v>
      </c>
      <c r="H31">
        <v>55.1</v>
      </c>
      <c r="I31" s="1">
        <f t="shared" si="7"/>
        <v>1448.529</v>
      </c>
      <c r="J31" s="1">
        <f t="shared" si="4"/>
        <v>1673.0509950000001</v>
      </c>
      <c r="K31" s="12">
        <f t="shared" si="8"/>
        <v>1.448529</v>
      </c>
      <c r="L31" s="12">
        <f t="shared" si="8"/>
        <v>1.6730509950000001</v>
      </c>
      <c r="M31">
        <f t="shared" si="5"/>
        <v>1.147842056932966E-3</v>
      </c>
      <c r="N31">
        <f t="shared" si="6"/>
        <v>4.6451520000000005E-4</v>
      </c>
      <c r="O31" s="14">
        <f t="shared" si="0"/>
        <v>50.492538487611178</v>
      </c>
      <c r="P31" s="14">
        <f t="shared" si="1"/>
        <v>58.31888195319091</v>
      </c>
      <c r="Q31" s="15">
        <f t="shared" si="2"/>
        <v>3118.3672784012228</v>
      </c>
      <c r="R31" s="15">
        <f t="shared" si="3"/>
        <v>3601.7142065534131</v>
      </c>
      <c r="T31">
        <v>70</v>
      </c>
      <c r="U31">
        <v>20</v>
      </c>
    </row>
    <row r="32" spans="1:21">
      <c r="A32">
        <v>3</v>
      </c>
      <c r="B32">
        <v>1</v>
      </c>
      <c r="C32">
        <v>4</v>
      </c>
      <c r="D32">
        <v>31</v>
      </c>
      <c r="E32">
        <v>6198.5</v>
      </c>
      <c r="F32">
        <v>12.9</v>
      </c>
      <c r="G32">
        <v>0.129</v>
      </c>
      <c r="H32">
        <v>58.2</v>
      </c>
      <c r="I32" s="1">
        <f t="shared" si="7"/>
        <v>5398.8935000000001</v>
      </c>
      <c r="J32" s="1">
        <f t="shared" si="4"/>
        <v>6235.7219924999999</v>
      </c>
      <c r="K32" s="12">
        <f t="shared" si="8"/>
        <v>5.3988934999999998</v>
      </c>
      <c r="L32" s="12">
        <f t="shared" si="8"/>
        <v>6.2357219925000003</v>
      </c>
      <c r="M32">
        <f t="shared" si="5"/>
        <v>1.147842056932966E-3</v>
      </c>
      <c r="N32">
        <f t="shared" si="6"/>
        <v>4.6451520000000005E-4</v>
      </c>
      <c r="O32" s="14">
        <f t="shared" si="0"/>
        <v>178.16950999724162</v>
      </c>
      <c r="P32" s="14">
        <f t="shared" si="1"/>
        <v>205.78578404681409</v>
      </c>
      <c r="Q32" s="15">
        <f t="shared" si="2"/>
        <v>11622.64119667128</v>
      </c>
      <c r="R32" s="15">
        <f t="shared" si="3"/>
        <v>13424.150582155331</v>
      </c>
      <c r="T32">
        <v>100</v>
      </c>
      <c r="U32">
        <v>155</v>
      </c>
    </row>
    <row r="33" spans="1:21">
      <c r="A33">
        <v>3</v>
      </c>
      <c r="B33">
        <v>1</v>
      </c>
      <c r="C33">
        <v>1</v>
      </c>
      <c r="D33">
        <v>32</v>
      </c>
      <c r="E33" s="1">
        <v>4103</v>
      </c>
      <c r="F33">
        <v>13.6</v>
      </c>
      <c r="G33">
        <v>0.13600000000000001</v>
      </c>
      <c r="H33">
        <v>58.1</v>
      </c>
      <c r="I33" s="1">
        <f t="shared" si="7"/>
        <v>3544.9920000000002</v>
      </c>
      <c r="J33" s="1">
        <f t="shared" si="4"/>
        <v>4094.4657599999996</v>
      </c>
      <c r="K33" s="12">
        <f t="shared" si="8"/>
        <v>3.5449920000000001</v>
      </c>
      <c r="L33" s="12">
        <f t="shared" si="8"/>
        <v>4.0944657599999994</v>
      </c>
      <c r="M33">
        <f t="shared" si="5"/>
        <v>1.147842056932966E-3</v>
      </c>
      <c r="N33">
        <f t="shared" si="6"/>
        <v>4.6451520000000005E-4</v>
      </c>
      <c r="O33" s="14">
        <f t="shared" si="0"/>
        <v>117.1900492454466</v>
      </c>
      <c r="P33" s="14">
        <f t="shared" si="1"/>
        <v>135.35450687849078</v>
      </c>
      <c r="Q33" s="15">
        <f t="shared" si="2"/>
        <v>7631.5952631905257</v>
      </c>
      <c r="R33" s="15">
        <f t="shared" si="3"/>
        <v>8814.4925289850562</v>
      </c>
      <c r="T33">
        <v>100</v>
      </c>
      <c r="U33">
        <v>20</v>
      </c>
    </row>
    <row r="34" spans="1:21">
      <c r="A34">
        <v>3</v>
      </c>
      <c r="B34">
        <v>1</v>
      </c>
      <c r="C34">
        <v>2</v>
      </c>
      <c r="D34">
        <v>33</v>
      </c>
      <c r="E34" s="1">
        <v>5009.5</v>
      </c>
      <c r="F34">
        <v>13.3</v>
      </c>
      <c r="G34">
        <v>0.13300000000000001</v>
      </c>
      <c r="H34">
        <v>57.1</v>
      </c>
      <c r="I34" s="1">
        <f t="shared" si="7"/>
        <v>4343.2365</v>
      </c>
      <c r="J34" s="1">
        <f t="shared" si="4"/>
        <v>5016.4381574999998</v>
      </c>
      <c r="K34" s="12">
        <f t="shared" si="8"/>
        <v>4.3432364999999997</v>
      </c>
      <c r="L34" s="12">
        <f t="shared" si="8"/>
        <v>5.0164381574999997</v>
      </c>
      <c r="M34">
        <f t="shared" si="5"/>
        <v>1.147842056932966E-3</v>
      </c>
      <c r="N34">
        <f t="shared" si="6"/>
        <v>4.6451520000000005E-4</v>
      </c>
      <c r="O34" s="14">
        <f t="shared" si="0"/>
        <v>146.09285620054737</v>
      </c>
      <c r="P34" s="14">
        <f t="shared" si="1"/>
        <v>168.73724891163221</v>
      </c>
      <c r="Q34" s="15">
        <f t="shared" si="2"/>
        <v>9350.0417209167736</v>
      </c>
      <c r="R34" s="15">
        <f t="shared" si="3"/>
        <v>10799.298187658873</v>
      </c>
      <c r="T34">
        <v>100</v>
      </c>
      <c r="U34">
        <v>65</v>
      </c>
    </row>
    <row r="35" spans="1:21">
      <c r="A35">
        <v>3</v>
      </c>
      <c r="B35">
        <v>1</v>
      </c>
      <c r="C35">
        <v>3</v>
      </c>
      <c r="D35">
        <v>34</v>
      </c>
      <c r="E35">
        <v>4515.2</v>
      </c>
      <c r="F35">
        <v>14.6</v>
      </c>
      <c r="G35">
        <v>0.14599999999999999</v>
      </c>
      <c r="H35">
        <v>57.2</v>
      </c>
      <c r="I35" s="1">
        <f t="shared" si="7"/>
        <v>3855.9807999999998</v>
      </c>
      <c r="J35" s="1">
        <f t="shared" si="4"/>
        <v>4453.6578239999999</v>
      </c>
      <c r="K35" s="12">
        <f t="shared" si="8"/>
        <v>3.8559807999999998</v>
      </c>
      <c r="L35" s="12">
        <f t="shared" si="8"/>
        <v>4.4536578239999995</v>
      </c>
      <c r="M35">
        <f t="shared" si="5"/>
        <v>1.147842056932966E-3</v>
      </c>
      <c r="N35">
        <f t="shared" si="6"/>
        <v>4.6451520000000005E-4</v>
      </c>
      <c r="O35" s="14">
        <f t="shared" si="0"/>
        <v>129.47634872896984</v>
      </c>
      <c r="P35" s="14">
        <f t="shared" si="1"/>
        <v>149.54518278196016</v>
      </c>
      <c r="Q35" s="15">
        <f t="shared" si="2"/>
        <v>8301.0863799505369</v>
      </c>
      <c r="R35" s="15">
        <f t="shared" si="3"/>
        <v>9587.7547688428695</v>
      </c>
      <c r="T35">
        <v>100</v>
      </c>
      <c r="U35">
        <v>110</v>
      </c>
    </row>
    <row r="36" spans="1:21">
      <c r="A36">
        <v>3</v>
      </c>
      <c r="B36">
        <v>1</v>
      </c>
      <c r="C36">
        <v>6</v>
      </c>
      <c r="D36">
        <v>35</v>
      </c>
      <c r="E36">
        <v>6649.3</v>
      </c>
      <c r="F36" s="1">
        <v>16</v>
      </c>
      <c r="G36" s="7">
        <v>0.16</v>
      </c>
      <c r="H36">
        <v>57.2</v>
      </c>
      <c r="I36" s="1">
        <f t="shared" si="7"/>
        <v>5585.4120000000003</v>
      </c>
      <c r="J36" s="1">
        <f t="shared" si="4"/>
        <v>6451.1508600000006</v>
      </c>
      <c r="K36" s="12">
        <f t="shared" si="8"/>
        <v>5.5854119999999998</v>
      </c>
      <c r="L36" s="12">
        <f t="shared" si="8"/>
        <v>6.4511508600000003</v>
      </c>
      <c r="M36">
        <f t="shared" si="5"/>
        <v>1.147842056932966E-3</v>
      </c>
      <c r="N36">
        <f t="shared" si="6"/>
        <v>4.6451520000000005E-4</v>
      </c>
      <c r="O36" s="14">
        <f t="shared" si="0"/>
        <v>187.54729066777844</v>
      </c>
      <c r="P36" s="14">
        <f t="shared" si="1"/>
        <v>216.61712072128412</v>
      </c>
      <c r="Q36" s="15">
        <f t="shared" si="2"/>
        <v>12024.174881683095</v>
      </c>
      <c r="R36" s="15">
        <f t="shared" si="3"/>
        <v>13887.921988343976</v>
      </c>
      <c r="T36">
        <v>100</v>
      </c>
      <c r="U36">
        <v>245</v>
      </c>
    </row>
    <row r="37" spans="1:21">
      <c r="A37">
        <v>3</v>
      </c>
      <c r="B37">
        <v>1</v>
      </c>
      <c r="C37">
        <v>5</v>
      </c>
      <c r="D37">
        <v>36</v>
      </c>
      <c r="E37">
        <v>6088.2</v>
      </c>
      <c r="F37" s="1">
        <v>13</v>
      </c>
      <c r="G37" s="7">
        <v>0.13</v>
      </c>
      <c r="H37">
        <v>58.6</v>
      </c>
      <c r="I37" s="1">
        <f t="shared" si="7"/>
        <v>5296.7339999999995</v>
      </c>
      <c r="J37" s="1">
        <f t="shared" si="4"/>
        <v>6117.7277699999995</v>
      </c>
      <c r="K37" s="12">
        <f t="shared" si="8"/>
        <v>5.2967339999999998</v>
      </c>
      <c r="L37" s="12">
        <f t="shared" si="8"/>
        <v>6.1177277699999992</v>
      </c>
      <c r="M37">
        <f t="shared" si="5"/>
        <v>1.147842056932966E-3</v>
      </c>
      <c r="N37">
        <f t="shared" si="6"/>
        <v>4.6451520000000005E-4</v>
      </c>
      <c r="O37" s="17">
        <f t="shared" si="0"/>
        <v>173.60497118588555</v>
      </c>
      <c r="P37" s="14">
        <f t="shared" si="1"/>
        <v>200.5137417196978</v>
      </c>
      <c r="Q37" s="15">
        <f t="shared" si="2"/>
        <v>11402.714055428109</v>
      </c>
      <c r="R37" s="15">
        <f t="shared" si="3"/>
        <v>13170.134734019464</v>
      </c>
      <c r="T37">
        <v>100</v>
      </c>
      <c r="U37">
        <v>200</v>
      </c>
    </row>
    <row r="40" spans="1:21">
      <c r="D40" s="9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3C32E-0E6E-44FF-96CD-98F60167ED82}"/>
</file>

<file path=customXml/itemProps2.xml><?xml version="1.0" encoding="utf-8"?>
<ds:datastoreItem xmlns:ds="http://schemas.openxmlformats.org/officeDocument/2006/customXml" ds:itemID="{2067A5B4-11DF-44AE-AEF4-9181C73BDA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Comas, Louise</dc:creator>
  <cp:keywords/>
  <dc:description/>
  <cp:lastModifiedBy>Stevens, Bo - ARS</cp:lastModifiedBy>
  <cp:revision/>
  <dcterms:created xsi:type="dcterms:W3CDTF">2022-02-11T19:47:51Z</dcterms:created>
  <dcterms:modified xsi:type="dcterms:W3CDTF">2022-08-03T22:29:17Z</dcterms:modified>
  <cp:category/>
  <cp:contentStatus/>
</cp:coreProperties>
</file>