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4.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5.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7.xml" ContentType="application/vnd.openxmlformats-officedocument.drawing+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drawings/drawing8.xml" ContentType="application/vnd.openxmlformats-officedocument.drawing+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9.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drawings/drawing10.xml" ContentType="application/vnd.openxmlformats-officedocument.drawing+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47.xml" ContentType="application/vnd.openxmlformats-officedocument.drawingml.chart+xml"/>
  <Override PartName="/xl/charts/style147.xml" ContentType="application/vnd.ms-office.chartstyle+xml"/>
  <Override PartName="/xl/charts/colors147.xml" ContentType="application/vnd.ms-office.chartcolorstyle+xml"/>
  <Override PartName="/xl/charts/chart148.xml" ContentType="application/vnd.openxmlformats-officedocument.drawingml.chart+xml"/>
  <Override PartName="/xl/charts/style148.xml" ContentType="application/vnd.ms-office.chartstyle+xml"/>
  <Override PartName="/xl/charts/colors148.xml" ContentType="application/vnd.ms-office.chartcolorstyle+xml"/>
  <Override PartName="/xl/charts/chart149.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0.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1.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2.xml" ContentType="application/vnd.openxmlformats-officedocument.drawingml.chart+xml"/>
  <Override PartName="/xl/charts/style152.xml" ContentType="application/vnd.ms-office.chartstyle+xml"/>
  <Override PartName="/xl/charts/colors152.xml" ContentType="application/vnd.ms-office.chartcolorstyle+xml"/>
  <Override PartName="/xl/charts/chart153.xml" ContentType="application/vnd.openxmlformats-officedocument.drawingml.chart+xml"/>
  <Override PartName="/xl/charts/style153.xml" ContentType="application/vnd.ms-office.chartstyle+xml"/>
  <Override PartName="/xl/charts/colors153.xml" ContentType="application/vnd.ms-office.chartcolorstyle+xml"/>
  <Override PartName="/xl/charts/chart154.xml" ContentType="application/vnd.openxmlformats-officedocument.drawingml.chart+xml"/>
  <Override PartName="/xl/charts/style154.xml" ContentType="application/vnd.ms-office.chartstyle+xml"/>
  <Override PartName="/xl/charts/colors154.xml" ContentType="application/vnd.ms-office.chartcolorstyle+xml"/>
  <Override PartName="/xl/charts/chart155.xml" ContentType="application/vnd.openxmlformats-officedocument.drawingml.chart+xml"/>
  <Override PartName="/xl/charts/style155.xml" ContentType="application/vnd.ms-office.chartstyle+xml"/>
  <Override PartName="/xl/charts/colors155.xml" ContentType="application/vnd.ms-office.chartcolorstyle+xml"/>
  <Override PartName="/xl/charts/chart156.xml" ContentType="application/vnd.openxmlformats-officedocument.drawingml.chart+xml"/>
  <Override PartName="/xl/charts/style156.xml" ContentType="application/vnd.ms-office.chartstyle+xml"/>
  <Override PartName="/xl/charts/colors156.xml" ContentType="application/vnd.ms-office.chartcolorstyle+xml"/>
  <Override PartName="/xl/charts/chart157.xml" ContentType="application/vnd.openxmlformats-officedocument.drawingml.chart+xml"/>
  <Override PartName="/xl/charts/style157.xml" ContentType="application/vnd.ms-office.chartstyle+xml"/>
  <Override PartName="/xl/charts/colors157.xml" ContentType="application/vnd.ms-office.chartcolorstyle+xml"/>
  <Override PartName="/xl/charts/chart158.xml" ContentType="application/vnd.openxmlformats-officedocument.drawingml.chart+xml"/>
  <Override PartName="/xl/charts/style158.xml" ContentType="application/vnd.ms-office.chartstyle+xml"/>
  <Override PartName="/xl/charts/colors158.xml" ContentType="application/vnd.ms-office.chartcolorstyle+xml"/>
  <Override PartName="/xl/charts/chart159.xml" ContentType="application/vnd.openxmlformats-officedocument.drawingml.chart+xml"/>
  <Override PartName="/xl/charts/style159.xml" ContentType="application/vnd.ms-office.chartstyle+xml"/>
  <Override PartName="/xl/charts/colors159.xml" ContentType="application/vnd.ms-office.chartcolorstyle+xml"/>
  <Override PartName="/xl/charts/chart160.xml" ContentType="application/vnd.openxmlformats-officedocument.drawingml.chart+xml"/>
  <Override PartName="/xl/charts/style160.xml" ContentType="application/vnd.ms-office.chartstyle+xml"/>
  <Override PartName="/xl/charts/colors160.xml" ContentType="application/vnd.ms-office.chartcolorstyle+xml"/>
  <Override PartName="/xl/charts/chart161.xml" ContentType="application/vnd.openxmlformats-officedocument.drawingml.chart+xml"/>
  <Override PartName="/xl/charts/style161.xml" ContentType="application/vnd.ms-office.chartstyle+xml"/>
  <Override PartName="/xl/charts/colors161.xml" ContentType="application/vnd.ms-office.chartcolorstyle+xml"/>
  <Override PartName="/xl/charts/chart162.xml" ContentType="application/vnd.openxmlformats-officedocument.drawingml.chart+xml"/>
  <Override PartName="/xl/charts/style162.xml" ContentType="application/vnd.ms-office.chartstyle+xml"/>
  <Override PartName="/xl/charts/colors162.xml" ContentType="application/vnd.ms-office.chartcolorstyle+xml"/>
  <Override PartName="/xl/drawings/drawing11.xml" ContentType="application/vnd.openxmlformats-officedocument.drawing+xml"/>
  <Override PartName="/xl/comments3.xml" ContentType="application/vnd.openxmlformats-officedocument.spreadsheetml.comments+xml"/>
  <Override PartName="/xl/charts/chart163.xml" ContentType="application/vnd.openxmlformats-officedocument.drawingml.chart+xml"/>
  <Override PartName="/xl/charts/style163.xml" ContentType="application/vnd.ms-office.chartstyle+xml"/>
  <Override PartName="/xl/charts/colors163.xml" ContentType="application/vnd.ms-office.chartcolorstyle+xml"/>
  <Override PartName="/xl/charts/chart164.xml" ContentType="application/vnd.openxmlformats-officedocument.drawingml.chart+xml"/>
  <Override PartName="/xl/charts/style164.xml" ContentType="application/vnd.ms-office.chartstyle+xml"/>
  <Override PartName="/xl/charts/colors164.xml" ContentType="application/vnd.ms-office.chartcolorstyle+xml"/>
  <Override PartName="/xl/charts/chart165.xml" ContentType="application/vnd.openxmlformats-officedocument.drawingml.chart+xml"/>
  <Override PartName="/xl/charts/style165.xml" ContentType="application/vnd.ms-office.chartstyle+xml"/>
  <Override PartName="/xl/charts/colors165.xml" ContentType="application/vnd.ms-office.chartcolorstyle+xml"/>
  <Override PartName="/xl/charts/chart166.xml" ContentType="application/vnd.openxmlformats-officedocument.drawingml.chart+xml"/>
  <Override PartName="/xl/charts/style166.xml" ContentType="application/vnd.ms-office.chartstyle+xml"/>
  <Override PartName="/xl/charts/colors166.xml" ContentType="application/vnd.ms-office.chartcolorstyle+xml"/>
  <Override PartName="/xl/charts/chart167.xml" ContentType="application/vnd.openxmlformats-officedocument.drawingml.chart+xml"/>
  <Override PartName="/xl/charts/style167.xml" ContentType="application/vnd.ms-office.chartstyle+xml"/>
  <Override PartName="/xl/charts/colors167.xml" ContentType="application/vnd.ms-office.chartcolorstyle+xml"/>
  <Override PartName="/xl/charts/chart168.xml" ContentType="application/vnd.openxmlformats-officedocument.drawingml.chart+xml"/>
  <Override PartName="/xl/charts/style168.xml" ContentType="application/vnd.ms-office.chartstyle+xml"/>
  <Override PartName="/xl/charts/colors168.xml" ContentType="application/vnd.ms-office.chartcolorstyle+xml"/>
  <Override PartName="/xl/charts/chart169.xml" ContentType="application/vnd.openxmlformats-officedocument.drawingml.chart+xml"/>
  <Override PartName="/xl/charts/style169.xml" ContentType="application/vnd.ms-office.chartstyle+xml"/>
  <Override PartName="/xl/charts/colors169.xml" ContentType="application/vnd.ms-office.chartcolorstyle+xml"/>
  <Override PartName="/xl/charts/chart170.xml" ContentType="application/vnd.openxmlformats-officedocument.drawingml.chart+xml"/>
  <Override PartName="/xl/charts/style170.xml" ContentType="application/vnd.ms-office.chartstyle+xml"/>
  <Override PartName="/xl/charts/colors170.xml" ContentType="application/vnd.ms-office.chartcolorstyle+xml"/>
  <Override PartName="/xl/charts/chart171.xml" ContentType="application/vnd.openxmlformats-officedocument.drawingml.chart+xml"/>
  <Override PartName="/xl/charts/style171.xml" ContentType="application/vnd.ms-office.chartstyle+xml"/>
  <Override PartName="/xl/charts/colors171.xml" ContentType="application/vnd.ms-office.chartcolorstyle+xml"/>
  <Override PartName="/xl/charts/chart172.xml" ContentType="application/vnd.openxmlformats-officedocument.drawingml.chart+xml"/>
  <Override PartName="/xl/charts/style172.xml" ContentType="application/vnd.ms-office.chartstyle+xml"/>
  <Override PartName="/xl/charts/colors172.xml" ContentType="application/vnd.ms-office.chartcolorstyle+xml"/>
  <Override PartName="/xl/charts/chart173.xml" ContentType="application/vnd.openxmlformats-officedocument.drawingml.chart+xml"/>
  <Override PartName="/xl/charts/style173.xml" ContentType="application/vnd.ms-office.chartstyle+xml"/>
  <Override PartName="/xl/charts/colors173.xml" ContentType="application/vnd.ms-office.chartcolorstyle+xml"/>
  <Override PartName="/xl/charts/chart174.xml" ContentType="application/vnd.openxmlformats-officedocument.drawingml.chart+xml"/>
  <Override PartName="/xl/charts/style174.xml" ContentType="application/vnd.ms-office.chartstyle+xml"/>
  <Override PartName="/xl/charts/colors174.xml" ContentType="application/vnd.ms-office.chartcolorstyle+xml"/>
  <Override PartName="/xl/charts/chart175.xml" ContentType="application/vnd.openxmlformats-officedocument.drawingml.chart+xml"/>
  <Override PartName="/xl/charts/style175.xml" ContentType="application/vnd.ms-office.chartstyle+xml"/>
  <Override PartName="/xl/charts/colors175.xml" ContentType="application/vnd.ms-office.chartcolorstyle+xml"/>
  <Override PartName="/xl/charts/chart176.xml" ContentType="application/vnd.openxmlformats-officedocument.drawingml.chart+xml"/>
  <Override PartName="/xl/charts/style176.xml" ContentType="application/vnd.ms-office.chartstyle+xml"/>
  <Override PartName="/xl/charts/colors176.xml" ContentType="application/vnd.ms-office.chartcolorstyle+xml"/>
  <Override PartName="/xl/charts/chart177.xml" ContentType="application/vnd.openxmlformats-officedocument.drawingml.chart+xml"/>
  <Override PartName="/xl/charts/style177.xml" ContentType="application/vnd.ms-office.chartstyle+xml"/>
  <Override PartName="/xl/charts/colors177.xml" ContentType="application/vnd.ms-office.chartcolorstyle+xml"/>
  <Override PartName="/xl/charts/chart178.xml" ContentType="application/vnd.openxmlformats-officedocument.drawingml.chart+xml"/>
  <Override PartName="/xl/charts/style178.xml" ContentType="application/vnd.ms-office.chartstyle+xml"/>
  <Override PartName="/xl/charts/colors178.xml" ContentType="application/vnd.ms-office.chartcolorstyle+xml"/>
  <Override PartName="/xl/charts/chart179.xml" ContentType="application/vnd.openxmlformats-officedocument.drawingml.chart+xml"/>
  <Override PartName="/xl/charts/style179.xml" ContentType="application/vnd.ms-office.chartstyle+xml"/>
  <Override PartName="/xl/charts/colors179.xml" ContentType="application/vnd.ms-office.chartcolorstyle+xml"/>
  <Override PartName="/xl/charts/chart180.xml" ContentType="application/vnd.openxmlformats-officedocument.drawingml.chart+xml"/>
  <Override PartName="/xl/charts/style180.xml" ContentType="application/vnd.ms-office.chartstyle+xml"/>
  <Override PartName="/xl/charts/colors180.xml" ContentType="application/vnd.ms-office.chartcolorstyle+xml"/>
  <Override PartName="/xl/charts/chart181.xml" ContentType="application/vnd.openxmlformats-officedocument.drawingml.chart+xml"/>
  <Override PartName="/xl/charts/style181.xml" ContentType="application/vnd.ms-office.chartstyle+xml"/>
  <Override PartName="/xl/charts/colors181.xml" ContentType="application/vnd.ms-office.chartcolorstyle+xml"/>
  <Override PartName="/xl/charts/chart182.xml" ContentType="application/vnd.openxmlformats-officedocument.drawingml.chart+xml"/>
  <Override PartName="/xl/charts/style182.xml" ContentType="application/vnd.ms-office.chartstyle+xml"/>
  <Override PartName="/xl/charts/colors182.xml" ContentType="application/vnd.ms-office.chartcolorstyle+xml"/>
  <Override PartName="/xl/drawings/drawing12.xml" ContentType="application/vnd.openxmlformats-officedocument.drawing+xml"/>
  <Override PartName="/xl/charts/chart183.xml" ContentType="application/vnd.openxmlformats-officedocument.drawingml.chart+xml"/>
  <Override PartName="/xl/charts/style183.xml" ContentType="application/vnd.ms-office.chartstyle+xml"/>
  <Override PartName="/xl/charts/colors183.xml" ContentType="application/vnd.ms-office.chartcolorstyle+xml"/>
  <Override PartName="/xl/charts/chart184.xml" ContentType="application/vnd.openxmlformats-officedocument.drawingml.chart+xml"/>
  <Override PartName="/xl/charts/style184.xml" ContentType="application/vnd.ms-office.chartstyle+xml"/>
  <Override PartName="/xl/charts/colors184.xml" ContentType="application/vnd.ms-office.chartcolorstyle+xml"/>
  <Override PartName="/xl/charts/chart185.xml" ContentType="application/vnd.openxmlformats-officedocument.drawingml.chart+xml"/>
  <Override PartName="/xl/charts/style185.xml" ContentType="application/vnd.ms-office.chartstyle+xml"/>
  <Override PartName="/xl/charts/colors185.xml" ContentType="application/vnd.ms-office.chartcolorstyle+xml"/>
  <Override PartName="/xl/charts/chart186.xml" ContentType="application/vnd.openxmlformats-officedocument.drawingml.chart+xml"/>
  <Override PartName="/xl/charts/style186.xml" ContentType="application/vnd.ms-office.chartstyle+xml"/>
  <Override PartName="/xl/charts/colors186.xml" ContentType="application/vnd.ms-office.chartcolorstyle+xml"/>
  <Override PartName="/xl/charts/chart187.xml" ContentType="application/vnd.openxmlformats-officedocument.drawingml.chart+xml"/>
  <Override PartName="/xl/charts/style187.xml" ContentType="application/vnd.ms-office.chartstyle+xml"/>
  <Override PartName="/xl/charts/colors187.xml" ContentType="application/vnd.ms-office.chartcolorstyle+xml"/>
  <Override PartName="/xl/charts/chart188.xml" ContentType="application/vnd.openxmlformats-officedocument.drawingml.chart+xml"/>
  <Override PartName="/xl/charts/style188.xml" ContentType="application/vnd.ms-office.chartstyle+xml"/>
  <Override PartName="/xl/charts/colors188.xml" ContentType="application/vnd.ms-office.chartcolorstyle+xml"/>
  <Override PartName="/xl/charts/chart189.xml" ContentType="application/vnd.openxmlformats-officedocument.drawingml.chart+xml"/>
  <Override PartName="/xl/charts/style189.xml" ContentType="application/vnd.ms-office.chartstyle+xml"/>
  <Override PartName="/xl/charts/colors189.xml" ContentType="application/vnd.ms-office.chartcolorstyle+xml"/>
  <Override PartName="/xl/charts/chart190.xml" ContentType="application/vnd.openxmlformats-officedocument.drawingml.chart+xml"/>
  <Override PartName="/xl/charts/style190.xml" ContentType="application/vnd.ms-office.chartstyle+xml"/>
  <Override PartName="/xl/charts/colors190.xml" ContentType="application/vnd.ms-office.chartcolorstyle+xml"/>
  <Override PartName="/xl/charts/chart191.xml" ContentType="application/vnd.openxmlformats-officedocument.drawingml.chart+xml"/>
  <Override PartName="/xl/charts/style191.xml" ContentType="application/vnd.ms-office.chartstyle+xml"/>
  <Override PartName="/xl/charts/colors191.xml" ContentType="application/vnd.ms-office.chartcolorstyle+xml"/>
  <Override PartName="/xl/charts/chart192.xml" ContentType="application/vnd.openxmlformats-officedocument.drawingml.chart+xml"/>
  <Override PartName="/xl/charts/style192.xml" ContentType="application/vnd.ms-office.chartstyle+xml"/>
  <Override PartName="/xl/charts/colors192.xml" ContentType="application/vnd.ms-office.chartcolorstyle+xml"/>
  <Override PartName="/xl/charts/chart193.xml" ContentType="application/vnd.openxmlformats-officedocument.drawingml.chart+xml"/>
  <Override PartName="/xl/charts/style193.xml" ContentType="application/vnd.ms-office.chartstyle+xml"/>
  <Override PartName="/xl/charts/colors193.xml" ContentType="application/vnd.ms-office.chartcolorstyle+xml"/>
  <Override PartName="/xl/charts/chart194.xml" ContentType="application/vnd.openxmlformats-officedocument.drawingml.chart+xml"/>
  <Override PartName="/xl/charts/style194.xml" ContentType="application/vnd.ms-office.chartstyle+xml"/>
  <Override PartName="/xl/charts/colors194.xml" ContentType="application/vnd.ms-office.chartcolorstyle+xml"/>
  <Override PartName="/xl/charts/chart195.xml" ContentType="application/vnd.openxmlformats-officedocument.drawingml.chart+xml"/>
  <Override PartName="/xl/charts/style195.xml" ContentType="application/vnd.ms-office.chartstyle+xml"/>
  <Override PartName="/xl/charts/colors195.xml" ContentType="application/vnd.ms-office.chartcolorstyle+xml"/>
  <Override PartName="/xl/charts/chart196.xml" ContentType="application/vnd.openxmlformats-officedocument.drawingml.chart+xml"/>
  <Override PartName="/xl/charts/style196.xml" ContentType="application/vnd.ms-office.chartstyle+xml"/>
  <Override PartName="/xl/charts/colors196.xml" ContentType="application/vnd.ms-office.chartcolorstyle+xml"/>
  <Override PartName="/xl/charts/chart197.xml" ContentType="application/vnd.openxmlformats-officedocument.drawingml.chart+xml"/>
  <Override PartName="/xl/charts/style197.xml" ContentType="application/vnd.ms-office.chartstyle+xml"/>
  <Override PartName="/xl/charts/colors197.xml" ContentType="application/vnd.ms-office.chartcolorstyle+xml"/>
  <Override PartName="/xl/charts/chart198.xml" ContentType="application/vnd.openxmlformats-officedocument.drawingml.chart+xml"/>
  <Override PartName="/xl/charts/style198.xml" ContentType="application/vnd.ms-office.chartstyle+xml"/>
  <Override PartName="/xl/charts/colors198.xml" ContentType="application/vnd.ms-office.chartcolorstyle+xml"/>
  <Override PartName="/xl/charts/chart199.xml" ContentType="application/vnd.openxmlformats-officedocument.drawingml.chart+xml"/>
  <Override PartName="/xl/charts/style199.xml" ContentType="application/vnd.ms-office.chartstyle+xml"/>
  <Override PartName="/xl/charts/colors199.xml" ContentType="application/vnd.ms-office.chartcolorstyle+xml"/>
  <Override PartName="/xl/charts/chart200.xml" ContentType="application/vnd.openxmlformats-officedocument.drawingml.chart+xml"/>
  <Override PartName="/xl/charts/style200.xml" ContentType="application/vnd.ms-office.chartstyle+xml"/>
  <Override PartName="/xl/charts/colors200.xml" ContentType="application/vnd.ms-office.chartcolorstyle+xml"/>
  <Override PartName="/xl/charts/chart201.xml" ContentType="application/vnd.openxmlformats-officedocument.drawingml.chart+xml"/>
  <Override PartName="/xl/charts/style201.xml" ContentType="application/vnd.ms-office.chartstyle+xml"/>
  <Override PartName="/xl/charts/colors201.xml" ContentType="application/vnd.ms-office.chartcolorstyle+xml"/>
  <Override PartName="/xl/charts/chart202.xml" ContentType="application/vnd.openxmlformats-officedocument.drawingml.chart+xml"/>
  <Override PartName="/xl/charts/style202.xml" ContentType="application/vnd.ms-office.chartstyle+xml"/>
  <Override PartName="/xl/charts/colors202.xml" ContentType="application/vnd.ms-office.chartcolorstyle+xml"/>
  <Override PartName="/xl/drawings/drawing13.xml" ContentType="application/vnd.openxmlformats-officedocument.drawing+xml"/>
  <Override PartName="/xl/charts/chart203.xml" ContentType="application/vnd.openxmlformats-officedocument.drawingml.chart+xml"/>
  <Override PartName="/xl/charts/style203.xml" ContentType="application/vnd.ms-office.chartstyle+xml"/>
  <Override PartName="/xl/charts/colors203.xml" ContentType="application/vnd.ms-office.chartcolorstyle+xml"/>
  <Override PartName="/xl/charts/chart204.xml" ContentType="application/vnd.openxmlformats-officedocument.drawingml.chart+xml"/>
  <Override PartName="/xl/charts/style204.xml" ContentType="application/vnd.ms-office.chartstyle+xml"/>
  <Override PartName="/xl/charts/colors204.xml" ContentType="application/vnd.ms-office.chartcolorstyle+xml"/>
  <Override PartName="/xl/charts/chart205.xml" ContentType="application/vnd.openxmlformats-officedocument.drawingml.chart+xml"/>
  <Override PartName="/xl/charts/style205.xml" ContentType="application/vnd.ms-office.chartstyle+xml"/>
  <Override PartName="/xl/charts/colors205.xml" ContentType="application/vnd.ms-office.chartcolorstyle+xml"/>
  <Override PartName="/xl/charts/chart206.xml" ContentType="application/vnd.openxmlformats-officedocument.drawingml.chart+xml"/>
  <Override PartName="/xl/charts/style206.xml" ContentType="application/vnd.ms-office.chartstyle+xml"/>
  <Override PartName="/xl/charts/colors206.xml" ContentType="application/vnd.ms-office.chartcolorstyle+xml"/>
  <Override PartName="/xl/charts/chart207.xml" ContentType="application/vnd.openxmlformats-officedocument.drawingml.chart+xml"/>
  <Override PartName="/xl/charts/style207.xml" ContentType="application/vnd.ms-office.chartstyle+xml"/>
  <Override PartName="/xl/charts/colors207.xml" ContentType="application/vnd.ms-office.chartcolorstyle+xml"/>
  <Override PartName="/xl/charts/chart208.xml" ContentType="application/vnd.openxmlformats-officedocument.drawingml.chart+xml"/>
  <Override PartName="/xl/charts/style208.xml" ContentType="application/vnd.ms-office.chartstyle+xml"/>
  <Override PartName="/xl/charts/colors208.xml" ContentType="application/vnd.ms-office.chartcolorstyle+xml"/>
  <Override PartName="/xl/charts/chart209.xml" ContentType="application/vnd.openxmlformats-officedocument.drawingml.chart+xml"/>
  <Override PartName="/xl/charts/style209.xml" ContentType="application/vnd.ms-office.chartstyle+xml"/>
  <Override PartName="/xl/charts/colors209.xml" ContentType="application/vnd.ms-office.chartcolorstyle+xml"/>
  <Override PartName="/xl/charts/chart210.xml" ContentType="application/vnd.openxmlformats-officedocument.drawingml.chart+xml"/>
  <Override PartName="/xl/charts/style210.xml" ContentType="application/vnd.ms-office.chartstyle+xml"/>
  <Override PartName="/xl/charts/colors210.xml" ContentType="application/vnd.ms-office.chartcolorstyle+xml"/>
  <Override PartName="/xl/charts/chart211.xml" ContentType="application/vnd.openxmlformats-officedocument.drawingml.chart+xml"/>
  <Override PartName="/xl/charts/style211.xml" ContentType="application/vnd.ms-office.chartstyle+xml"/>
  <Override PartName="/xl/charts/colors211.xml" ContentType="application/vnd.ms-office.chartcolorstyle+xml"/>
  <Override PartName="/xl/charts/chart212.xml" ContentType="application/vnd.openxmlformats-officedocument.drawingml.chart+xml"/>
  <Override PartName="/xl/charts/style212.xml" ContentType="application/vnd.ms-office.chartstyle+xml"/>
  <Override PartName="/xl/charts/colors212.xml" ContentType="application/vnd.ms-office.chartcolorstyle+xml"/>
  <Override PartName="/xl/charts/chart213.xml" ContentType="application/vnd.openxmlformats-officedocument.drawingml.chart+xml"/>
  <Override PartName="/xl/charts/style213.xml" ContentType="application/vnd.ms-office.chartstyle+xml"/>
  <Override PartName="/xl/charts/colors213.xml" ContentType="application/vnd.ms-office.chartcolorstyle+xml"/>
  <Override PartName="/xl/charts/chart214.xml" ContentType="application/vnd.openxmlformats-officedocument.drawingml.chart+xml"/>
  <Override PartName="/xl/charts/style214.xml" ContentType="application/vnd.ms-office.chartstyle+xml"/>
  <Override PartName="/xl/charts/colors214.xml" ContentType="application/vnd.ms-office.chartcolorstyle+xml"/>
  <Override PartName="/xl/charts/chart215.xml" ContentType="application/vnd.openxmlformats-officedocument.drawingml.chart+xml"/>
  <Override PartName="/xl/charts/style215.xml" ContentType="application/vnd.ms-office.chartstyle+xml"/>
  <Override PartName="/xl/charts/colors215.xml" ContentType="application/vnd.ms-office.chartcolorstyle+xml"/>
  <Override PartName="/xl/charts/chart216.xml" ContentType="application/vnd.openxmlformats-officedocument.drawingml.chart+xml"/>
  <Override PartName="/xl/charts/style216.xml" ContentType="application/vnd.ms-office.chartstyle+xml"/>
  <Override PartName="/xl/charts/colors216.xml" ContentType="application/vnd.ms-office.chartcolorstyle+xml"/>
  <Override PartName="/xl/charts/chart217.xml" ContentType="application/vnd.openxmlformats-officedocument.drawingml.chart+xml"/>
  <Override PartName="/xl/charts/style217.xml" ContentType="application/vnd.ms-office.chartstyle+xml"/>
  <Override PartName="/xl/charts/colors217.xml" ContentType="application/vnd.ms-office.chartcolorstyle+xml"/>
  <Override PartName="/xl/charts/chart218.xml" ContentType="application/vnd.openxmlformats-officedocument.drawingml.chart+xml"/>
  <Override PartName="/xl/charts/style218.xml" ContentType="application/vnd.ms-office.chartstyle+xml"/>
  <Override PartName="/xl/charts/colors218.xml" ContentType="application/vnd.ms-office.chartcolorstyle+xml"/>
  <Override PartName="/xl/charts/chart219.xml" ContentType="application/vnd.openxmlformats-officedocument.drawingml.chart+xml"/>
  <Override PartName="/xl/charts/style219.xml" ContentType="application/vnd.ms-office.chartstyle+xml"/>
  <Override PartName="/xl/charts/colors219.xml" ContentType="application/vnd.ms-office.chartcolorstyle+xml"/>
  <Override PartName="/xl/charts/chart220.xml" ContentType="application/vnd.openxmlformats-officedocument.drawingml.chart+xml"/>
  <Override PartName="/xl/charts/style220.xml" ContentType="application/vnd.ms-office.chartstyle+xml"/>
  <Override PartName="/xl/charts/colors220.xml" ContentType="application/vnd.ms-office.chartcolorstyle+xml"/>
  <Override PartName="/xl/charts/chart221.xml" ContentType="application/vnd.openxmlformats-officedocument.drawingml.chart+xml"/>
  <Override PartName="/xl/charts/style221.xml" ContentType="application/vnd.ms-office.chartstyle+xml"/>
  <Override PartName="/xl/charts/colors221.xml" ContentType="application/vnd.ms-office.chartcolorstyle+xml"/>
  <Override PartName="/xl/charts/chart222.xml" ContentType="application/vnd.openxmlformats-officedocument.drawingml.chart+xml"/>
  <Override PartName="/xl/charts/style222.xml" ContentType="application/vnd.ms-office.chartstyle+xml"/>
  <Override PartName="/xl/charts/colors222.xml" ContentType="application/vnd.ms-office.chartcolorstyle+xml"/>
  <Override PartName="/xl/drawings/drawing14.xml" ContentType="application/vnd.openxmlformats-officedocument.drawing+xml"/>
  <Override PartName="/xl/charts/chart223.xml" ContentType="application/vnd.openxmlformats-officedocument.drawingml.chart+xml"/>
  <Override PartName="/xl/charts/style223.xml" ContentType="application/vnd.ms-office.chartstyle+xml"/>
  <Override PartName="/xl/charts/colors223.xml" ContentType="application/vnd.ms-office.chartcolorstyle+xml"/>
  <Override PartName="/xl/charts/chart224.xml" ContentType="application/vnd.openxmlformats-officedocument.drawingml.chart+xml"/>
  <Override PartName="/xl/charts/style224.xml" ContentType="application/vnd.ms-office.chartstyle+xml"/>
  <Override PartName="/xl/charts/colors224.xml" ContentType="application/vnd.ms-office.chartcolorstyle+xml"/>
  <Override PartName="/xl/charts/chart225.xml" ContentType="application/vnd.openxmlformats-officedocument.drawingml.chart+xml"/>
  <Override PartName="/xl/charts/style225.xml" ContentType="application/vnd.ms-office.chartstyle+xml"/>
  <Override PartName="/xl/charts/colors225.xml" ContentType="application/vnd.ms-office.chartcolorstyle+xml"/>
  <Override PartName="/xl/charts/chart226.xml" ContentType="application/vnd.openxmlformats-officedocument.drawingml.chart+xml"/>
  <Override PartName="/xl/charts/style226.xml" ContentType="application/vnd.ms-office.chartstyle+xml"/>
  <Override PartName="/xl/charts/colors226.xml" ContentType="application/vnd.ms-office.chartcolorstyle+xml"/>
  <Override PartName="/xl/charts/chart227.xml" ContentType="application/vnd.openxmlformats-officedocument.drawingml.chart+xml"/>
  <Override PartName="/xl/charts/style227.xml" ContentType="application/vnd.ms-office.chartstyle+xml"/>
  <Override PartName="/xl/charts/colors227.xml" ContentType="application/vnd.ms-office.chartcolorstyle+xml"/>
  <Override PartName="/xl/charts/chart228.xml" ContentType="application/vnd.openxmlformats-officedocument.drawingml.chart+xml"/>
  <Override PartName="/xl/charts/style228.xml" ContentType="application/vnd.ms-office.chartstyle+xml"/>
  <Override PartName="/xl/charts/colors228.xml" ContentType="application/vnd.ms-office.chartcolorstyle+xml"/>
  <Override PartName="/xl/charts/chart229.xml" ContentType="application/vnd.openxmlformats-officedocument.drawingml.chart+xml"/>
  <Override PartName="/xl/charts/style229.xml" ContentType="application/vnd.ms-office.chartstyle+xml"/>
  <Override PartName="/xl/charts/colors229.xml" ContentType="application/vnd.ms-office.chartcolorstyle+xml"/>
  <Override PartName="/xl/charts/chart230.xml" ContentType="application/vnd.openxmlformats-officedocument.drawingml.chart+xml"/>
  <Override PartName="/xl/charts/style230.xml" ContentType="application/vnd.ms-office.chartstyle+xml"/>
  <Override PartName="/xl/charts/colors230.xml" ContentType="application/vnd.ms-office.chartcolorstyle+xml"/>
  <Override PartName="/xl/charts/chart231.xml" ContentType="application/vnd.openxmlformats-officedocument.drawingml.chart+xml"/>
  <Override PartName="/xl/charts/style231.xml" ContentType="application/vnd.ms-office.chartstyle+xml"/>
  <Override PartName="/xl/charts/colors231.xml" ContentType="application/vnd.ms-office.chartcolorstyle+xml"/>
  <Override PartName="/xl/charts/chart232.xml" ContentType="application/vnd.openxmlformats-officedocument.drawingml.chart+xml"/>
  <Override PartName="/xl/charts/style232.xml" ContentType="application/vnd.ms-office.chartstyle+xml"/>
  <Override PartName="/xl/charts/colors232.xml" ContentType="application/vnd.ms-office.chartcolorstyle+xml"/>
  <Override PartName="/xl/charts/chart233.xml" ContentType="application/vnd.openxmlformats-officedocument.drawingml.chart+xml"/>
  <Override PartName="/xl/charts/style233.xml" ContentType="application/vnd.ms-office.chartstyle+xml"/>
  <Override PartName="/xl/charts/colors233.xml" ContentType="application/vnd.ms-office.chartcolorstyle+xml"/>
  <Override PartName="/xl/charts/chart234.xml" ContentType="application/vnd.openxmlformats-officedocument.drawingml.chart+xml"/>
  <Override PartName="/xl/charts/style234.xml" ContentType="application/vnd.ms-office.chartstyle+xml"/>
  <Override PartName="/xl/charts/colors234.xml" ContentType="application/vnd.ms-office.chartcolorstyle+xml"/>
  <Override PartName="/xl/charts/chart235.xml" ContentType="application/vnd.openxmlformats-officedocument.drawingml.chart+xml"/>
  <Override PartName="/xl/charts/style235.xml" ContentType="application/vnd.ms-office.chartstyle+xml"/>
  <Override PartName="/xl/charts/colors235.xml" ContentType="application/vnd.ms-office.chartcolorstyle+xml"/>
  <Override PartName="/xl/charts/chart236.xml" ContentType="application/vnd.openxmlformats-officedocument.drawingml.chart+xml"/>
  <Override PartName="/xl/charts/style236.xml" ContentType="application/vnd.ms-office.chartstyle+xml"/>
  <Override PartName="/xl/charts/colors236.xml" ContentType="application/vnd.ms-office.chartcolorstyle+xml"/>
  <Override PartName="/xl/charts/chart237.xml" ContentType="application/vnd.openxmlformats-officedocument.drawingml.chart+xml"/>
  <Override PartName="/xl/charts/style237.xml" ContentType="application/vnd.ms-office.chartstyle+xml"/>
  <Override PartName="/xl/charts/colors237.xml" ContentType="application/vnd.ms-office.chartcolorstyle+xml"/>
  <Override PartName="/xl/charts/chart238.xml" ContentType="application/vnd.openxmlformats-officedocument.drawingml.chart+xml"/>
  <Override PartName="/xl/charts/style238.xml" ContentType="application/vnd.ms-office.chartstyle+xml"/>
  <Override PartName="/xl/charts/colors238.xml" ContentType="application/vnd.ms-office.chartcolorstyle+xml"/>
  <Override PartName="/xl/charts/chart239.xml" ContentType="application/vnd.openxmlformats-officedocument.drawingml.chart+xml"/>
  <Override PartName="/xl/charts/style239.xml" ContentType="application/vnd.ms-office.chartstyle+xml"/>
  <Override PartName="/xl/charts/colors239.xml" ContentType="application/vnd.ms-office.chartcolorstyle+xml"/>
  <Override PartName="/xl/charts/chart240.xml" ContentType="application/vnd.openxmlformats-officedocument.drawingml.chart+xml"/>
  <Override PartName="/xl/charts/style240.xml" ContentType="application/vnd.ms-office.chartstyle+xml"/>
  <Override PartName="/xl/charts/colors240.xml" ContentType="application/vnd.ms-office.chartcolorstyle+xml"/>
  <Override PartName="/xl/charts/chart241.xml" ContentType="application/vnd.openxmlformats-officedocument.drawingml.chart+xml"/>
  <Override PartName="/xl/charts/style241.xml" ContentType="application/vnd.ms-office.chartstyle+xml"/>
  <Override PartName="/xl/charts/colors241.xml" ContentType="application/vnd.ms-office.chartcolorstyle+xml"/>
  <Override PartName="/xl/charts/chart242.xml" ContentType="application/vnd.openxmlformats-officedocument.drawingml.chart+xml"/>
  <Override PartName="/xl/charts/style242.xml" ContentType="application/vnd.ms-office.chartstyle+xml"/>
  <Override PartName="/xl/charts/colors242.xml" ContentType="application/vnd.ms-office.chartcolorstyle+xml"/>
  <Override PartName="/xl/drawings/drawing15.xml" ContentType="application/vnd.openxmlformats-officedocument.drawing+xml"/>
  <Override PartName="/xl/charts/chart243.xml" ContentType="application/vnd.openxmlformats-officedocument.drawingml.chart+xml"/>
  <Override PartName="/xl/charts/style243.xml" ContentType="application/vnd.ms-office.chartstyle+xml"/>
  <Override PartName="/xl/charts/colors243.xml" ContentType="application/vnd.ms-office.chartcolorstyle+xml"/>
  <Override PartName="/xl/charts/chart244.xml" ContentType="application/vnd.openxmlformats-officedocument.drawingml.chart+xml"/>
  <Override PartName="/xl/charts/style244.xml" ContentType="application/vnd.ms-office.chartstyle+xml"/>
  <Override PartName="/xl/charts/colors244.xml" ContentType="application/vnd.ms-office.chartcolorstyle+xml"/>
  <Override PartName="/xl/charts/chart245.xml" ContentType="application/vnd.openxmlformats-officedocument.drawingml.chart+xml"/>
  <Override PartName="/xl/charts/style245.xml" ContentType="application/vnd.ms-office.chartstyle+xml"/>
  <Override PartName="/xl/charts/colors245.xml" ContentType="application/vnd.ms-office.chartcolorstyle+xml"/>
  <Override PartName="/xl/charts/chart246.xml" ContentType="application/vnd.openxmlformats-officedocument.drawingml.chart+xml"/>
  <Override PartName="/xl/charts/style246.xml" ContentType="application/vnd.ms-office.chartstyle+xml"/>
  <Override PartName="/xl/charts/colors246.xml" ContentType="application/vnd.ms-office.chartcolorstyle+xml"/>
  <Override PartName="/xl/charts/chart247.xml" ContentType="application/vnd.openxmlformats-officedocument.drawingml.chart+xml"/>
  <Override PartName="/xl/charts/style247.xml" ContentType="application/vnd.ms-office.chartstyle+xml"/>
  <Override PartName="/xl/charts/colors247.xml" ContentType="application/vnd.ms-office.chartcolorstyle+xml"/>
  <Override PartName="/xl/charts/chart248.xml" ContentType="application/vnd.openxmlformats-officedocument.drawingml.chart+xml"/>
  <Override PartName="/xl/charts/style248.xml" ContentType="application/vnd.ms-office.chartstyle+xml"/>
  <Override PartName="/xl/charts/colors248.xml" ContentType="application/vnd.ms-office.chartcolorstyle+xml"/>
  <Override PartName="/xl/charts/chart249.xml" ContentType="application/vnd.openxmlformats-officedocument.drawingml.chart+xml"/>
  <Override PartName="/xl/charts/style249.xml" ContentType="application/vnd.ms-office.chartstyle+xml"/>
  <Override PartName="/xl/charts/colors249.xml" ContentType="application/vnd.ms-office.chartcolorstyle+xml"/>
  <Override PartName="/xl/charts/chart250.xml" ContentType="application/vnd.openxmlformats-officedocument.drawingml.chart+xml"/>
  <Override PartName="/xl/charts/style250.xml" ContentType="application/vnd.ms-office.chartstyle+xml"/>
  <Override PartName="/xl/charts/colors250.xml" ContentType="application/vnd.ms-office.chartcolorstyle+xml"/>
  <Override PartName="/xl/charts/chart251.xml" ContentType="application/vnd.openxmlformats-officedocument.drawingml.chart+xml"/>
  <Override PartName="/xl/charts/style251.xml" ContentType="application/vnd.ms-office.chartstyle+xml"/>
  <Override PartName="/xl/charts/colors251.xml" ContentType="application/vnd.ms-office.chartcolorstyle+xml"/>
  <Override PartName="/xl/charts/chart252.xml" ContentType="application/vnd.openxmlformats-officedocument.drawingml.chart+xml"/>
  <Override PartName="/xl/charts/style252.xml" ContentType="application/vnd.ms-office.chartstyle+xml"/>
  <Override PartName="/xl/charts/colors252.xml" ContentType="application/vnd.ms-office.chartcolorstyle+xml"/>
  <Override PartName="/xl/charts/chart253.xml" ContentType="application/vnd.openxmlformats-officedocument.drawingml.chart+xml"/>
  <Override PartName="/xl/charts/style253.xml" ContentType="application/vnd.ms-office.chartstyle+xml"/>
  <Override PartName="/xl/charts/colors253.xml" ContentType="application/vnd.ms-office.chartcolorstyle+xml"/>
  <Override PartName="/xl/charts/chart254.xml" ContentType="application/vnd.openxmlformats-officedocument.drawingml.chart+xml"/>
  <Override PartName="/xl/charts/style254.xml" ContentType="application/vnd.ms-office.chartstyle+xml"/>
  <Override PartName="/xl/charts/colors254.xml" ContentType="application/vnd.ms-office.chartcolorstyle+xml"/>
  <Override PartName="/xl/charts/chart255.xml" ContentType="application/vnd.openxmlformats-officedocument.drawingml.chart+xml"/>
  <Override PartName="/xl/charts/style255.xml" ContentType="application/vnd.ms-office.chartstyle+xml"/>
  <Override PartName="/xl/charts/colors255.xml" ContentType="application/vnd.ms-office.chartcolorstyle+xml"/>
  <Override PartName="/xl/charts/chart256.xml" ContentType="application/vnd.openxmlformats-officedocument.drawingml.chart+xml"/>
  <Override PartName="/xl/charts/style256.xml" ContentType="application/vnd.ms-office.chartstyle+xml"/>
  <Override PartName="/xl/charts/colors256.xml" ContentType="application/vnd.ms-office.chartcolorstyle+xml"/>
  <Override PartName="/xl/charts/chart257.xml" ContentType="application/vnd.openxmlformats-officedocument.drawingml.chart+xml"/>
  <Override PartName="/xl/charts/style257.xml" ContentType="application/vnd.ms-office.chartstyle+xml"/>
  <Override PartName="/xl/charts/colors257.xml" ContentType="application/vnd.ms-office.chartcolorstyle+xml"/>
  <Override PartName="/xl/charts/chart258.xml" ContentType="application/vnd.openxmlformats-officedocument.drawingml.chart+xml"/>
  <Override PartName="/xl/charts/style258.xml" ContentType="application/vnd.ms-office.chartstyle+xml"/>
  <Override PartName="/xl/charts/colors258.xml" ContentType="application/vnd.ms-office.chartcolorstyle+xml"/>
  <Override PartName="/xl/charts/chart259.xml" ContentType="application/vnd.openxmlformats-officedocument.drawingml.chart+xml"/>
  <Override PartName="/xl/charts/style259.xml" ContentType="application/vnd.ms-office.chartstyle+xml"/>
  <Override PartName="/xl/charts/colors259.xml" ContentType="application/vnd.ms-office.chartcolorstyle+xml"/>
  <Override PartName="/xl/charts/chart260.xml" ContentType="application/vnd.openxmlformats-officedocument.drawingml.chart+xml"/>
  <Override PartName="/xl/charts/style260.xml" ContentType="application/vnd.ms-office.chartstyle+xml"/>
  <Override PartName="/xl/charts/colors260.xml" ContentType="application/vnd.ms-office.chartcolorstyle+xml"/>
  <Override PartName="/xl/charts/chart261.xml" ContentType="application/vnd.openxmlformats-officedocument.drawingml.chart+xml"/>
  <Override PartName="/xl/charts/style261.xml" ContentType="application/vnd.ms-office.chartstyle+xml"/>
  <Override PartName="/xl/charts/colors261.xml" ContentType="application/vnd.ms-office.chartcolorstyle+xml"/>
  <Override PartName="/xl/charts/chart262.xml" ContentType="application/vnd.openxmlformats-officedocument.drawingml.chart+xml"/>
  <Override PartName="/xl/charts/style262.xml" ContentType="application/vnd.ms-office.chartstyle+xml"/>
  <Override PartName="/xl/charts/colors262.xml" ContentType="application/vnd.ms-office.chartcolorstyle+xml"/>
  <Override PartName="/xl/drawings/drawing16.xml" ContentType="application/vnd.openxmlformats-officedocument.drawing+xml"/>
  <Override PartName="/xl/charts/chart263.xml" ContentType="application/vnd.openxmlformats-officedocument.drawingml.chart+xml"/>
  <Override PartName="/xl/charts/style263.xml" ContentType="application/vnd.ms-office.chartstyle+xml"/>
  <Override PartName="/xl/charts/colors263.xml" ContentType="application/vnd.ms-office.chartcolorstyle+xml"/>
  <Override PartName="/xl/charts/chart264.xml" ContentType="application/vnd.openxmlformats-officedocument.drawingml.chart+xml"/>
  <Override PartName="/xl/charts/style264.xml" ContentType="application/vnd.ms-office.chartstyle+xml"/>
  <Override PartName="/xl/charts/colors264.xml" ContentType="application/vnd.ms-office.chartcolorstyle+xml"/>
  <Override PartName="/xl/charts/chart265.xml" ContentType="application/vnd.openxmlformats-officedocument.drawingml.chart+xml"/>
  <Override PartName="/xl/charts/style265.xml" ContentType="application/vnd.ms-office.chartstyle+xml"/>
  <Override PartName="/xl/charts/colors265.xml" ContentType="application/vnd.ms-office.chartcolorstyle+xml"/>
  <Override PartName="/xl/charts/chart266.xml" ContentType="application/vnd.openxmlformats-officedocument.drawingml.chart+xml"/>
  <Override PartName="/xl/charts/style266.xml" ContentType="application/vnd.ms-office.chartstyle+xml"/>
  <Override PartName="/xl/charts/colors266.xml" ContentType="application/vnd.ms-office.chartcolorstyle+xml"/>
  <Override PartName="/xl/charts/chart267.xml" ContentType="application/vnd.openxmlformats-officedocument.drawingml.chart+xml"/>
  <Override PartName="/xl/charts/style267.xml" ContentType="application/vnd.ms-office.chartstyle+xml"/>
  <Override PartName="/xl/charts/colors267.xml" ContentType="application/vnd.ms-office.chartcolorstyle+xml"/>
  <Override PartName="/xl/charts/chart268.xml" ContentType="application/vnd.openxmlformats-officedocument.drawingml.chart+xml"/>
  <Override PartName="/xl/charts/style268.xml" ContentType="application/vnd.ms-office.chartstyle+xml"/>
  <Override PartName="/xl/charts/colors268.xml" ContentType="application/vnd.ms-office.chartcolorstyle+xml"/>
  <Override PartName="/xl/charts/chart269.xml" ContentType="application/vnd.openxmlformats-officedocument.drawingml.chart+xml"/>
  <Override PartName="/xl/charts/style269.xml" ContentType="application/vnd.ms-office.chartstyle+xml"/>
  <Override PartName="/xl/charts/colors269.xml" ContentType="application/vnd.ms-office.chartcolorstyle+xml"/>
  <Override PartName="/xl/charts/chart270.xml" ContentType="application/vnd.openxmlformats-officedocument.drawingml.chart+xml"/>
  <Override PartName="/xl/charts/style270.xml" ContentType="application/vnd.ms-office.chartstyle+xml"/>
  <Override PartName="/xl/charts/colors270.xml" ContentType="application/vnd.ms-office.chartcolorstyle+xml"/>
  <Override PartName="/xl/charts/chart271.xml" ContentType="application/vnd.openxmlformats-officedocument.drawingml.chart+xml"/>
  <Override PartName="/xl/charts/style271.xml" ContentType="application/vnd.ms-office.chartstyle+xml"/>
  <Override PartName="/xl/charts/colors271.xml" ContentType="application/vnd.ms-office.chartcolorstyle+xml"/>
  <Override PartName="/xl/charts/chart272.xml" ContentType="application/vnd.openxmlformats-officedocument.drawingml.chart+xml"/>
  <Override PartName="/xl/charts/style272.xml" ContentType="application/vnd.ms-office.chartstyle+xml"/>
  <Override PartName="/xl/charts/colors272.xml" ContentType="application/vnd.ms-office.chartcolorstyle+xml"/>
  <Override PartName="/xl/charts/chart273.xml" ContentType="application/vnd.openxmlformats-officedocument.drawingml.chart+xml"/>
  <Override PartName="/xl/charts/style273.xml" ContentType="application/vnd.ms-office.chartstyle+xml"/>
  <Override PartName="/xl/charts/colors273.xml" ContentType="application/vnd.ms-office.chartcolorstyle+xml"/>
  <Override PartName="/xl/charts/chart274.xml" ContentType="application/vnd.openxmlformats-officedocument.drawingml.chart+xml"/>
  <Override PartName="/xl/charts/style274.xml" ContentType="application/vnd.ms-office.chartstyle+xml"/>
  <Override PartName="/xl/charts/colors274.xml" ContentType="application/vnd.ms-office.chartcolorstyle+xml"/>
  <Override PartName="/xl/drawings/drawing17.xml" ContentType="application/vnd.openxmlformats-officedocument.drawing+xml"/>
  <Override PartName="/xl/charts/chart275.xml" ContentType="application/vnd.openxmlformats-officedocument.drawingml.chart+xml"/>
  <Override PartName="/xl/charts/style275.xml" ContentType="application/vnd.ms-office.chartstyle+xml"/>
  <Override PartName="/xl/charts/colors275.xml" ContentType="application/vnd.ms-office.chartcolorstyle+xml"/>
  <Override PartName="/xl/charts/chart276.xml" ContentType="application/vnd.openxmlformats-officedocument.drawingml.chart+xml"/>
  <Override PartName="/xl/charts/style276.xml" ContentType="application/vnd.ms-office.chartstyle+xml"/>
  <Override PartName="/xl/charts/colors276.xml" ContentType="application/vnd.ms-office.chartcolorstyle+xml"/>
  <Override PartName="/xl/charts/chart277.xml" ContentType="application/vnd.openxmlformats-officedocument.drawingml.chart+xml"/>
  <Override PartName="/xl/charts/style277.xml" ContentType="application/vnd.ms-office.chartstyle+xml"/>
  <Override PartName="/xl/charts/colors277.xml" ContentType="application/vnd.ms-office.chartcolorstyle+xml"/>
  <Override PartName="/xl/charts/chart278.xml" ContentType="application/vnd.openxmlformats-officedocument.drawingml.chart+xml"/>
  <Override PartName="/xl/charts/style278.xml" ContentType="application/vnd.ms-office.chartstyle+xml"/>
  <Override PartName="/xl/charts/colors278.xml" ContentType="application/vnd.ms-office.chartcolorstyle+xml"/>
  <Override PartName="/xl/charts/chart279.xml" ContentType="application/vnd.openxmlformats-officedocument.drawingml.chart+xml"/>
  <Override PartName="/xl/charts/style279.xml" ContentType="application/vnd.ms-office.chartstyle+xml"/>
  <Override PartName="/xl/charts/colors279.xml" ContentType="application/vnd.ms-office.chartcolorstyle+xml"/>
  <Override PartName="/xl/charts/chart280.xml" ContentType="application/vnd.openxmlformats-officedocument.drawingml.chart+xml"/>
  <Override PartName="/xl/charts/style280.xml" ContentType="application/vnd.ms-office.chartstyle+xml"/>
  <Override PartName="/xl/charts/colors280.xml" ContentType="application/vnd.ms-office.chartcolorstyle+xml"/>
  <Override PartName="/xl/charts/chart281.xml" ContentType="application/vnd.openxmlformats-officedocument.drawingml.chart+xml"/>
  <Override PartName="/xl/charts/style281.xml" ContentType="application/vnd.ms-office.chartstyle+xml"/>
  <Override PartName="/xl/charts/colors281.xml" ContentType="application/vnd.ms-office.chartcolorstyle+xml"/>
  <Override PartName="/xl/charts/chart282.xml" ContentType="application/vnd.openxmlformats-officedocument.drawingml.chart+xml"/>
  <Override PartName="/xl/charts/style282.xml" ContentType="application/vnd.ms-office.chartstyle+xml"/>
  <Override PartName="/xl/charts/colors282.xml" ContentType="application/vnd.ms-office.chartcolorstyle+xml"/>
  <Override PartName="/xl/charts/chart283.xml" ContentType="application/vnd.openxmlformats-officedocument.drawingml.chart+xml"/>
  <Override PartName="/xl/charts/style283.xml" ContentType="application/vnd.ms-office.chartstyle+xml"/>
  <Override PartName="/xl/charts/colors283.xml" ContentType="application/vnd.ms-office.chartcolorstyle+xml"/>
  <Override PartName="/xl/charts/chart284.xml" ContentType="application/vnd.openxmlformats-officedocument.drawingml.chart+xml"/>
  <Override PartName="/xl/charts/style284.xml" ContentType="application/vnd.ms-office.chartstyle+xml"/>
  <Override PartName="/xl/charts/colors284.xml" ContentType="application/vnd.ms-office.chartcolorstyle+xml"/>
  <Override PartName="/xl/charts/chart285.xml" ContentType="application/vnd.openxmlformats-officedocument.drawingml.chart+xml"/>
  <Override PartName="/xl/charts/style285.xml" ContentType="application/vnd.ms-office.chartstyle+xml"/>
  <Override PartName="/xl/charts/colors285.xml" ContentType="application/vnd.ms-office.chartcolorstyle+xml"/>
  <Override PartName="/xl/charts/chart286.xml" ContentType="application/vnd.openxmlformats-officedocument.drawingml.chart+xml"/>
  <Override PartName="/xl/charts/style286.xml" ContentType="application/vnd.ms-office.chartstyle+xml"/>
  <Override PartName="/xl/charts/colors286.xml" ContentType="application/vnd.ms-office.chartcolorstyle+xml"/>
  <Override PartName="/xl/drawings/drawing18.xml" ContentType="application/vnd.openxmlformats-officedocument.drawing+xml"/>
  <Override PartName="/xl/charts/chart287.xml" ContentType="application/vnd.openxmlformats-officedocument.drawingml.chart+xml"/>
  <Override PartName="/xl/charts/style287.xml" ContentType="application/vnd.ms-office.chartstyle+xml"/>
  <Override PartName="/xl/charts/colors287.xml" ContentType="application/vnd.ms-office.chartcolorstyle+xml"/>
  <Override PartName="/xl/charts/chart288.xml" ContentType="application/vnd.openxmlformats-officedocument.drawingml.chart+xml"/>
  <Override PartName="/xl/charts/style288.xml" ContentType="application/vnd.ms-office.chartstyle+xml"/>
  <Override PartName="/xl/charts/colors288.xml" ContentType="application/vnd.ms-office.chartcolorstyle+xml"/>
  <Override PartName="/xl/charts/chart289.xml" ContentType="application/vnd.openxmlformats-officedocument.drawingml.chart+xml"/>
  <Override PartName="/xl/charts/style289.xml" ContentType="application/vnd.ms-office.chartstyle+xml"/>
  <Override PartName="/xl/charts/colors289.xml" ContentType="application/vnd.ms-office.chartcolorstyle+xml"/>
  <Override PartName="/xl/charts/chart290.xml" ContentType="application/vnd.openxmlformats-officedocument.drawingml.chart+xml"/>
  <Override PartName="/xl/charts/style290.xml" ContentType="application/vnd.ms-office.chartstyle+xml"/>
  <Override PartName="/xl/charts/colors290.xml" ContentType="application/vnd.ms-office.chartcolorstyle+xml"/>
  <Override PartName="/xl/charts/chart291.xml" ContentType="application/vnd.openxmlformats-officedocument.drawingml.chart+xml"/>
  <Override PartName="/xl/charts/style291.xml" ContentType="application/vnd.ms-office.chartstyle+xml"/>
  <Override PartName="/xl/charts/colors291.xml" ContentType="application/vnd.ms-office.chartcolorstyle+xml"/>
  <Override PartName="/xl/charts/chart292.xml" ContentType="application/vnd.openxmlformats-officedocument.drawingml.chart+xml"/>
  <Override PartName="/xl/charts/style292.xml" ContentType="application/vnd.ms-office.chartstyle+xml"/>
  <Override PartName="/xl/charts/colors292.xml" ContentType="application/vnd.ms-office.chartcolorstyle+xml"/>
  <Override PartName="/xl/charts/chart293.xml" ContentType="application/vnd.openxmlformats-officedocument.drawingml.chart+xml"/>
  <Override PartName="/xl/charts/style293.xml" ContentType="application/vnd.ms-office.chartstyle+xml"/>
  <Override PartName="/xl/charts/colors293.xml" ContentType="application/vnd.ms-office.chartcolorstyle+xml"/>
  <Override PartName="/xl/charts/chart294.xml" ContentType="application/vnd.openxmlformats-officedocument.drawingml.chart+xml"/>
  <Override PartName="/xl/charts/style294.xml" ContentType="application/vnd.ms-office.chartstyle+xml"/>
  <Override PartName="/xl/charts/colors294.xml" ContentType="application/vnd.ms-office.chartcolorstyle+xml"/>
  <Override PartName="/xl/charts/chart295.xml" ContentType="application/vnd.openxmlformats-officedocument.drawingml.chart+xml"/>
  <Override PartName="/xl/charts/style295.xml" ContentType="application/vnd.ms-office.chartstyle+xml"/>
  <Override PartName="/xl/charts/colors295.xml" ContentType="application/vnd.ms-office.chartcolorstyle+xml"/>
  <Override PartName="/xl/charts/chart296.xml" ContentType="application/vnd.openxmlformats-officedocument.drawingml.chart+xml"/>
  <Override PartName="/xl/charts/style296.xml" ContentType="application/vnd.ms-office.chartstyle+xml"/>
  <Override PartName="/xl/charts/colors296.xml" ContentType="application/vnd.ms-office.chartcolorstyle+xml"/>
  <Override PartName="/xl/charts/chart297.xml" ContentType="application/vnd.openxmlformats-officedocument.drawingml.chart+xml"/>
  <Override PartName="/xl/charts/style297.xml" ContentType="application/vnd.ms-office.chartstyle+xml"/>
  <Override PartName="/xl/charts/colors297.xml" ContentType="application/vnd.ms-office.chartcolorstyle+xml"/>
  <Override PartName="/xl/charts/chart298.xml" ContentType="application/vnd.openxmlformats-officedocument.drawingml.chart+xml"/>
  <Override PartName="/xl/charts/style298.xml" ContentType="application/vnd.ms-office.chartstyle+xml"/>
  <Override PartName="/xl/charts/colors298.xml" ContentType="application/vnd.ms-office.chartcolorstyle+xml"/>
  <Override PartName="/xl/charts/chart299.xml" ContentType="application/vnd.openxmlformats-officedocument.drawingml.chart+xml"/>
  <Override PartName="/xl/charts/style299.xml" ContentType="application/vnd.ms-office.chartstyle+xml"/>
  <Override PartName="/xl/charts/colors299.xml" ContentType="application/vnd.ms-office.chartcolorstyle+xml"/>
  <Override PartName="/xl/charts/chart300.xml" ContentType="application/vnd.openxmlformats-officedocument.drawingml.chart+xml"/>
  <Override PartName="/xl/charts/style300.xml" ContentType="application/vnd.ms-office.chartstyle+xml"/>
  <Override PartName="/xl/charts/colors300.xml" ContentType="application/vnd.ms-office.chartcolorstyle+xml"/>
  <Override PartName="/xl/charts/chart301.xml" ContentType="application/vnd.openxmlformats-officedocument.drawingml.chart+xml"/>
  <Override PartName="/xl/charts/style301.xml" ContentType="application/vnd.ms-office.chartstyle+xml"/>
  <Override PartName="/xl/charts/colors301.xml" ContentType="application/vnd.ms-office.chartcolorstyle+xml"/>
  <Override PartName="/xl/charts/chart302.xml" ContentType="application/vnd.openxmlformats-officedocument.drawingml.chart+xml"/>
  <Override PartName="/xl/charts/style302.xml" ContentType="application/vnd.ms-office.chartstyle+xml"/>
  <Override PartName="/xl/charts/colors302.xml" ContentType="application/vnd.ms-office.chartcolorstyle+xml"/>
  <Override PartName="/xl/charts/chart303.xml" ContentType="application/vnd.openxmlformats-officedocument.drawingml.chart+xml"/>
  <Override PartName="/xl/charts/style303.xml" ContentType="application/vnd.ms-office.chartstyle+xml"/>
  <Override PartName="/xl/charts/colors303.xml" ContentType="application/vnd.ms-office.chartcolorstyle+xml"/>
  <Override PartName="/xl/charts/chart304.xml" ContentType="application/vnd.openxmlformats-officedocument.drawingml.chart+xml"/>
  <Override PartName="/xl/charts/style304.xml" ContentType="application/vnd.ms-office.chartstyle+xml"/>
  <Override PartName="/xl/charts/colors304.xml" ContentType="application/vnd.ms-office.chartcolorstyle+xml"/>
  <Override PartName="/xl/charts/chart305.xml" ContentType="application/vnd.openxmlformats-officedocument.drawingml.chart+xml"/>
  <Override PartName="/xl/charts/style305.xml" ContentType="application/vnd.ms-office.chartstyle+xml"/>
  <Override PartName="/xl/charts/colors305.xml" ContentType="application/vnd.ms-office.chartcolorstyle+xml"/>
  <Override PartName="/xl/charts/chart306.xml" ContentType="application/vnd.openxmlformats-officedocument.drawingml.chart+xml"/>
  <Override PartName="/xl/charts/style306.xml" ContentType="application/vnd.ms-office.chartstyle+xml"/>
  <Override PartName="/xl/charts/colors306.xml" ContentType="application/vnd.ms-office.chartcolorstyle+xml"/>
  <Override PartName="/xl/drawings/drawing19.xml" ContentType="application/vnd.openxmlformats-officedocument.drawing+xml"/>
  <Override PartName="/xl/charts/chart307.xml" ContentType="application/vnd.openxmlformats-officedocument.drawingml.chart+xml"/>
  <Override PartName="/xl/charts/style307.xml" ContentType="application/vnd.ms-office.chartstyle+xml"/>
  <Override PartName="/xl/charts/colors307.xml" ContentType="application/vnd.ms-office.chartcolorstyle+xml"/>
  <Override PartName="/xl/charts/chart308.xml" ContentType="application/vnd.openxmlformats-officedocument.drawingml.chart+xml"/>
  <Override PartName="/xl/charts/style308.xml" ContentType="application/vnd.ms-office.chartstyle+xml"/>
  <Override PartName="/xl/charts/colors308.xml" ContentType="application/vnd.ms-office.chartcolorstyle+xml"/>
  <Override PartName="/xl/charts/chart309.xml" ContentType="application/vnd.openxmlformats-officedocument.drawingml.chart+xml"/>
  <Override PartName="/xl/charts/style309.xml" ContentType="application/vnd.ms-office.chartstyle+xml"/>
  <Override PartName="/xl/charts/colors309.xml" ContentType="application/vnd.ms-office.chartcolorstyle+xml"/>
  <Override PartName="/xl/charts/chart310.xml" ContentType="application/vnd.openxmlformats-officedocument.drawingml.chart+xml"/>
  <Override PartName="/xl/charts/style310.xml" ContentType="application/vnd.ms-office.chartstyle+xml"/>
  <Override PartName="/xl/charts/colors310.xml" ContentType="application/vnd.ms-office.chartcolorstyle+xml"/>
  <Override PartName="/xl/charts/chart311.xml" ContentType="application/vnd.openxmlformats-officedocument.drawingml.chart+xml"/>
  <Override PartName="/xl/charts/style311.xml" ContentType="application/vnd.ms-office.chartstyle+xml"/>
  <Override PartName="/xl/charts/colors311.xml" ContentType="application/vnd.ms-office.chartcolorstyle+xml"/>
  <Override PartName="/xl/charts/chart312.xml" ContentType="application/vnd.openxmlformats-officedocument.drawingml.chart+xml"/>
  <Override PartName="/xl/charts/style312.xml" ContentType="application/vnd.ms-office.chartstyle+xml"/>
  <Override PartName="/xl/charts/colors312.xml" ContentType="application/vnd.ms-office.chartcolorstyle+xml"/>
  <Override PartName="/xl/charts/chart313.xml" ContentType="application/vnd.openxmlformats-officedocument.drawingml.chart+xml"/>
  <Override PartName="/xl/charts/style313.xml" ContentType="application/vnd.ms-office.chartstyle+xml"/>
  <Override PartName="/xl/charts/colors313.xml" ContentType="application/vnd.ms-office.chartcolorstyle+xml"/>
  <Override PartName="/xl/charts/chart314.xml" ContentType="application/vnd.openxmlformats-officedocument.drawingml.chart+xml"/>
  <Override PartName="/xl/charts/style314.xml" ContentType="application/vnd.ms-office.chartstyle+xml"/>
  <Override PartName="/xl/charts/colors314.xml" ContentType="application/vnd.ms-office.chartcolorstyle+xml"/>
  <Override PartName="/xl/charts/chart315.xml" ContentType="application/vnd.openxmlformats-officedocument.drawingml.chart+xml"/>
  <Override PartName="/xl/charts/style315.xml" ContentType="application/vnd.ms-office.chartstyle+xml"/>
  <Override PartName="/xl/charts/colors315.xml" ContentType="application/vnd.ms-office.chartcolorstyle+xml"/>
  <Override PartName="/xl/charts/chart316.xml" ContentType="application/vnd.openxmlformats-officedocument.drawingml.chart+xml"/>
  <Override PartName="/xl/charts/style316.xml" ContentType="application/vnd.ms-office.chartstyle+xml"/>
  <Override PartName="/xl/charts/colors316.xml" ContentType="application/vnd.ms-office.chartcolorstyle+xml"/>
  <Override PartName="/xl/charts/chart317.xml" ContentType="application/vnd.openxmlformats-officedocument.drawingml.chart+xml"/>
  <Override PartName="/xl/charts/style317.xml" ContentType="application/vnd.ms-office.chartstyle+xml"/>
  <Override PartName="/xl/charts/colors317.xml" ContentType="application/vnd.ms-office.chartcolorstyle+xml"/>
  <Override PartName="/xl/charts/chart318.xml" ContentType="application/vnd.openxmlformats-officedocument.drawingml.chart+xml"/>
  <Override PartName="/xl/charts/style318.xml" ContentType="application/vnd.ms-office.chartstyle+xml"/>
  <Override PartName="/xl/charts/colors318.xml" ContentType="application/vnd.ms-office.chartcolorstyle+xml"/>
  <Override PartName="/xl/drawings/drawing20.xml" ContentType="application/vnd.openxmlformats-officedocument.drawing+xml"/>
  <Override PartName="/xl/comments4.xml" ContentType="application/vnd.openxmlformats-officedocument.spreadsheetml.comments+xml"/>
  <Override PartName="/xl/charts/chart319.xml" ContentType="application/vnd.openxmlformats-officedocument.drawingml.chart+xml"/>
  <Override PartName="/xl/charts/style319.xml" ContentType="application/vnd.ms-office.chartstyle+xml"/>
  <Override PartName="/xl/charts/colors319.xml" ContentType="application/vnd.ms-office.chartcolorstyle+xml"/>
  <Override PartName="/xl/charts/chart320.xml" ContentType="application/vnd.openxmlformats-officedocument.drawingml.chart+xml"/>
  <Override PartName="/xl/charts/style320.xml" ContentType="application/vnd.ms-office.chartstyle+xml"/>
  <Override PartName="/xl/charts/colors320.xml" ContentType="application/vnd.ms-office.chartcolorstyle+xml"/>
  <Override PartName="/xl/charts/chart321.xml" ContentType="application/vnd.openxmlformats-officedocument.drawingml.chart+xml"/>
  <Override PartName="/xl/charts/style321.xml" ContentType="application/vnd.ms-office.chartstyle+xml"/>
  <Override PartName="/xl/charts/colors321.xml" ContentType="application/vnd.ms-office.chartcolorstyle+xml"/>
  <Override PartName="/xl/charts/chart322.xml" ContentType="application/vnd.openxmlformats-officedocument.drawingml.chart+xml"/>
  <Override PartName="/xl/charts/style322.xml" ContentType="application/vnd.ms-office.chartstyle+xml"/>
  <Override PartName="/xl/charts/colors322.xml" ContentType="application/vnd.ms-office.chartcolorstyle+xml"/>
  <Override PartName="/xl/charts/chart323.xml" ContentType="application/vnd.openxmlformats-officedocument.drawingml.chart+xml"/>
  <Override PartName="/xl/charts/style323.xml" ContentType="application/vnd.ms-office.chartstyle+xml"/>
  <Override PartName="/xl/charts/colors323.xml" ContentType="application/vnd.ms-office.chartcolorstyle+xml"/>
  <Override PartName="/xl/charts/chart324.xml" ContentType="application/vnd.openxmlformats-officedocument.drawingml.chart+xml"/>
  <Override PartName="/xl/charts/style324.xml" ContentType="application/vnd.ms-office.chartstyle+xml"/>
  <Override PartName="/xl/charts/colors324.xml" ContentType="application/vnd.ms-office.chartcolorstyle+xml"/>
  <Override PartName="/xl/charts/chart325.xml" ContentType="application/vnd.openxmlformats-officedocument.drawingml.chart+xml"/>
  <Override PartName="/xl/charts/style325.xml" ContentType="application/vnd.ms-office.chartstyle+xml"/>
  <Override PartName="/xl/charts/colors325.xml" ContentType="application/vnd.ms-office.chartcolorstyle+xml"/>
  <Override PartName="/xl/charts/chart326.xml" ContentType="application/vnd.openxmlformats-officedocument.drawingml.chart+xml"/>
  <Override PartName="/xl/charts/style326.xml" ContentType="application/vnd.ms-office.chartstyle+xml"/>
  <Override PartName="/xl/charts/colors326.xml" ContentType="application/vnd.ms-office.chartcolorstyle+xml"/>
  <Override PartName="/xl/charts/chart327.xml" ContentType="application/vnd.openxmlformats-officedocument.drawingml.chart+xml"/>
  <Override PartName="/xl/charts/style327.xml" ContentType="application/vnd.ms-office.chartstyle+xml"/>
  <Override PartName="/xl/charts/colors327.xml" ContentType="application/vnd.ms-office.chartcolorstyle+xml"/>
  <Override PartName="/xl/charts/chart328.xml" ContentType="application/vnd.openxmlformats-officedocument.drawingml.chart+xml"/>
  <Override PartName="/xl/charts/style328.xml" ContentType="application/vnd.ms-office.chartstyle+xml"/>
  <Override PartName="/xl/charts/colors328.xml" ContentType="application/vnd.ms-office.chartcolorstyle+xml"/>
  <Override PartName="/xl/charts/chart329.xml" ContentType="application/vnd.openxmlformats-officedocument.drawingml.chart+xml"/>
  <Override PartName="/xl/charts/style329.xml" ContentType="application/vnd.ms-office.chartstyle+xml"/>
  <Override PartName="/xl/charts/colors329.xml" ContentType="application/vnd.ms-office.chartcolorstyle+xml"/>
  <Override PartName="/xl/charts/chart330.xml" ContentType="application/vnd.openxmlformats-officedocument.drawingml.chart+xml"/>
  <Override PartName="/xl/charts/style330.xml" ContentType="application/vnd.ms-office.chartstyle+xml"/>
  <Override PartName="/xl/charts/colors330.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11/relationships/webextensiontaskpanes" Target="xl/webextensions/taskpanes.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5"/>
  <workbookPr showInkAnnotation="0" codeName="EstaPastaDeTrabalho"/>
  <mc:AlternateContent xmlns:mc="http://schemas.openxmlformats.org/markup-compatibility/2006">
    <mc:Choice Requires="x15">
      <x15ac:absPath xmlns:x15ac="http://schemas.microsoft.com/office/spreadsheetml/2010/11/ac" url="/Users/samuelconceicao/Downloads/"/>
    </mc:Choice>
  </mc:AlternateContent>
  <xr:revisionPtr revIDLastSave="0" documentId="8_{46D559BE-E45E-4882-A247-E3C0210B0D7A}" xr6:coauthVersionLast="47" xr6:coauthVersionMax="47" xr10:uidLastSave="{00000000-0000-0000-0000-000000000000}"/>
  <bookViews>
    <workbookView xWindow="0" yWindow="460" windowWidth="38400" windowHeight="19660" tabRatio="640" firstSheet="3" activeTab="3" xr2:uid="{00000000-000D-0000-FFFF-FFFF00000000}"/>
  </bookViews>
  <sheets>
    <sheet name="Leia-me" sheetId="23" r:id="rId1"/>
    <sheet name="Dashboard" sheetId="1" r:id="rId2"/>
    <sheet name="Valores" sheetId="22" r:id="rId3"/>
    <sheet name="CSC #1" sheetId="2" r:id="rId4"/>
    <sheet name="CSC #2" sheetId="3" r:id="rId5"/>
    <sheet name="CSC #3" sheetId="4" r:id="rId6"/>
    <sheet name="CSC #4" sheetId="5" r:id="rId7"/>
    <sheet name="CSC #5" sheetId="13" r:id="rId8"/>
    <sheet name="CSC #6" sheetId="15" r:id="rId9"/>
    <sheet name="CSC #7" sheetId="20" r:id="rId10"/>
    <sheet name="CSC #8" sheetId="6" r:id="rId11"/>
    <sheet name="CSC #9" sheetId="12" r:id="rId12"/>
    <sheet name="CSC #10" sheetId="9" r:id="rId13"/>
    <sheet name="CSC #11" sheetId="11" r:id="rId14"/>
    <sheet name="CSC #12" sheetId="14" r:id="rId15"/>
    <sheet name="CSC #13" sheetId="18" r:id="rId16"/>
    <sheet name="CSC #14" sheetId="16" r:id="rId17"/>
    <sheet name="CSC #15" sheetId="8" r:id="rId18"/>
    <sheet name="CSC #16" sheetId="17" r:id="rId19"/>
    <sheet name="CSC #17" sheetId="10" r:id="rId20"/>
    <sheet name="CSC #18" sheetId="7" r:id="rId21"/>
    <sheet name="Adaptações" sheetId="24" r:id="rId22"/>
  </sheets>
  <definedNames>
    <definedName name="AC" localSheetId="20">'CSC #18'!$G$31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1" i="18" l="1"/>
  <c r="K31" i="18"/>
  <c r="N30" i="18"/>
  <c r="M30" i="18"/>
  <c r="L30" i="18"/>
  <c r="K30" i="18"/>
  <c r="N29" i="18"/>
  <c r="M29" i="18"/>
  <c r="L29" i="18"/>
  <c r="K29" i="18"/>
  <c r="N28" i="18"/>
  <c r="M28" i="18"/>
  <c r="L28" i="18"/>
  <c r="K28" i="18"/>
  <c r="N27" i="18"/>
  <c r="M27" i="18"/>
  <c r="L27" i="18"/>
  <c r="K27" i="18"/>
  <c r="N26" i="18"/>
  <c r="M26" i="18"/>
  <c r="L26" i="18"/>
  <c r="K26" i="18"/>
  <c r="N25" i="18"/>
  <c r="M25" i="18"/>
  <c r="L25" i="18"/>
  <c r="K25" i="18"/>
  <c r="N24" i="18"/>
  <c r="M24" i="18"/>
  <c r="L24" i="18"/>
  <c r="K24" i="18"/>
  <c r="N23" i="18"/>
  <c r="M23" i="18"/>
  <c r="L23" i="18"/>
  <c r="K23" i="18"/>
  <c r="N22" i="18"/>
  <c r="M22" i="18"/>
  <c r="L22" i="18"/>
  <c r="K22" i="18"/>
  <c r="N21" i="18"/>
  <c r="M21" i="18"/>
  <c r="L21" i="18"/>
  <c r="K21" i="18"/>
  <c r="N28" i="14"/>
  <c r="M28" i="14"/>
  <c r="L28" i="14"/>
  <c r="K28" i="14"/>
  <c r="N27" i="14"/>
  <c r="M27" i="14"/>
  <c r="L27" i="14"/>
  <c r="K27" i="14"/>
  <c r="N26" i="14"/>
  <c r="M26" i="14"/>
  <c r="L26" i="14"/>
  <c r="K26" i="14"/>
  <c r="N25" i="14"/>
  <c r="M25" i="14"/>
  <c r="L25" i="14"/>
  <c r="K25" i="14"/>
  <c r="L24" i="14"/>
  <c r="K24" i="14"/>
  <c r="N23" i="14"/>
  <c r="M23" i="14"/>
  <c r="L23" i="14"/>
  <c r="K23" i="14"/>
  <c r="L22" i="14"/>
  <c r="K22" i="14"/>
  <c r="N21" i="14"/>
  <c r="M21" i="14"/>
  <c r="L21" i="14"/>
  <c r="K21" i="14"/>
  <c r="K29" i="10"/>
  <c r="K28" i="10"/>
  <c r="K27" i="10"/>
  <c r="K26" i="10"/>
  <c r="K25" i="10"/>
  <c r="K24" i="10"/>
  <c r="K23" i="10"/>
  <c r="K22" i="10"/>
  <c r="K21" i="10"/>
  <c r="K34" i="17"/>
  <c r="K33" i="17"/>
  <c r="K32" i="17"/>
  <c r="K31" i="17"/>
  <c r="K30" i="17"/>
  <c r="K29" i="17"/>
  <c r="K28" i="17"/>
  <c r="K27" i="17"/>
  <c r="K26" i="17"/>
  <c r="K25" i="17"/>
  <c r="K24" i="17"/>
  <c r="K23" i="17"/>
  <c r="K22" i="17"/>
  <c r="K21" i="17"/>
  <c r="K27" i="8"/>
  <c r="K26" i="8"/>
  <c r="K25" i="8"/>
  <c r="K24" i="8"/>
  <c r="K23" i="8"/>
  <c r="K22" i="8"/>
  <c r="K21" i="8"/>
  <c r="K29" i="16"/>
  <c r="K28" i="16"/>
  <c r="K27" i="16"/>
  <c r="K26" i="16"/>
  <c r="K25" i="16"/>
  <c r="K24" i="16"/>
  <c r="K23" i="16"/>
  <c r="K22" i="16"/>
  <c r="K21" i="16"/>
  <c r="K25" i="11"/>
  <c r="K24" i="11"/>
  <c r="K23" i="11"/>
  <c r="K22" i="11"/>
  <c r="K21" i="11"/>
  <c r="K27" i="9"/>
  <c r="K26" i="9"/>
  <c r="K25" i="9"/>
  <c r="K24" i="9"/>
  <c r="K23" i="9"/>
  <c r="K22" i="9"/>
  <c r="K21" i="9"/>
  <c r="K27" i="12"/>
  <c r="K26" i="12"/>
  <c r="K25" i="12"/>
  <c r="K24" i="12"/>
  <c r="K23" i="12"/>
  <c r="K22" i="12"/>
  <c r="K21" i="12"/>
  <c r="K32" i="6"/>
  <c r="K31" i="6"/>
  <c r="K30" i="6"/>
  <c r="K29" i="6"/>
  <c r="K28" i="6"/>
  <c r="K27" i="6"/>
  <c r="K26" i="6"/>
  <c r="K25" i="6"/>
  <c r="K24" i="6"/>
  <c r="K23" i="6"/>
  <c r="K22" i="6"/>
  <c r="K21" i="6"/>
  <c r="K27" i="20"/>
  <c r="K26" i="20"/>
  <c r="K25" i="20"/>
  <c r="K24" i="20"/>
  <c r="K23" i="20"/>
  <c r="K22" i="20"/>
  <c r="K21" i="20"/>
  <c r="K28" i="15"/>
  <c r="K27" i="15"/>
  <c r="K26" i="15"/>
  <c r="K25" i="15"/>
  <c r="K24" i="15"/>
  <c r="K23" i="15"/>
  <c r="K22" i="15"/>
  <c r="K21" i="15"/>
  <c r="K26" i="13"/>
  <c r="K25" i="13"/>
  <c r="K24" i="13"/>
  <c r="K23" i="13"/>
  <c r="K22" i="13"/>
  <c r="K21" i="13"/>
  <c r="K32" i="5"/>
  <c r="K31" i="5"/>
  <c r="K30" i="5"/>
  <c r="K29" i="5"/>
  <c r="K28" i="5"/>
  <c r="K27" i="5"/>
  <c r="K26" i="5"/>
  <c r="K25" i="5"/>
  <c r="K24" i="5"/>
  <c r="K23" i="5"/>
  <c r="K22" i="5"/>
  <c r="K21" i="5"/>
  <c r="K25" i="7"/>
  <c r="K24" i="7"/>
  <c r="K23" i="7"/>
  <c r="K22" i="7"/>
  <c r="K21" i="7"/>
  <c r="D13" i="10"/>
  <c r="Y8" i="7"/>
  <c r="Y7" i="7"/>
  <c r="Y6" i="7"/>
  <c r="Y5" i="7"/>
  <c r="AB8" i="7"/>
  <c r="AB7" i="7"/>
  <c r="AB6" i="7"/>
  <c r="AB5" i="7"/>
  <c r="AB8" i="8"/>
  <c r="AD8" i="8" s="1"/>
  <c r="Y8" i="8"/>
  <c r="AA8" i="8" s="1"/>
  <c r="AB7" i="8"/>
  <c r="AD7" i="8" s="1"/>
  <c r="Y7" i="8"/>
  <c r="AB6" i="8"/>
  <c r="Y6" i="8"/>
  <c r="AB5" i="8"/>
  <c r="Y5" i="8"/>
  <c r="K22" i="4"/>
  <c r="K23" i="4"/>
  <c r="K24" i="4"/>
  <c r="K25" i="4"/>
  <c r="K26" i="4"/>
  <c r="K27" i="4"/>
  <c r="K28" i="4"/>
  <c r="K29" i="4"/>
  <c r="K30" i="4"/>
  <c r="K31" i="4"/>
  <c r="K32" i="4"/>
  <c r="K33" i="4"/>
  <c r="K34" i="4"/>
  <c r="K21" i="4"/>
  <c r="K22" i="3"/>
  <c r="K23" i="3"/>
  <c r="K24" i="3"/>
  <c r="K25" i="3"/>
  <c r="K26" i="3"/>
  <c r="K27" i="3"/>
  <c r="K21" i="3"/>
  <c r="K21" i="2"/>
  <c r="K22" i="2"/>
  <c r="K23" i="2"/>
  <c r="K24" i="2"/>
  <c r="K25" i="2"/>
  <c r="N32" i="17"/>
  <c r="N25" i="11"/>
  <c r="N24" i="11"/>
  <c r="N23" i="11"/>
  <c r="N22" i="11"/>
  <c r="N27" i="9"/>
  <c r="N26" i="9"/>
  <c r="N25" i="9"/>
  <c r="N24" i="9"/>
  <c r="N23" i="9"/>
  <c r="N22" i="9"/>
  <c r="N21" i="9"/>
  <c r="N27" i="12"/>
  <c r="N26" i="12"/>
  <c r="N25" i="12"/>
  <c r="N24" i="12"/>
  <c r="N23" i="12"/>
  <c r="N22" i="12"/>
  <c r="N21" i="12"/>
  <c r="N32" i="6"/>
  <c r="N31" i="6"/>
  <c r="N30" i="6"/>
  <c r="N29" i="6"/>
  <c r="N28" i="6"/>
  <c r="N27" i="6"/>
  <c r="N26" i="6"/>
  <c r="N25" i="6"/>
  <c r="N24" i="6"/>
  <c r="N23" i="6"/>
  <c r="N22" i="6"/>
  <c r="N21" i="6"/>
  <c r="N27" i="20"/>
  <c r="N26" i="20"/>
  <c r="N25" i="20"/>
  <c r="N24" i="20"/>
  <c r="N23" i="20"/>
  <c r="N27" i="15"/>
  <c r="N25" i="15"/>
  <c r="N24" i="15"/>
  <c r="N23" i="15"/>
  <c r="N22" i="15"/>
  <c r="N21" i="15"/>
  <c r="N26" i="13"/>
  <c r="N24" i="13"/>
  <c r="N23" i="13"/>
  <c r="N22" i="13"/>
  <c r="N32" i="5"/>
  <c r="N30" i="5"/>
  <c r="N29" i="5"/>
  <c r="N28" i="5"/>
  <c r="N27" i="5"/>
  <c r="N26" i="5"/>
  <c r="N25" i="5"/>
  <c r="N24" i="5"/>
  <c r="N23" i="5"/>
  <c r="N34" i="4"/>
  <c r="N33" i="4"/>
  <c r="N31" i="4"/>
  <c r="N30" i="4"/>
  <c r="N29" i="4"/>
  <c r="N26" i="4"/>
  <c r="N27" i="3"/>
  <c r="N26" i="3"/>
  <c r="N25" i="3"/>
  <c r="N24" i="3"/>
  <c r="N25" i="2"/>
  <c r="N24" i="2"/>
  <c r="N23" i="2"/>
  <c r="N21" i="2"/>
  <c r="M32" i="17"/>
  <c r="M25" i="11"/>
  <c r="M24" i="11"/>
  <c r="M23" i="11"/>
  <c r="M22" i="11"/>
  <c r="M27" i="9"/>
  <c r="M26" i="9"/>
  <c r="M25" i="9"/>
  <c r="M24" i="9"/>
  <c r="M23" i="9"/>
  <c r="M22" i="9"/>
  <c r="M21" i="9"/>
  <c r="M27" i="12"/>
  <c r="M26" i="12"/>
  <c r="M25" i="12"/>
  <c r="M24" i="12"/>
  <c r="M23" i="12"/>
  <c r="M22" i="12"/>
  <c r="M21" i="12"/>
  <c r="M32" i="6"/>
  <c r="M31" i="6"/>
  <c r="M30" i="6"/>
  <c r="M29" i="6"/>
  <c r="M28" i="6"/>
  <c r="M27" i="6"/>
  <c r="M26" i="6"/>
  <c r="M25" i="6"/>
  <c r="M24" i="6"/>
  <c r="M23" i="6"/>
  <c r="M22" i="6"/>
  <c r="M21" i="6"/>
  <c r="M27" i="20"/>
  <c r="M26" i="20"/>
  <c r="M25" i="20"/>
  <c r="M24" i="20"/>
  <c r="M23" i="20"/>
  <c r="M27" i="15"/>
  <c r="M25" i="15"/>
  <c r="M24" i="15"/>
  <c r="M23" i="15"/>
  <c r="M22" i="15"/>
  <c r="M21" i="15"/>
  <c r="M26" i="13"/>
  <c r="M24" i="13"/>
  <c r="M23" i="13"/>
  <c r="M22" i="13"/>
  <c r="M32" i="5"/>
  <c r="M30" i="5"/>
  <c r="M29" i="5"/>
  <c r="M28" i="5"/>
  <c r="M27" i="5"/>
  <c r="M26" i="5"/>
  <c r="M25" i="5"/>
  <c r="M24" i="5"/>
  <c r="M23" i="5"/>
  <c r="M34" i="4"/>
  <c r="M33" i="4"/>
  <c r="M31" i="4"/>
  <c r="M30" i="4"/>
  <c r="M29" i="4"/>
  <c r="M26" i="4"/>
  <c r="M27" i="3"/>
  <c r="M26" i="3"/>
  <c r="M25" i="3"/>
  <c r="M24" i="3"/>
  <c r="M25" i="2"/>
  <c r="M24" i="2"/>
  <c r="M23" i="2"/>
  <c r="M21" i="2"/>
  <c r="L29" i="10"/>
  <c r="L28" i="10"/>
  <c r="L27" i="10"/>
  <c r="L26" i="10"/>
  <c r="L25" i="10"/>
  <c r="L24" i="10"/>
  <c r="L23" i="10"/>
  <c r="L22" i="10"/>
  <c r="L21" i="10"/>
  <c r="L34" i="17"/>
  <c r="L33" i="17"/>
  <c r="L32" i="17"/>
  <c r="L31" i="17"/>
  <c r="L30" i="17"/>
  <c r="L29" i="17"/>
  <c r="L28" i="17"/>
  <c r="L27" i="17"/>
  <c r="L26" i="17"/>
  <c r="L25" i="17"/>
  <c r="L24" i="17"/>
  <c r="L23" i="17"/>
  <c r="L22" i="17"/>
  <c r="L21" i="17"/>
  <c r="L27" i="8"/>
  <c r="L26" i="8"/>
  <c r="L25" i="8"/>
  <c r="L24" i="8"/>
  <c r="L23" i="8"/>
  <c r="L22" i="8"/>
  <c r="L21" i="8"/>
  <c r="L29" i="16"/>
  <c r="L28" i="16"/>
  <c r="L27" i="16"/>
  <c r="L26" i="16"/>
  <c r="L25" i="16"/>
  <c r="L24" i="16"/>
  <c r="L23" i="16"/>
  <c r="L22" i="16"/>
  <c r="L21" i="16"/>
  <c r="L25" i="11"/>
  <c r="L24" i="11"/>
  <c r="L23" i="11"/>
  <c r="L22" i="11"/>
  <c r="L21" i="11"/>
  <c r="L27" i="9"/>
  <c r="L26" i="9"/>
  <c r="L25" i="9"/>
  <c r="L24" i="9"/>
  <c r="L23" i="9"/>
  <c r="L22" i="9"/>
  <c r="L21" i="9"/>
  <c r="L27" i="12"/>
  <c r="L26" i="12"/>
  <c r="L25" i="12"/>
  <c r="L24" i="12"/>
  <c r="L23" i="12"/>
  <c r="L22" i="12"/>
  <c r="L21" i="12"/>
  <c r="L32" i="6"/>
  <c r="L31" i="6"/>
  <c r="L30" i="6"/>
  <c r="L29" i="6"/>
  <c r="L28" i="6"/>
  <c r="L27" i="6"/>
  <c r="L26" i="6"/>
  <c r="L25" i="6"/>
  <c r="L24" i="6"/>
  <c r="L23" i="6"/>
  <c r="L22" i="6"/>
  <c r="L21" i="6"/>
  <c r="L27" i="20"/>
  <c r="L26" i="20"/>
  <c r="L25" i="20"/>
  <c r="L24" i="20"/>
  <c r="L23" i="20"/>
  <c r="L22" i="20"/>
  <c r="L21" i="20"/>
  <c r="L28" i="15"/>
  <c r="L27" i="15"/>
  <c r="L26" i="15"/>
  <c r="L25" i="15"/>
  <c r="L24" i="15"/>
  <c r="L23" i="15"/>
  <c r="L22" i="15"/>
  <c r="L21" i="15"/>
  <c r="L26" i="13"/>
  <c r="L25" i="13"/>
  <c r="L24" i="13"/>
  <c r="L23" i="13"/>
  <c r="L22" i="13"/>
  <c r="L21" i="13"/>
  <c r="L32" i="5"/>
  <c r="L31" i="5"/>
  <c r="L30" i="5"/>
  <c r="L29" i="5"/>
  <c r="L28" i="5"/>
  <c r="L27" i="5"/>
  <c r="L26" i="5"/>
  <c r="L25" i="5"/>
  <c r="L24" i="5"/>
  <c r="L23" i="5"/>
  <c r="L22" i="5"/>
  <c r="L21" i="5"/>
  <c r="L34" i="4"/>
  <c r="L33" i="4"/>
  <c r="L32" i="4"/>
  <c r="L31" i="4"/>
  <c r="L30" i="4"/>
  <c r="L29" i="4"/>
  <c r="L28" i="4"/>
  <c r="L27" i="4"/>
  <c r="L26" i="4"/>
  <c r="L25" i="4"/>
  <c r="L24" i="4"/>
  <c r="L23" i="4"/>
  <c r="L22" i="4"/>
  <c r="L21" i="4"/>
  <c r="L27" i="3"/>
  <c r="L26" i="3"/>
  <c r="L25" i="3"/>
  <c r="L24" i="3"/>
  <c r="L23" i="3"/>
  <c r="L22" i="3"/>
  <c r="L21" i="3"/>
  <c r="L25" i="2"/>
  <c r="L24" i="2"/>
  <c r="L23" i="2"/>
  <c r="L22" i="2"/>
  <c r="L21" i="2"/>
  <c r="L25" i="7"/>
  <c r="L24" i="7"/>
  <c r="L23" i="7"/>
  <c r="L22" i="7"/>
  <c r="L21" i="7"/>
  <c r="AC5" i="8" l="1"/>
  <c r="Z6" i="8"/>
  <c r="AA6" i="8"/>
  <c r="AD6" i="8"/>
  <c r="AC6" i="8"/>
  <c r="AA7" i="8"/>
  <c r="Z7" i="8"/>
  <c r="AC5" i="7"/>
  <c r="AD6" i="7"/>
  <c r="AC6" i="7"/>
  <c r="AD7" i="7"/>
  <c r="AC7" i="7"/>
  <c r="AD8" i="7"/>
  <c r="AC8" i="7"/>
  <c r="Z5" i="7"/>
  <c r="AA6" i="7"/>
  <c r="Z6" i="7"/>
  <c r="AA7" i="7"/>
  <c r="Z7" i="7"/>
  <c r="AA8" i="7"/>
  <c r="Z8" i="7"/>
  <c r="AC7" i="8"/>
  <c r="Z8" i="8"/>
  <c r="Z5" i="8"/>
  <c r="AC8" i="8"/>
  <c r="G35" i="14"/>
  <c r="G35" i="10"/>
  <c r="G34" i="10"/>
  <c r="G34" i="8"/>
  <c r="B13" i="8" s="1"/>
  <c r="G36" i="10"/>
  <c r="H32" i="7" l="1"/>
  <c r="H36" i="10"/>
  <c r="H35" i="10"/>
  <c r="H34" i="10"/>
  <c r="H41" i="17"/>
  <c r="H34" i="8"/>
  <c r="G39" i="17" l="1"/>
  <c r="G37" i="5"/>
  <c r="AB8" i="5" s="1"/>
  <c r="G38" i="17"/>
  <c r="G31" i="10"/>
  <c r="G32" i="16"/>
  <c r="G32" i="10"/>
  <c r="G30" i="9"/>
  <c r="D13" i="9" s="1"/>
  <c r="G29" i="13"/>
  <c r="G32" i="3"/>
  <c r="G36" i="5"/>
  <c r="G31" i="13"/>
  <c r="G31" i="12"/>
  <c r="F13" i="12" s="1"/>
  <c r="H30" i="7"/>
  <c r="AD5" i="7" s="1"/>
  <c r="H29" i="7"/>
  <c r="AA5" i="7" s="1"/>
  <c r="D13" i="16" l="1"/>
  <c r="V8" i="16"/>
  <c r="V7" i="16"/>
  <c r="V6" i="16"/>
  <c r="V5" i="16"/>
  <c r="W5" i="16" s="1"/>
  <c r="F13" i="17"/>
  <c r="Y8" i="17"/>
  <c r="Y7" i="17"/>
  <c r="Y6" i="17"/>
  <c r="Y5" i="17"/>
  <c r="Z5" i="17" s="1"/>
  <c r="H39" i="17"/>
  <c r="H13" i="17"/>
  <c r="AB8" i="17"/>
  <c r="AB7" i="17"/>
  <c r="AB6" i="17"/>
  <c r="AB5" i="17"/>
  <c r="AC5" i="17" s="1"/>
  <c r="AB8" i="13"/>
  <c r="AB7" i="13"/>
  <c r="AB6" i="13"/>
  <c r="AB5" i="13"/>
  <c r="H13" i="13"/>
  <c r="V8" i="13"/>
  <c r="V7" i="13"/>
  <c r="V6" i="13"/>
  <c r="D13" i="13"/>
  <c r="V5" i="13"/>
  <c r="Y8" i="5"/>
  <c r="Y7" i="5"/>
  <c r="Y6" i="5"/>
  <c r="Y5" i="5"/>
  <c r="AC8" i="5"/>
  <c r="AB7" i="5"/>
  <c r="AB6" i="5"/>
  <c r="AB5" i="5"/>
  <c r="H31" i="12"/>
  <c r="Y8" i="12"/>
  <c r="Y7" i="12"/>
  <c r="Y6" i="12"/>
  <c r="Y5" i="12"/>
  <c r="H31" i="13"/>
  <c r="H36" i="5"/>
  <c r="F13" i="5"/>
  <c r="S24" i="1"/>
  <c r="H30" i="9"/>
  <c r="V8" i="9"/>
  <c r="W8" i="9" s="1"/>
  <c r="X8" i="9" s="1"/>
  <c r="V7" i="9"/>
  <c r="W7" i="9" s="1"/>
  <c r="X7" i="9" s="1"/>
  <c r="V6" i="9"/>
  <c r="W6" i="9" s="1"/>
  <c r="X6" i="9" s="1"/>
  <c r="V5" i="9"/>
  <c r="H32" i="10"/>
  <c r="V8" i="10"/>
  <c r="W8" i="10" s="1"/>
  <c r="X8" i="10" s="1"/>
  <c r="V7" i="10"/>
  <c r="W7" i="10" s="1"/>
  <c r="X7" i="10" s="1"/>
  <c r="V6" i="10"/>
  <c r="W6" i="10" s="1"/>
  <c r="X6" i="10" s="1"/>
  <c r="V5" i="10"/>
  <c r="AB8" i="10"/>
  <c r="AB7" i="10"/>
  <c r="AB6" i="10"/>
  <c r="AB5" i="10"/>
  <c r="AB8" i="16"/>
  <c r="AB7" i="16"/>
  <c r="AB6" i="16"/>
  <c r="AB5" i="16"/>
  <c r="H31" i="10"/>
  <c r="B13" i="10"/>
  <c r="S8" i="10"/>
  <c r="S7" i="10"/>
  <c r="S6" i="10"/>
  <c r="S5" i="10"/>
  <c r="Y8" i="10"/>
  <c r="Y7" i="10"/>
  <c r="Y6" i="10"/>
  <c r="Y5" i="10"/>
  <c r="H38" i="17"/>
  <c r="AA5" i="17" s="1"/>
  <c r="H37" i="5"/>
  <c r="AD8" i="5" s="1"/>
  <c r="H13" i="5"/>
  <c r="H32" i="3"/>
  <c r="AB7" i="3"/>
  <c r="AB5" i="3"/>
  <c r="H13" i="3"/>
  <c r="AB8" i="3"/>
  <c r="AB6" i="3"/>
  <c r="G33" i="15"/>
  <c r="G27" i="7"/>
  <c r="G31" i="16"/>
  <c r="G33" i="18"/>
  <c r="G34" i="6"/>
  <c r="G30" i="15"/>
  <c r="S8" i="15" s="1"/>
  <c r="G36" i="17"/>
  <c r="G28" i="13"/>
  <c r="G32" i="11"/>
  <c r="G35" i="18"/>
  <c r="G32" i="14"/>
  <c r="G30" i="13"/>
  <c r="G36" i="18"/>
  <c r="G29" i="3"/>
  <c r="G31" i="3"/>
  <c r="G30" i="2"/>
  <c r="H13" i="2" s="1"/>
  <c r="G29" i="12"/>
  <c r="B13" i="12" s="1"/>
  <c r="G28" i="11"/>
  <c r="G29" i="11"/>
  <c r="G32" i="12"/>
  <c r="H13" i="12" s="1"/>
  <c r="G34" i="12"/>
  <c r="G36" i="12"/>
  <c r="G35" i="12"/>
  <c r="G35" i="8"/>
  <c r="G31" i="9"/>
  <c r="F13" i="9" s="1"/>
  <c r="G36" i="16"/>
  <c r="G37" i="16"/>
  <c r="G38" i="16"/>
  <c r="G35" i="13"/>
  <c r="H35" i="13" s="1"/>
  <c r="G34" i="13"/>
  <c r="H34" i="13" s="1"/>
  <c r="G33" i="13"/>
  <c r="G34" i="20"/>
  <c r="H34" i="20" s="1"/>
  <c r="G29" i="8"/>
  <c r="G40" i="18"/>
  <c r="H40" i="18" s="1"/>
  <c r="G39" i="18"/>
  <c r="H39" i="18" s="1"/>
  <c r="G34" i="3"/>
  <c r="H34" i="3" s="1"/>
  <c r="G35" i="3"/>
  <c r="H35" i="3" s="1"/>
  <c r="G40" i="6"/>
  <c r="H40" i="6" s="1"/>
  <c r="G39" i="6"/>
  <c r="H39" i="6" s="1"/>
  <c r="G41" i="6"/>
  <c r="H41" i="6" s="1"/>
  <c r="G34" i="5"/>
  <c r="G36" i="8"/>
  <c r="G30" i="8"/>
  <c r="G39" i="5"/>
  <c r="H39" i="5" s="1"/>
  <c r="G40" i="5"/>
  <c r="H40" i="5" s="1"/>
  <c r="G41" i="5"/>
  <c r="H41" i="5" s="1"/>
  <c r="G33" i="2"/>
  <c r="H33" i="2" s="1"/>
  <c r="G32" i="2"/>
  <c r="H32" i="2" s="1"/>
  <c r="G37" i="4"/>
  <c r="G42" i="4"/>
  <c r="H42" i="4" s="1"/>
  <c r="G41" i="4"/>
  <c r="H41" i="4" s="1"/>
  <c r="G43" i="4"/>
  <c r="H43" i="4" s="1"/>
  <c r="G35" i="6"/>
  <c r="G43" i="17"/>
  <c r="H43" i="17" s="1"/>
  <c r="G42" i="17"/>
  <c r="H42" i="17" s="1"/>
  <c r="G35" i="15"/>
  <c r="H35" i="15" s="1"/>
  <c r="G36" i="15"/>
  <c r="H36" i="15" s="1"/>
  <c r="G37" i="15"/>
  <c r="H37" i="15" s="1"/>
  <c r="G34" i="7"/>
  <c r="H34" i="7" s="1"/>
  <c r="G33" i="7"/>
  <c r="H33" i="7" s="1"/>
  <c r="G36" i="14"/>
  <c r="G29" i="9"/>
  <c r="B13" i="9" s="1"/>
  <c r="G32" i="9"/>
  <c r="H13" i="9" s="1"/>
  <c r="G34" i="9"/>
  <c r="G35" i="9"/>
  <c r="G36" i="9"/>
  <c r="H32" i="8"/>
  <c r="AD5" i="8" s="1"/>
  <c r="H34" i="16"/>
  <c r="G33" i="14"/>
  <c r="G32" i="20"/>
  <c r="G38" i="4"/>
  <c r="G39" i="4"/>
  <c r="H29" i="13"/>
  <c r="G37" i="14"/>
  <c r="H35" i="14"/>
  <c r="G30" i="14"/>
  <c r="G31" i="14"/>
  <c r="G34" i="11"/>
  <c r="G33" i="11"/>
  <c r="H33" i="11" s="1"/>
  <c r="G27" i="11"/>
  <c r="G30" i="11"/>
  <c r="G36" i="20"/>
  <c r="H36" i="20" s="1"/>
  <c r="G35" i="20"/>
  <c r="H35" i="20" s="1"/>
  <c r="G31" i="20"/>
  <c r="C22" i="1"/>
  <c r="G30" i="20"/>
  <c r="C21" i="1"/>
  <c r="G29" i="20"/>
  <c r="G36" i="3"/>
  <c r="H36" i="3" s="1"/>
  <c r="G30" i="3"/>
  <c r="D13" i="3" s="1"/>
  <c r="C19" i="1"/>
  <c r="G34" i="2"/>
  <c r="G37" i="6"/>
  <c r="C20" i="1"/>
  <c r="C18" i="1"/>
  <c r="G27" i="2"/>
  <c r="B13" i="2" s="1"/>
  <c r="S29" i="1"/>
  <c r="S33" i="1"/>
  <c r="H32" i="16"/>
  <c r="X5" i="16" s="1"/>
  <c r="G28" i="2"/>
  <c r="D13" i="2" s="1"/>
  <c r="G34" i="18"/>
  <c r="H31" i="8"/>
  <c r="AA5" i="8" s="1"/>
  <c r="H33" i="16"/>
  <c r="G36" i="6"/>
  <c r="G32" i="15"/>
  <c r="G29" i="2"/>
  <c r="F13" i="2" s="1"/>
  <c r="G35" i="5"/>
  <c r="G28" i="7"/>
  <c r="G31" i="15"/>
  <c r="G37" i="17"/>
  <c r="G30" i="12"/>
  <c r="D13" i="12" s="1"/>
  <c r="G33" i="10"/>
  <c r="G36" i="4"/>
  <c r="S36" i="1"/>
  <c r="V8" i="18" l="1"/>
  <c r="V7" i="18"/>
  <c r="V6" i="18"/>
  <c r="V5" i="18"/>
  <c r="H13" i="18"/>
  <c r="AB8" i="18"/>
  <c r="AB7" i="18"/>
  <c r="AB6" i="18"/>
  <c r="AB5" i="18"/>
  <c r="Y8" i="18"/>
  <c r="Y7" i="18"/>
  <c r="Y6" i="18"/>
  <c r="Y5" i="18"/>
  <c r="B13" i="18"/>
  <c r="S8" i="18"/>
  <c r="S7" i="18"/>
  <c r="S6" i="18"/>
  <c r="S5" i="18"/>
  <c r="V8" i="14"/>
  <c r="V7" i="14"/>
  <c r="V6" i="14"/>
  <c r="V5" i="14"/>
  <c r="S8" i="14"/>
  <c r="S7" i="14"/>
  <c r="S6" i="14"/>
  <c r="S5" i="14"/>
  <c r="AB8" i="14"/>
  <c r="AB7" i="14"/>
  <c r="AB6" i="14"/>
  <c r="AB5" i="14"/>
  <c r="Y8" i="14"/>
  <c r="Y7" i="14"/>
  <c r="Y6" i="14"/>
  <c r="Y5" i="14"/>
  <c r="AB8" i="11"/>
  <c r="AB7" i="11"/>
  <c r="AB6" i="11"/>
  <c r="AB5" i="11"/>
  <c r="AC5" i="11" s="1"/>
  <c r="H13" i="11"/>
  <c r="S8" i="11"/>
  <c r="S7" i="11"/>
  <c r="S6" i="11"/>
  <c r="S5" i="11"/>
  <c r="T5" i="11" s="1"/>
  <c r="B13" i="11"/>
  <c r="W8" i="14"/>
  <c r="X8" i="14" s="1"/>
  <c r="W7" i="14"/>
  <c r="X7" i="14" s="1"/>
  <c r="W6" i="14"/>
  <c r="X6" i="14" s="1"/>
  <c r="W5" i="14"/>
  <c r="D13" i="14"/>
  <c r="T5" i="14"/>
  <c r="B13" i="14"/>
  <c r="H33" i="14"/>
  <c r="AC5" i="14"/>
  <c r="H13" i="14"/>
  <c r="Y8" i="11"/>
  <c r="Y7" i="11"/>
  <c r="Y6" i="11"/>
  <c r="Y5" i="11"/>
  <c r="Z5" i="11" s="1"/>
  <c r="F13" i="11"/>
  <c r="H28" i="11"/>
  <c r="V8" i="11"/>
  <c r="W8" i="11" s="1"/>
  <c r="X8" i="11" s="1"/>
  <c r="V7" i="11"/>
  <c r="W7" i="11" s="1"/>
  <c r="X7" i="11" s="1"/>
  <c r="V6" i="11"/>
  <c r="W6" i="11" s="1"/>
  <c r="X6" i="11" s="1"/>
  <c r="V5" i="11"/>
  <c r="W5" i="11" s="1"/>
  <c r="D13" i="11"/>
  <c r="F13" i="13"/>
  <c r="Y8" i="13"/>
  <c r="Y7" i="13"/>
  <c r="Y6" i="13"/>
  <c r="Y5" i="13"/>
  <c r="Z5" i="13" s="1"/>
  <c r="Z5" i="14"/>
  <c r="F13" i="14"/>
  <c r="S8" i="16"/>
  <c r="S7" i="16"/>
  <c r="S6" i="16"/>
  <c r="S5" i="16"/>
  <c r="T5" i="16" s="1"/>
  <c r="B13" i="16"/>
  <c r="AD6" i="17"/>
  <c r="AC6" i="17"/>
  <c r="AD7" i="17"/>
  <c r="AC7" i="17"/>
  <c r="AD8" i="17"/>
  <c r="AC8" i="17"/>
  <c r="AD5" i="17"/>
  <c r="AA6" i="17"/>
  <c r="Z6" i="17"/>
  <c r="AA7" i="17"/>
  <c r="Z7" i="17"/>
  <c r="AA8" i="17"/>
  <c r="Z8" i="17"/>
  <c r="X6" i="16"/>
  <c r="W6" i="16"/>
  <c r="X7" i="16"/>
  <c r="W7" i="16"/>
  <c r="X8" i="16"/>
  <c r="W8" i="16"/>
  <c r="D13" i="17"/>
  <c r="V8" i="17"/>
  <c r="V5" i="17"/>
  <c r="W5" i="17" s="1"/>
  <c r="V7" i="17"/>
  <c r="V6" i="17"/>
  <c r="S7" i="17"/>
  <c r="B13" i="17"/>
  <c r="S8" i="17"/>
  <c r="S6" i="17"/>
  <c r="T6" i="17" s="1"/>
  <c r="S5" i="17"/>
  <c r="W5" i="9"/>
  <c r="X5" i="9"/>
  <c r="AD5" i="13"/>
  <c r="AC5" i="13"/>
  <c r="AD6" i="13"/>
  <c r="AC6" i="13"/>
  <c r="AD7" i="13"/>
  <c r="AC7" i="13"/>
  <c r="AC8" i="13"/>
  <c r="AD8" i="13"/>
  <c r="AB8" i="15"/>
  <c r="AB7" i="15"/>
  <c r="AB6" i="15"/>
  <c r="AB5" i="15"/>
  <c r="H13" i="15"/>
  <c r="Y8" i="15"/>
  <c r="Y7" i="15"/>
  <c r="Y6" i="15"/>
  <c r="Y5" i="15"/>
  <c r="F13" i="15"/>
  <c r="V8" i="15"/>
  <c r="W8" i="15" s="1"/>
  <c r="X8" i="15" s="1"/>
  <c r="V7" i="15"/>
  <c r="W7" i="15" s="1"/>
  <c r="X7" i="15" s="1"/>
  <c r="V6" i="15"/>
  <c r="W6" i="15" s="1"/>
  <c r="X6" i="15" s="1"/>
  <c r="D13" i="15"/>
  <c r="V5" i="15"/>
  <c r="U8" i="15"/>
  <c r="T8" i="15"/>
  <c r="AB8" i="6"/>
  <c r="AB7" i="6"/>
  <c r="AB6" i="6"/>
  <c r="AB5" i="6"/>
  <c r="Y8" i="6"/>
  <c r="Y7" i="6"/>
  <c r="Y6" i="6"/>
  <c r="Y5" i="6"/>
  <c r="V8" i="6"/>
  <c r="W8" i="6" s="1"/>
  <c r="X8" i="6" s="1"/>
  <c r="V7" i="6"/>
  <c r="W7" i="6" s="1"/>
  <c r="X7" i="6" s="1"/>
  <c r="V6" i="6"/>
  <c r="W6" i="6" s="1"/>
  <c r="V5" i="6"/>
  <c r="S8" i="6"/>
  <c r="S7" i="6"/>
  <c r="S6" i="6"/>
  <c r="S5" i="6"/>
  <c r="F13" i="18"/>
  <c r="D13" i="18"/>
  <c r="H33" i="18"/>
  <c r="S5" i="15"/>
  <c r="B13" i="15"/>
  <c r="S7" i="15"/>
  <c r="S6" i="15"/>
  <c r="S5" i="5"/>
  <c r="T5" i="5" s="1"/>
  <c r="S8" i="5"/>
  <c r="S7" i="5"/>
  <c r="S6" i="5"/>
  <c r="W5" i="10"/>
  <c r="X5" i="10"/>
  <c r="X5" i="13"/>
  <c r="W5" i="13"/>
  <c r="W6" i="13"/>
  <c r="X6" i="13"/>
  <c r="W7" i="13"/>
  <c r="X7" i="13"/>
  <c r="W8" i="13"/>
  <c r="X8" i="13"/>
  <c r="S6" i="13"/>
  <c r="S5" i="13"/>
  <c r="S8" i="13"/>
  <c r="B13" i="13"/>
  <c r="S7" i="13"/>
  <c r="AA5" i="5"/>
  <c r="Z5" i="5"/>
  <c r="AA6" i="5"/>
  <c r="Z6" i="5"/>
  <c r="AA7" i="5"/>
  <c r="Z7" i="5"/>
  <c r="AA8" i="5"/>
  <c r="Z8" i="5"/>
  <c r="AD5" i="5"/>
  <c r="AC5" i="5"/>
  <c r="AD6" i="5"/>
  <c r="AC6" i="5"/>
  <c r="AD7" i="5"/>
  <c r="AC7" i="5"/>
  <c r="D13" i="5"/>
  <c r="V8" i="5"/>
  <c r="V7" i="5"/>
  <c r="V6" i="5"/>
  <c r="V5" i="5"/>
  <c r="C24" i="1"/>
  <c r="P8" i="10"/>
  <c r="P7" i="10"/>
  <c r="P6" i="10"/>
  <c r="P5" i="10"/>
  <c r="E5" i="10"/>
  <c r="V8" i="12"/>
  <c r="W8" i="12" s="1"/>
  <c r="X8" i="12" s="1"/>
  <c r="V7" i="12"/>
  <c r="W7" i="12" s="1"/>
  <c r="X7" i="12" s="1"/>
  <c r="V6" i="12"/>
  <c r="W6" i="12" s="1"/>
  <c r="X6" i="12" s="1"/>
  <c r="V5" i="12"/>
  <c r="V8" i="7"/>
  <c r="V7" i="7"/>
  <c r="V6" i="7"/>
  <c r="V5" i="7"/>
  <c r="D13" i="7"/>
  <c r="H32" i="15"/>
  <c r="H36" i="6"/>
  <c r="F13" i="6"/>
  <c r="H37" i="6"/>
  <c r="H13" i="6"/>
  <c r="H29" i="20"/>
  <c r="B13" i="20"/>
  <c r="S8" i="20"/>
  <c r="S7" i="20"/>
  <c r="S6" i="20"/>
  <c r="S5" i="20"/>
  <c r="D13" i="20"/>
  <c r="V8" i="20"/>
  <c r="W8" i="20" s="1"/>
  <c r="X8" i="20" s="1"/>
  <c r="V7" i="20"/>
  <c r="W7" i="20" s="1"/>
  <c r="V6" i="20"/>
  <c r="W6" i="20" s="1"/>
  <c r="V5" i="20"/>
  <c r="H31" i="20"/>
  <c r="F13" i="20"/>
  <c r="Y8" i="20"/>
  <c r="Y7" i="20"/>
  <c r="Y6" i="20"/>
  <c r="Y5" i="20"/>
  <c r="H30" i="11"/>
  <c r="AD5" i="11" s="1"/>
  <c r="H34" i="11"/>
  <c r="S31" i="1"/>
  <c r="H30" i="14"/>
  <c r="U5" i="14" s="1"/>
  <c r="H37" i="14"/>
  <c r="H39" i="4"/>
  <c r="AB8" i="4"/>
  <c r="AB7" i="4"/>
  <c r="AB6" i="4"/>
  <c r="AB5" i="4"/>
  <c r="H13" i="4"/>
  <c r="H38" i="4"/>
  <c r="Y8" i="4"/>
  <c r="Y7" i="4"/>
  <c r="Y6" i="4"/>
  <c r="Y5" i="4"/>
  <c r="F13" i="4"/>
  <c r="H32" i="20"/>
  <c r="H13" i="20"/>
  <c r="AB8" i="20"/>
  <c r="AB7" i="20"/>
  <c r="AB6" i="20"/>
  <c r="AB5" i="20"/>
  <c r="H32" i="9"/>
  <c r="AB8" i="9"/>
  <c r="AB7" i="9"/>
  <c r="AB6" i="9"/>
  <c r="AB5" i="9"/>
  <c r="H29" i="9"/>
  <c r="S8" i="9"/>
  <c r="S7" i="9"/>
  <c r="S6" i="9"/>
  <c r="S5" i="9"/>
  <c r="H36" i="14"/>
  <c r="S27" i="1"/>
  <c r="S15" i="1" s="1"/>
  <c r="E15" i="1" s="1"/>
  <c r="D13" i="6"/>
  <c r="S22" i="1"/>
  <c r="V8" i="4"/>
  <c r="V7" i="4"/>
  <c r="V6" i="4"/>
  <c r="V5" i="4"/>
  <c r="D13" i="4"/>
  <c r="V8" i="8"/>
  <c r="W8" i="8" s="1"/>
  <c r="X8" i="8" s="1"/>
  <c r="V7" i="8"/>
  <c r="W7" i="8" s="1"/>
  <c r="X7" i="8" s="1"/>
  <c r="V6" i="8"/>
  <c r="W6" i="8" s="1"/>
  <c r="X6" i="8" s="1"/>
  <c r="V5" i="8"/>
  <c r="H36" i="8"/>
  <c r="H29" i="8"/>
  <c r="S8" i="8"/>
  <c r="S7" i="8"/>
  <c r="S6" i="8"/>
  <c r="S5" i="8"/>
  <c r="H33" i="13"/>
  <c r="H38" i="16"/>
  <c r="H37" i="16"/>
  <c r="H36" i="16"/>
  <c r="H31" i="9"/>
  <c r="Y8" i="9"/>
  <c r="Y7" i="9"/>
  <c r="Y6" i="9"/>
  <c r="Y5" i="9"/>
  <c r="H35" i="8"/>
  <c r="D13" i="8"/>
  <c r="H35" i="12"/>
  <c r="H36" i="12"/>
  <c r="H34" i="12"/>
  <c r="H32" i="12"/>
  <c r="AB8" i="12"/>
  <c r="AB7" i="12"/>
  <c r="AB6" i="12"/>
  <c r="AB5" i="12"/>
  <c r="H29" i="11"/>
  <c r="AA5" i="11" s="1"/>
  <c r="H29" i="12"/>
  <c r="S8" i="12"/>
  <c r="S7" i="12"/>
  <c r="S6" i="12"/>
  <c r="S5" i="12"/>
  <c r="Y5" i="3"/>
  <c r="Y8" i="3"/>
  <c r="Y7" i="3"/>
  <c r="Y6" i="3"/>
  <c r="F13" i="3"/>
  <c r="H36" i="18"/>
  <c r="H30" i="13"/>
  <c r="AA5" i="13" s="1"/>
  <c r="H32" i="14"/>
  <c r="AA5" i="14" s="1"/>
  <c r="H35" i="18"/>
  <c r="H32" i="11"/>
  <c r="H36" i="17"/>
  <c r="U6" i="17" s="1"/>
  <c r="H30" i="15"/>
  <c r="H34" i="6"/>
  <c r="B13" i="6"/>
  <c r="H31" i="16"/>
  <c r="U5" i="16" s="1"/>
  <c r="Y8" i="16"/>
  <c r="Y7" i="16"/>
  <c r="Y6" i="16"/>
  <c r="Y5" i="16"/>
  <c r="H27" i="7"/>
  <c r="S8" i="7"/>
  <c r="S7" i="7"/>
  <c r="S6" i="7"/>
  <c r="S5" i="7"/>
  <c r="B13" i="7"/>
  <c r="H33" i="15"/>
  <c r="AA5" i="10"/>
  <c r="Z5" i="10"/>
  <c r="AA6" i="10"/>
  <c r="Z6" i="10"/>
  <c r="AA7" i="10"/>
  <c r="Z7" i="10"/>
  <c r="AA8" i="10"/>
  <c r="Z8" i="10"/>
  <c r="U5" i="10"/>
  <c r="T5" i="10"/>
  <c r="U6" i="10"/>
  <c r="T6" i="10"/>
  <c r="U7" i="10"/>
  <c r="T7" i="10"/>
  <c r="U8" i="10"/>
  <c r="T8" i="10"/>
  <c r="AD5" i="16"/>
  <c r="AC5" i="16"/>
  <c r="AD6" i="16"/>
  <c r="AC6" i="16"/>
  <c r="AD7" i="16"/>
  <c r="AC7" i="16"/>
  <c r="AD8" i="16"/>
  <c r="AC8" i="16"/>
  <c r="AD5" i="10"/>
  <c r="AC5" i="10"/>
  <c r="AD6" i="10"/>
  <c r="AC6" i="10"/>
  <c r="AD7" i="10"/>
  <c r="AC7" i="10"/>
  <c r="AD8" i="10"/>
  <c r="AC8" i="10"/>
  <c r="AA5" i="12"/>
  <c r="Z5" i="12"/>
  <c r="AA6" i="12"/>
  <c r="Z6" i="12"/>
  <c r="AA7" i="12"/>
  <c r="Z7" i="12"/>
  <c r="AA8" i="12"/>
  <c r="Z8" i="12"/>
  <c r="H34" i="5"/>
  <c r="B13" i="5"/>
  <c r="B13" i="4"/>
  <c r="S8" i="4"/>
  <c r="S7" i="4"/>
  <c r="S6" i="4"/>
  <c r="S5" i="4"/>
  <c r="AC6" i="3"/>
  <c r="AD6" i="3"/>
  <c r="AD8" i="3"/>
  <c r="AC8" i="3"/>
  <c r="AD5" i="3"/>
  <c r="AC5" i="3"/>
  <c r="AC7" i="3"/>
  <c r="AD7" i="3"/>
  <c r="V8" i="3"/>
  <c r="V7" i="3"/>
  <c r="V6" i="3"/>
  <c r="V5" i="3"/>
  <c r="H29" i="3"/>
  <c r="S6" i="3"/>
  <c r="B13" i="3"/>
  <c r="S5" i="3"/>
  <c r="S8" i="3"/>
  <c r="S7" i="3"/>
  <c r="H29" i="2"/>
  <c r="Y8" i="2"/>
  <c r="Y7" i="2"/>
  <c r="Y6" i="2"/>
  <c r="Y5" i="2"/>
  <c r="H27" i="2"/>
  <c r="S8" i="2"/>
  <c r="S7" i="2"/>
  <c r="S5" i="2"/>
  <c r="S6" i="2"/>
  <c r="H30" i="2"/>
  <c r="AB8" i="2"/>
  <c r="AB7" i="2"/>
  <c r="AB6" i="2"/>
  <c r="AB5" i="2"/>
  <c r="V8" i="2"/>
  <c r="V5" i="2"/>
  <c r="V7" i="2"/>
  <c r="X7" i="2" s="1"/>
  <c r="V6" i="2"/>
  <c r="X6" i="2" s="1"/>
  <c r="G31" i="7"/>
  <c r="P8" i="7" s="1"/>
  <c r="G40" i="17"/>
  <c r="S30" i="1"/>
  <c r="H31" i="14"/>
  <c r="X5" i="14" s="1"/>
  <c r="G37" i="18"/>
  <c r="G33" i="12"/>
  <c r="H35" i="6"/>
  <c r="G38" i="5"/>
  <c r="P8" i="5" s="1"/>
  <c r="H28" i="13"/>
  <c r="G32" i="13"/>
  <c r="G33" i="3"/>
  <c r="H31" i="3"/>
  <c r="H37" i="4"/>
  <c r="S34" i="1"/>
  <c r="H30" i="8"/>
  <c r="G33" i="9"/>
  <c r="S16" i="1"/>
  <c r="J4" i="1" s="1"/>
  <c r="H34" i="9"/>
  <c r="S18" i="1"/>
  <c r="P4" i="1" s="1"/>
  <c r="H36" i="9"/>
  <c r="S17" i="1"/>
  <c r="M4" i="1" s="1"/>
  <c r="H35" i="9"/>
  <c r="G31" i="11"/>
  <c r="G33" i="20"/>
  <c r="G33" i="8"/>
  <c r="G34" i="14"/>
  <c r="H27" i="11"/>
  <c r="U5" i="11" s="1"/>
  <c r="G38" i="6"/>
  <c r="S26" i="1"/>
  <c r="H30" i="20"/>
  <c r="S21" i="1"/>
  <c r="H30" i="3"/>
  <c r="H34" i="2"/>
  <c r="S25" i="1"/>
  <c r="H31" i="15"/>
  <c r="S20" i="1"/>
  <c r="H28" i="2"/>
  <c r="G31" i="2"/>
  <c r="E5" i="2" s="1"/>
  <c r="G35" i="16"/>
  <c r="S37" i="1"/>
  <c r="H28" i="7"/>
  <c r="G40" i="4"/>
  <c r="H36" i="4"/>
  <c r="H30" i="12"/>
  <c r="S28" i="1"/>
  <c r="H33" i="10"/>
  <c r="S35" i="1"/>
  <c r="H37" i="17"/>
  <c r="X5" i="17" s="1"/>
  <c r="H35" i="5"/>
  <c r="S23" i="1"/>
  <c r="S32" i="1"/>
  <c r="R13" i="1" s="1"/>
  <c r="C13" i="1" s="1"/>
  <c r="H34" i="18"/>
  <c r="G34" i="15"/>
  <c r="X6" i="20" l="1"/>
  <c r="P8" i="18"/>
  <c r="P7" i="18"/>
  <c r="P6" i="18"/>
  <c r="P5" i="18"/>
  <c r="P8" i="14"/>
  <c r="P7" i="14"/>
  <c r="P6" i="14"/>
  <c r="P5" i="14"/>
  <c r="X7" i="20"/>
  <c r="U6" i="16"/>
  <c r="T6" i="16"/>
  <c r="U7" i="16"/>
  <c r="T7" i="16"/>
  <c r="T8" i="16"/>
  <c r="U8" i="16"/>
  <c r="AA6" i="14"/>
  <c r="Z6" i="14"/>
  <c r="Z7" i="14"/>
  <c r="AA7" i="14"/>
  <c r="AA8" i="14"/>
  <c r="Z8" i="14"/>
  <c r="Z6" i="13"/>
  <c r="AA6" i="13"/>
  <c r="Z7" i="13"/>
  <c r="AA7" i="13"/>
  <c r="AA8" i="13"/>
  <c r="Z8" i="13"/>
  <c r="X5" i="11"/>
  <c r="AA6" i="11"/>
  <c r="Z6" i="11"/>
  <c r="Z7" i="11"/>
  <c r="AA7" i="11"/>
  <c r="AA8" i="11"/>
  <c r="Z8" i="11"/>
  <c r="AD6" i="14"/>
  <c r="AC6" i="14"/>
  <c r="AD7" i="14"/>
  <c r="AC7" i="14"/>
  <c r="AD8" i="14"/>
  <c r="AC8" i="14"/>
  <c r="AD5" i="14"/>
  <c r="U6" i="14"/>
  <c r="T6" i="14"/>
  <c r="U7" i="14"/>
  <c r="T7" i="14"/>
  <c r="U8" i="14"/>
  <c r="T8" i="14"/>
  <c r="U6" i="11"/>
  <c r="T6" i="11"/>
  <c r="U7" i="11"/>
  <c r="T7" i="11"/>
  <c r="U8" i="11"/>
  <c r="T8" i="11"/>
  <c r="AD6" i="11"/>
  <c r="AC6" i="11"/>
  <c r="AC7" i="11"/>
  <c r="AD7" i="11"/>
  <c r="AD8" i="11"/>
  <c r="AC8" i="11"/>
  <c r="X6" i="17"/>
  <c r="W6" i="17"/>
  <c r="X7" i="17"/>
  <c r="W7" i="17"/>
  <c r="X8" i="17"/>
  <c r="W8" i="17"/>
  <c r="U5" i="17"/>
  <c r="T5" i="17"/>
  <c r="U8" i="17"/>
  <c r="T8" i="17"/>
  <c r="U7" i="17"/>
  <c r="T7" i="17"/>
  <c r="W5" i="8"/>
  <c r="X5" i="8"/>
  <c r="P6" i="8"/>
  <c r="E5" i="8"/>
  <c r="P5" i="8"/>
  <c r="P7" i="8"/>
  <c r="P8" i="8"/>
  <c r="E5" i="14"/>
  <c r="E5" i="11"/>
  <c r="P8" i="11"/>
  <c r="P7" i="11"/>
  <c r="P6" i="11"/>
  <c r="P5" i="11"/>
  <c r="W5" i="20"/>
  <c r="X5" i="20"/>
  <c r="W5" i="3"/>
  <c r="X5" i="3"/>
  <c r="W6" i="3"/>
  <c r="X6" i="3"/>
  <c r="W7" i="3"/>
  <c r="X7" i="3"/>
  <c r="W8" i="3"/>
  <c r="X8" i="3"/>
  <c r="U5" i="5"/>
  <c r="AD5" i="15"/>
  <c r="AC5" i="15"/>
  <c r="AD6" i="15"/>
  <c r="AC6" i="15"/>
  <c r="AD7" i="15"/>
  <c r="AC7" i="15"/>
  <c r="AD8" i="15"/>
  <c r="AC8" i="15"/>
  <c r="AA5" i="15"/>
  <c r="Z5" i="15"/>
  <c r="AA6" i="15"/>
  <c r="Z6" i="15"/>
  <c r="AA7" i="15"/>
  <c r="Z7" i="15"/>
  <c r="AA8" i="15"/>
  <c r="Z8" i="15"/>
  <c r="X5" i="15"/>
  <c r="W5" i="15"/>
  <c r="U6" i="15"/>
  <c r="T6" i="15"/>
  <c r="U7" i="15"/>
  <c r="T7" i="15"/>
  <c r="U5" i="15"/>
  <c r="T5" i="15"/>
  <c r="P8" i="15"/>
  <c r="P7" i="15"/>
  <c r="P6" i="15"/>
  <c r="P5" i="15"/>
  <c r="E5" i="15"/>
  <c r="AD5" i="6"/>
  <c r="AC5" i="6"/>
  <c r="AD6" i="6"/>
  <c r="AC6" i="6"/>
  <c r="AC7" i="6"/>
  <c r="AD7" i="6"/>
  <c r="AD8" i="6"/>
  <c r="AC8" i="6"/>
  <c r="AA5" i="6"/>
  <c r="Z5" i="6"/>
  <c r="AA6" i="6"/>
  <c r="Z6" i="6"/>
  <c r="AA7" i="6"/>
  <c r="Z7" i="6"/>
  <c r="AA8" i="6"/>
  <c r="Z8" i="6"/>
  <c r="X5" i="6"/>
  <c r="W5" i="6"/>
  <c r="X6" i="6"/>
  <c r="T5" i="6"/>
  <c r="U5" i="6"/>
  <c r="U6" i="6"/>
  <c r="T6" i="6"/>
  <c r="U7" i="6"/>
  <c r="T7" i="6"/>
  <c r="U8" i="6"/>
  <c r="T8" i="6"/>
  <c r="P6" i="12"/>
  <c r="P5" i="12"/>
  <c r="E5" i="12"/>
  <c r="P8" i="12"/>
  <c r="P7" i="12"/>
  <c r="W5" i="12"/>
  <c r="X5" i="12"/>
  <c r="P8" i="9"/>
  <c r="P7" i="9"/>
  <c r="P6" i="9"/>
  <c r="P5" i="9"/>
  <c r="E5" i="9"/>
  <c r="AD8" i="18"/>
  <c r="AC8" i="18"/>
  <c r="AD5" i="18"/>
  <c r="AC5" i="18"/>
  <c r="AD6" i="18"/>
  <c r="AC6" i="18"/>
  <c r="AD7" i="18"/>
  <c r="AC7" i="18"/>
  <c r="AA8" i="18"/>
  <c r="Z8" i="18"/>
  <c r="AA5" i="18"/>
  <c r="Z5" i="18"/>
  <c r="AA6" i="18"/>
  <c r="Z6" i="18"/>
  <c r="AA7" i="18"/>
  <c r="Z7" i="18"/>
  <c r="X5" i="18"/>
  <c r="W5" i="18"/>
  <c r="X6" i="18"/>
  <c r="W6" i="18"/>
  <c r="X7" i="18"/>
  <c r="W7" i="18"/>
  <c r="W8" i="18"/>
  <c r="X8" i="18"/>
  <c r="E5" i="18"/>
  <c r="U6" i="18"/>
  <c r="T6" i="18"/>
  <c r="U7" i="18"/>
  <c r="T7" i="18"/>
  <c r="U8" i="18"/>
  <c r="T8" i="18"/>
  <c r="U5" i="18"/>
  <c r="T5" i="18"/>
  <c r="E5" i="16"/>
  <c r="P8" i="16"/>
  <c r="P7" i="16"/>
  <c r="P5" i="16"/>
  <c r="P6" i="16"/>
  <c r="E5" i="17"/>
  <c r="P8" i="17"/>
  <c r="U6" i="5"/>
  <c r="T6" i="5"/>
  <c r="T7" i="5"/>
  <c r="U7" i="5"/>
  <c r="T8" i="5"/>
  <c r="U8" i="5"/>
  <c r="H40" i="17"/>
  <c r="P7" i="17"/>
  <c r="Q7" i="17" s="1"/>
  <c r="P6" i="17"/>
  <c r="Q6" i="17" s="1"/>
  <c r="P5" i="17"/>
  <c r="Q5" i="17" s="1"/>
  <c r="W5" i="7"/>
  <c r="X5" i="7"/>
  <c r="W6" i="7"/>
  <c r="X6" i="7"/>
  <c r="W7" i="7"/>
  <c r="X7" i="7"/>
  <c r="W8" i="7"/>
  <c r="X8" i="7"/>
  <c r="U7" i="13"/>
  <c r="T7" i="13"/>
  <c r="P8" i="13"/>
  <c r="P5" i="13"/>
  <c r="P7" i="13"/>
  <c r="P6" i="13"/>
  <c r="E5" i="13"/>
  <c r="U8" i="13"/>
  <c r="T8" i="13"/>
  <c r="U5" i="13"/>
  <c r="T5" i="13"/>
  <c r="T6" i="13"/>
  <c r="U6" i="13"/>
  <c r="X5" i="5"/>
  <c r="W5" i="5"/>
  <c r="W6" i="5"/>
  <c r="X6" i="5"/>
  <c r="X7" i="5"/>
  <c r="W7" i="5"/>
  <c r="X8" i="5"/>
  <c r="W8" i="5"/>
  <c r="X8" i="2"/>
  <c r="P8" i="6"/>
  <c r="P7" i="6"/>
  <c r="P6" i="6"/>
  <c r="P5" i="6"/>
  <c r="E5" i="6"/>
  <c r="P8" i="20"/>
  <c r="P7" i="20"/>
  <c r="P6" i="20"/>
  <c r="P5" i="20"/>
  <c r="E5" i="20"/>
  <c r="E5" i="5"/>
  <c r="P7" i="5"/>
  <c r="P6" i="5"/>
  <c r="P5" i="5"/>
  <c r="P7" i="7"/>
  <c r="P6" i="7"/>
  <c r="P5" i="7"/>
  <c r="E5" i="7"/>
  <c r="X5" i="2"/>
  <c r="AC5" i="2"/>
  <c r="AD5" i="2"/>
  <c r="AC6" i="2"/>
  <c r="AD6" i="2"/>
  <c r="AC7" i="2"/>
  <c r="AD7" i="2"/>
  <c r="AC8" i="2"/>
  <c r="AD8" i="2"/>
  <c r="Z5" i="2"/>
  <c r="AA5" i="2"/>
  <c r="Z6" i="2"/>
  <c r="AA6" i="2"/>
  <c r="Z7" i="2"/>
  <c r="AA7" i="2"/>
  <c r="Z8" i="2"/>
  <c r="AA8" i="2"/>
  <c r="U5" i="7"/>
  <c r="T5" i="7"/>
  <c r="U6" i="7"/>
  <c r="T6" i="7"/>
  <c r="U7" i="7"/>
  <c r="T7" i="7"/>
  <c r="U8" i="7"/>
  <c r="T8" i="7"/>
  <c r="AA5" i="16"/>
  <c r="Z5" i="16"/>
  <c r="AA6" i="16"/>
  <c r="Z6" i="16"/>
  <c r="AA7" i="16"/>
  <c r="Z7" i="16"/>
  <c r="AA8" i="16"/>
  <c r="Z8" i="16"/>
  <c r="AA6" i="3"/>
  <c r="Z6" i="3"/>
  <c r="AA7" i="3"/>
  <c r="Z7" i="3"/>
  <c r="AA8" i="3"/>
  <c r="Z8" i="3"/>
  <c r="AA5" i="3"/>
  <c r="Z5" i="3"/>
  <c r="U5" i="12"/>
  <c r="T5" i="12"/>
  <c r="U6" i="12"/>
  <c r="T6" i="12"/>
  <c r="U7" i="12"/>
  <c r="T7" i="12"/>
  <c r="U8" i="12"/>
  <c r="T8" i="12"/>
  <c r="AD5" i="12"/>
  <c r="AC5" i="12"/>
  <c r="AD6" i="12"/>
  <c r="AC6" i="12"/>
  <c r="AD7" i="12"/>
  <c r="AC7" i="12"/>
  <c r="AD8" i="12"/>
  <c r="AC8" i="12"/>
  <c r="AA5" i="9"/>
  <c r="Z5" i="9"/>
  <c r="AA6" i="9"/>
  <c r="Z6" i="9"/>
  <c r="AA7" i="9"/>
  <c r="Z7" i="9"/>
  <c r="AA8" i="9"/>
  <c r="Z8" i="9"/>
  <c r="U5" i="8"/>
  <c r="T5" i="8"/>
  <c r="U6" i="8"/>
  <c r="T6" i="8"/>
  <c r="U7" i="8"/>
  <c r="T7" i="8"/>
  <c r="T8" i="8"/>
  <c r="U8" i="8"/>
  <c r="X5" i="4"/>
  <c r="W5" i="4"/>
  <c r="X6" i="4"/>
  <c r="W6" i="4"/>
  <c r="X7" i="4"/>
  <c r="W7" i="4"/>
  <c r="X8" i="4"/>
  <c r="W8" i="4"/>
  <c r="R15" i="1"/>
  <c r="C15" i="1" s="1"/>
  <c r="U5" i="9"/>
  <c r="T5" i="9"/>
  <c r="U6" i="9"/>
  <c r="T6" i="9"/>
  <c r="U7" i="9"/>
  <c r="T7" i="9"/>
  <c r="U8" i="9"/>
  <c r="T8" i="9"/>
  <c r="AD5" i="9"/>
  <c r="AC5" i="9"/>
  <c r="AD6" i="9"/>
  <c r="AC6" i="9"/>
  <c r="AD7" i="9"/>
  <c r="AC7" i="9"/>
  <c r="AD8" i="9"/>
  <c r="AC8" i="9"/>
  <c r="AD5" i="20"/>
  <c r="AC5" i="20"/>
  <c r="AD6" i="20"/>
  <c r="AC6" i="20"/>
  <c r="AD7" i="20"/>
  <c r="AC7" i="20"/>
  <c r="AD8" i="20"/>
  <c r="AC8" i="20"/>
  <c r="AA5" i="4"/>
  <c r="Z5" i="4"/>
  <c r="AA6" i="4"/>
  <c r="Z6" i="4"/>
  <c r="AA7" i="4"/>
  <c r="Z7" i="4"/>
  <c r="AA8" i="4"/>
  <c r="Z8" i="4"/>
  <c r="AD5" i="4"/>
  <c r="AC5" i="4"/>
  <c r="AD6" i="4"/>
  <c r="AC6" i="4"/>
  <c r="AD7" i="4"/>
  <c r="AC7" i="4"/>
  <c r="AD8" i="4"/>
  <c r="AC8" i="4"/>
  <c r="AA5" i="20"/>
  <c r="Z5" i="20"/>
  <c r="AA6" i="20"/>
  <c r="Z6" i="20"/>
  <c r="AA7" i="20"/>
  <c r="Z7" i="20"/>
  <c r="AA8" i="20"/>
  <c r="Z8" i="20"/>
  <c r="U5" i="20"/>
  <c r="T5" i="20"/>
  <c r="U6" i="20"/>
  <c r="T6" i="20"/>
  <c r="U7" i="20"/>
  <c r="T7" i="20"/>
  <c r="U8" i="20"/>
  <c r="T8" i="20"/>
  <c r="R5" i="10"/>
  <c r="Q5" i="10"/>
  <c r="R6" i="10"/>
  <c r="Q6" i="10"/>
  <c r="R7" i="10"/>
  <c r="Q7" i="10"/>
  <c r="R8" i="10"/>
  <c r="Q8" i="10"/>
  <c r="U5" i="4"/>
  <c r="T5" i="4"/>
  <c r="U7" i="4"/>
  <c r="T7" i="4"/>
  <c r="U6" i="4"/>
  <c r="T6" i="4"/>
  <c r="E5" i="4"/>
  <c r="P8" i="4"/>
  <c r="P7" i="4"/>
  <c r="P6" i="4"/>
  <c r="P5" i="4"/>
  <c r="T8" i="4"/>
  <c r="U8" i="4"/>
  <c r="U7" i="3"/>
  <c r="T7" i="3"/>
  <c r="U5" i="3"/>
  <c r="T5" i="3"/>
  <c r="U8" i="3"/>
  <c r="T8" i="3"/>
  <c r="T6" i="3"/>
  <c r="U6" i="3"/>
  <c r="P5" i="3"/>
  <c r="E5" i="3"/>
  <c r="P8" i="3"/>
  <c r="P7" i="3"/>
  <c r="P6" i="3"/>
  <c r="U5" i="2"/>
  <c r="T5" i="2"/>
  <c r="U7" i="2"/>
  <c r="T7" i="2"/>
  <c r="W7" i="2"/>
  <c r="U8" i="2"/>
  <c r="T8" i="2"/>
  <c r="W5" i="2"/>
  <c r="U6" i="2"/>
  <c r="T6" i="2"/>
  <c r="W6" i="2"/>
  <c r="W8" i="2"/>
  <c r="H31" i="7"/>
  <c r="H37" i="18"/>
  <c r="H33" i="12"/>
  <c r="H38" i="5"/>
  <c r="H38" i="6"/>
  <c r="H33" i="20"/>
  <c r="H33" i="8"/>
  <c r="H31" i="11"/>
  <c r="H33" i="9"/>
  <c r="H33" i="3"/>
  <c r="P5" i="2"/>
  <c r="Q5" i="2" s="1"/>
  <c r="P7" i="2"/>
  <c r="P8" i="2"/>
  <c r="P6" i="2"/>
  <c r="R14" i="1"/>
  <c r="C14" i="1" s="1"/>
  <c r="R9" i="1"/>
  <c r="C9" i="1" s="1"/>
  <c r="R6" i="1"/>
  <c r="C6" i="1" s="1"/>
  <c r="R11" i="1"/>
  <c r="C11" i="1" s="1"/>
  <c r="R4" i="1"/>
  <c r="C4" i="1" s="1"/>
  <c r="R5" i="1"/>
  <c r="C5" i="1" s="1"/>
  <c r="R12" i="1"/>
  <c r="C12" i="1" s="1"/>
  <c r="R8" i="1"/>
  <c r="C8" i="1" s="1"/>
  <c r="R10" i="1"/>
  <c r="C10" i="1" s="1"/>
  <c r="R7" i="1"/>
  <c r="C7" i="1" s="1"/>
  <c r="S13" i="1"/>
  <c r="E13" i="1" s="1"/>
  <c r="S9" i="1"/>
  <c r="E9" i="1" s="1"/>
  <c r="S5" i="1"/>
  <c r="E5" i="1" s="1"/>
  <c r="S12" i="1"/>
  <c r="E12" i="1" s="1"/>
  <c r="S8" i="1"/>
  <c r="E8" i="1" s="1"/>
  <c r="S4" i="1"/>
  <c r="E4" i="1" s="1"/>
  <c r="S11" i="1"/>
  <c r="E11" i="1" s="1"/>
  <c r="S7" i="1"/>
  <c r="E7" i="1" s="1"/>
  <c r="S14" i="1"/>
  <c r="E14" i="1" s="1"/>
  <c r="S10" i="1"/>
  <c r="E10" i="1" s="1"/>
  <c r="S6" i="1"/>
  <c r="E6" i="1" s="1"/>
  <c r="H34" i="14"/>
  <c r="H40" i="4"/>
  <c r="H31" i="2"/>
  <c r="H35" i="16"/>
  <c r="H34" i="15"/>
  <c r="R8" i="8" l="1"/>
  <c r="Q8" i="8"/>
  <c r="R7" i="8"/>
  <c r="Q7" i="8"/>
  <c r="R5" i="8"/>
  <c r="Q5" i="8"/>
  <c r="R6" i="8"/>
  <c r="Q6" i="8"/>
  <c r="R5" i="14"/>
  <c r="Q5" i="14"/>
  <c r="Q6" i="14"/>
  <c r="R6" i="14"/>
  <c r="Q7" i="14"/>
  <c r="R7" i="14"/>
  <c r="Q8" i="14"/>
  <c r="R8" i="14"/>
  <c r="R5" i="11"/>
  <c r="Q5" i="11"/>
  <c r="R6" i="11"/>
  <c r="Q6" i="11"/>
  <c r="Q7" i="11"/>
  <c r="R7" i="11"/>
  <c r="R8" i="11"/>
  <c r="Q8" i="11"/>
  <c r="R5" i="15"/>
  <c r="Q5" i="15"/>
  <c r="R6" i="15"/>
  <c r="Q6" i="15"/>
  <c r="R7" i="15"/>
  <c r="Q7" i="15"/>
  <c r="R8" i="15"/>
  <c r="Q8" i="15"/>
  <c r="R7" i="12"/>
  <c r="Q7" i="12"/>
  <c r="Q8" i="12"/>
  <c r="R8" i="12"/>
  <c r="R5" i="12"/>
  <c r="Q5" i="12"/>
  <c r="R6" i="12"/>
  <c r="Q6" i="12"/>
  <c r="R5" i="9"/>
  <c r="Q5" i="9"/>
  <c r="R6" i="9"/>
  <c r="Q6" i="9"/>
  <c r="R7" i="9"/>
  <c r="Q7" i="9"/>
  <c r="R8" i="9"/>
  <c r="Q8" i="9"/>
  <c r="R5" i="18"/>
  <c r="Q5" i="18"/>
  <c r="R7" i="18"/>
  <c r="Q7" i="18"/>
  <c r="R8" i="18"/>
  <c r="Q8" i="18"/>
  <c r="R6" i="18"/>
  <c r="Q6" i="18"/>
  <c r="R6" i="16"/>
  <c r="Q6" i="16"/>
  <c r="Q5" i="16"/>
  <c r="R5" i="16"/>
  <c r="R7" i="16"/>
  <c r="Q7" i="16"/>
  <c r="R8" i="16"/>
  <c r="Q8" i="16"/>
  <c r="Q8" i="17"/>
  <c r="R8" i="17"/>
  <c r="R7" i="17"/>
  <c r="R5" i="17"/>
  <c r="R6" i="17"/>
  <c r="Q6" i="13"/>
  <c r="Q7" i="13"/>
  <c r="R8" i="13"/>
  <c r="Q8" i="13"/>
  <c r="Q5" i="13"/>
  <c r="R5" i="7"/>
  <c r="Q5" i="7"/>
  <c r="R6" i="7"/>
  <c r="Q6" i="7"/>
  <c r="R7" i="7"/>
  <c r="Q7" i="7"/>
  <c r="R8" i="7"/>
  <c r="Q8" i="7"/>
  <c r="R5" i="5"/>
  <c r="Q5" i="5"/>
  <c r="R6" i="5"/>
  <c r="Q6" i="5"/>
  <c r="R7" i="5"/>
  <c r="Q7" i="5"/>
  <c r="R8" i="5"/>
  <c r="Q8" i="5"/>
  <c r="R5" i="20"/>
  <c r="Q5" i="20"/>
  <c r="R6" i="20"/>
  <c r="Q6" i="20"/>
  <c r="R7" i="20"/>
  <c r="Q7" i="20"/>
  <c r="R8" i="20"/>
  <c r="Q8" i="20"/>
  <c r="R5" i="6"/>
  <c r="Q5" i="6"/>
  <c r="R6" i="6"/>
  <c r="Q6" i="6"/>
  <c r="R7" i="6"/>
  <c r="Q7" i="6"/>
  <c r="R8" i="6"/>
  <c r="Q8" i="6"/>
  <c r="Q8" i="4"/>
  <c r="R8" i="4"/>
  <c r="Q5" i="4"/>
  <c r="R5" i="4"/>
  <c r="R6" i="4"/>
  <c r="Q6" i="4"/>
  <c r="R7" i="4"/>
  <c r="Q7" i="4"/>
  <c r="R7" i="3"/>
  <c r="Q7" i="3"/>
  <c r="R8" i="3"/>
  <c r="Q8" i="3"/>
  <c r="R5" i="3"/>
  <c r="Q5" i="3"/>
  <c r="R6" i="3"/>
  <c r="Q6" i="3"/>
  <c r="Q6" i="2"/>
  <c r="R6" i="2"/>
  <c r="Q7" i="2"/>
  <c r="R7" i="2"/>
  <c r="Q8" i="2"/>
  <c r="R8" i="2"/>
  <c r="R5" i="2"/>
  <c r="H32" i="13"/>
  <c r="R6" i="13" s="1"/>
  <c r="R5" i="13" l="1"/>
  <c r="R7"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tc={171D6515-53E1-4309-9D71-1F6CFCFEA4BF}</author>
  </authors>
  <commentList>
    <comment ref="A4" authorId="0" shapeId="0" xr:uid="{171D6515-53E1-4309-9D71-1F6CFCFEA4B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@FRANCISCO MAGNO FELIX NOBRE  o trecho "com nase nas respostas a cada pergunta" é do texto anterior?
Reply:
    @Amaury C. da Silveira Junior, Sim. foi retirado do anterior.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tc={3B007B31-A937-44DB-9B69-02E50AA5AF3F}</author>
  </authors>
  <commentList>
    <comment ref="B21" authorId="0" shapeId="0" xr:uid="{3B007B31-A937-44DB-9B69-02E50AA5AF3F}">
      <text>
        <t>[Threaded comment]
Your version of Excel allows you to read this threaded comment; however, any edits to it will get removed if the file is opened in a newer version of Excel. Learn more: https://go.microsoft.com/fwlink/?linkid=870924
Comment:
    corporativo ou institucional?
Reply:
    no documento já publicado utilizaram institucional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Amaury C. da Silveira Junior</author>
  </authors>
  <commentList>
    <comment ref="B25" authorId="0" shapeId="0" xr:uid="{E9E4435C-D4A8-4B5F-9861-4C11D4F3E1B2}">
      <text>
        <r>
          <rPr>
            <sz val="11"/>
            <color theme="1"/>
            <rFont val="Calibri"/>
            <family val="2"/>
            <scheme val="minor"/>
          </rPr>
          <t>DMARC é uma sigla em inglês para “Mensagem Baseada em Domínio de Autenticação, Relatório e Conformidade”, é  uma proposta de normatização para garantia de autenticidade de um e-mail.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EDER FERREIRA DE ANDRADE</author>
  </authors>
  <commentList>
    <comment ref="B25" authorId="0" shapeId="0" xr:uid="{A89B52DD-8B29-4E02-9D6E-527062137A03}">
      <text>
        <r>
          <rPr>
            <sz val="11"/>
            <color theme="1"/>
            <rFont val="Calibri"/>
            <family val="2"/>
            <scheme val="minor"/>
          </rPr>
          <t>Clear box = White box
Opaque box = Black box</t>
        </r>
      </text>
    </comment>
  </commentList>
</comments>
</file>

<file path=xl/sharedStrings.xml><?xml version="1.0" encoding="utf-8"?>
<sst xmlns="http://schemas.openxmlformats.org/spreadsheetml/2006/main" count="2306" uniqueCount="505">
  <si>
    <t>Ferramenta de Acompanhamento da Implementação dos Controles do CIS</t>
  </si>
  <si>
    <t>Instruções - Leia-me primeiro.</t>
  </si>
  <si>
    <t>Inicialmente um agradecimento a AuditScripts e a Enclave Security pela disponibilização da ferramenta à comunidade de segurança da informação. A ferramenta original sofreu adaptações para se adequar aos trabalhos já realizados pela equipe da Secretaria de Governo Digital/Ministério da Economia. O objetivo desta ferramenta é fornecer às organizações uma ferramenta simples para realizar uma avaliação inicial de seu nível de maturidade de segurança da informação com base nos controles definidos pelos Controles de Segurança Críticos. Para usar esta ferramenta, o avaliador deve apenas preencher as respostas às listas de perguntas do menu suspenso nas páginas rotuladas CSC # 1 - CSC # 18. Ao escolher uma opção suspensa para cada controle crítico, a ferramenta de avaliação gerará automaticamente pontuações e nível de maturidade com base nas respostas de cada pergunta (mais informações, no capítulo 4 do Guia do Framework de Segurança). Com base no preenchimento, a planilha do painel e demais gráficos serão atualizados automaticamente com as pontuações gerais do nível de maturidade para a organização como um todo. Essas pontuações podem, portanto, ser usadas para medir o progresso da organização e que porcentagem dos controles de segurança críticos eles estão seguindo atualmente. O ideal é que a longo prazo as organizações implantem ferramentas que automatizem a coleta dessas informações, mas, por enquanto, essa ferramenta pode ser usada para ajudar a iniciar o processo de avaliação manual do nível de maturidade da organização.</t>
  </si>
  <si>
    <t>Campo de Definições</t>
  </si>
  <si>
    <t>ID</t>
  </si>
  <si>
    <t>Este é o número de ID da referência específica da medidas de segurança do controle CIS, conforme incluído na documentação dos Controles CIS.</t>
  </si>
  <si>
    <t>Detalhe do Controle CIS</t>
  </si>
  <si>
    <t>Este é o detalhe por trás de cada medidas de segurança específica, conforme definido pela documentação de Controles CIS.</t>
  </si>
  <si>
    <t>NIST CSF</t>
  </si>
  <si>
    <t>Este é o padrão para a função da NIST's Cybersecurity Framework. Essas funções foram definidas pelo NIST no CSF e atuam como características de controle.</t>
  </si>
  <si>
    <t>Grupos de Implementação</t>
  </si>
  <si>
    <t>Isso define os grupos de implementação relacionados a cada subcontrole individual. Os subcontroles geralmente se aplicam a vários níveis do grupo de implementação.</t>
  </si>
  <si>
    <t>Sensor ou Medida de Segurança</t>
  </si>
  <si>
    <t>Este é o tipo de sistema técnico ou Medida de Segurança que acreditamos ser necessário para implementar o subcontrole específico.</t>
  </si>
  <si>
    <t>Política Aprovada</t>
  </si>
  <si>
    <t>Esta questão determina se a organização atualmente tem uma política definida que indica que eles devem implementar o subcontrole definido.</t>
  </si>
  <si>
    <t>Controle Implementado</t>
  </si>
  <si>
    <t>Esta questão determina se a organização atualmente implementou ou não este subcontrole e em que grau o controle foi implementado.</t>
  </si>
  <si>
    <t>Controle Automatizado</t>
  </si>
  <si>
    <t>Esta questão determina se a organização atualmente automatizou ou não a implementação deste subcontrole e em que grau o controle foi automatizado.</t>
  </si>
  <si>
    <t>Controle Reportado à Direção</t>
  </si>
  <si>
    <t>Esta pergunta determina se a organização está ou não relatando este subcontrole aos representantes de negócios e em que grau o controle foi relatado.</t>
  </si>
  <si>
    <t>Esta ferramenta é licenciada sob uma licença Creative Commons Attribution-ShareAlike 4.0 International.</t>
  </si>
  <si>
    <t>Atividade ATT&amp;CK</t>
  </si>
  <si>
    <t>Capacidade Preventiva</t>
  </si>
  <si>
    <t>Capacidade Detectiva</t>
  </si>
  <si>
    <t>Pontuações do Grupo de Implementação</t>
  </si>
  <si>
    <t>Acesso Inicial</t>
  </si>
  <si>
    <t>Grupo #1</t>
  </si>
  <si>
    <t>Grupo #2</t>
  </si>
  <si>
    <t>Grupo #3</t>
  </si>
  <si>
    <t>Execução</t>
  </si>
  <si>
    <t>Persistência</t>
  </si>
  <si>
    <t>Escalação de Privilégios</t>
  </si>
  <si>
    <t>Evasão de Defesa</t>
  </si>
  <si>
    <t>Credencial de Acesso</t>
  </si>
  <si>
    <t>Descoberta</t>
  </si>
  <si>
    <t>Movimento Lateral</t>
  </si>
  <si>
    <t>Collection</t>
  </si>
  <si>
    <t>Comando e Controle</t>
  </si>
  <si>
    <t>Exfiltração</t>
  </si>
  <si>
    <t>Impacto</t>
  </si>
  <si>
    <t>Group #1</t>
  </si>
  <si>
    <t>Nível de Maturidade:</t>
  </si>
  <si>
    <t>Descrição:</t>
  </si>
  <si>
    <t>Pontuação:</t>
  </si>
  <si>
    <t>Group #2</t>
  </si>
  <si>
    <t>Nível Um</t>
  </si>
  <si>
    <t>Políticas Publicadas</t>
  </si>
  <si>
    <t>Group #3</t>
  </si>
  <si>
    <t>Nível Dois</t>
  </si>
  <si>
    <t>Controles 1 a 5 Implementados</t>
  </si>
  <si>
    <t>Nível Três</t>
  </si>
  <si>
    <t>Todos os Controles Implementados</t>
  </si>
  <si>
    <t>CSC #1</t>
  </si>
  <si>
    <t>Nível Quatro</t>
  </si>
  <si>
    <t>Todos Controles Automatizados</t>
  </si>
  <si>
    <t>CSC #2</t>
  </si>
  <si>
    <t>Nível Cinco</t>
  </si>
  <si>
    <t>Todos os Controles Reportados</t>
  </si>
  <si>
    <t>CSC #3</t>
  </si>
  <si>
    <t>CSC #4</t>
  </si>
  <si>
    <t>Índice de Maturidade*:</t>
  </si>
  <si>
    <t>CSC #5</t>
  </si>
  <si>
    <t>*Índice expresso em escala de 0 a 5.</t>
  </si>
  <si>
    <t>CSC #6</t>
  </si>
  <si>
    <t>CSC #7</t>
  </si>
  <si>
    <t>CSC #8</t>
  </si>
  <si>
    <t>CSC #9</t>
  </si>
  <si>
    <t>CSC #10</t>
  </si>
  <si>
    <t>CSC #11</t>
  </si>
  <si>
    <t>CSC #12</t>
  </si>
  <si>
    <t>CSC #13</t>
  </si>
  <si>
    <t>CSC #14</t>
  </si>
  <si>
    <t>CSC #15</t>
  </si>
  <si>
    <t>CSC #16</t>
  </si>
  <si>
    <t>CSC #17</t>
  </si>
  <si>
    <t>CSC #18</t>
  </si>
  <si>
    <t>NÃO MUDE ESTES VALORES</t>
  </si>
  <si>
    <t>Status da Política</t>
  </si>
  <si>
    <t>Sem Política</t>
  </si>
  <si>
    <t>Política Informal</t>
  </si>
  <si>
    <t>Política Parcialmente Escrita</t>
  </si>
  <si>
    <t>Política Escrita</t>
  </si>
  <si>
    <t>Política Escrita e Aprovada</t>
  </si>
  <si>
    <t xml:space="preserve"> Status de Implementação</t>
  </si>
  <si>
    <t>Não implementado</t>
  </si>
  <si>
    <t>Partes da Política Implementadas</t>
  </si>
  <si>
    <t>Implementada em Alguns Sistemas</t>
  </si>
  <si>
    <t>Implementada em Muitos Sistemas</t>
  </si>
  <si>
    <t>Implementada em Todos os Sistemas</t>
  </si>
  <si>
    <t>Status da Automação</t>
  </si>
  <si>
    <t>Não Automatizado</t>
  </si>
  <si>
    <t>Partes da Política Automatizadas</t>
  </si>
  <si>
    <t>Automatizada em Alguns Sistemas</t>
  </si>
  <si>
    <t>Automatizada em Muitos Sistemas</t>
  </si>
  <si>
    <t>Automatizada em Todos os Sistemas</t>
  </si>
  <si>
    <t>Status do Relatório</t>
  </si>
  <si>
    <t>Não Reportado</t>
  </si>
  <si>
    <t>Partes da Política Reportadas</t>
  </si>
  <si>
    <t>Reportada em Alguns Sistemas</t>
  </si>
  <si>
    <t>Reportada em Muitos Sistemas</t>
  </si>
  <si>
    <t>Reportada em Todos os Sistemas</t>
  </si>
  <si>
    <r>
      <t>CIS Controle #1: Inventário e Controle de Ativos Institucionais
"</t>
    </r>
    <r>
      <rPr>
        <i/>
        <sz val="18"/>
        <color theme="0"/>
        <rFont val="Calibri (Corpo)"/>
      </rPr>
      <t>Gestão ativa de todos os ativos institucionais conectados fisicamente à infraestrutura, virtualmente, remotamente, e aqueles em
ambientes de nuvem, para saber com precisão a totalidade dos ativos que precisam ser monitorados e protegidos dentro
da Organização.</t>
    </r>
    <r>
      <rPr>
        <b/>
        <sz val="18"/>
        <color theme="0"/>
        <rFont val="Calibri"/>
        <family val="2"/>
        <scheme val="minor"/>
      </rPr>
      <t>"</t>
    </r>
  </si>
  <si>
    <t>Dados do Gráfico</t>
  </si>
  <si>
    <t>Geral</t>
  </si>
  <si>
    <t>Política</t>
  </si>
  <si>
    <t>Nível</t>
  </si>
  <si>
    <t>On</t>
  </si>
  <si>
    <t>%in</t>
  </si>
  <si>
    <t>%out</t>
  </si>
  <si>
    <t>0-25</t>
  </si>
  <si>
    <t>25-50</t>
  </si>
  <si>
    <t>50-75</t>
  </si>
  <si>
    <t>75-100</t>
  </si>
  <si>
    <t>Descrição da Medida de Segurança</t>
  </si>
  <si>
    <t>Medida de Segurança</t>
  </si>
  <si>
    <t>Controle Automatizado ou Imposto Tecnicamente</t>
  </si>
  <si>
    <t>Observações</t>
  </si>
  <si>
    <t>%P</t>
  </si>
  <si>
    <t>%CI</t>
  </si>
  <si>
    <t>%CA</t>
  </si>
  <si>
    <t>%RD</t>
  </si>
  <si>
    <t>1.1</t>
  </si>
  <si>
    <t>Estabelecer e manter um inventário preciso, detalhado e atualizado de todos os ativos institucionais com potencial para armazenar ou processar dados, incluindo:
Dispositivos de usuário final (inclusive portáteis e móveis), de rede, dispositivos não computacionais/IoT e servidores. Certifique-se de que o inventário registre o endereço de rede (se estático), endereço de hardware, nome da máquina, proprietário do ativo de dados, departamento para cada ativo e se o ativo foi aprovado para se conectar à rede. Para dispositivos móveis de usuário final, as ferramentas do tipo MDM podem oferecer suporte a esse processo, quando apropriado. Este inventário inclui ativos conectados à infraestrutura fisicamente, virtualmente, remotamente e aqueles dentro dos ambientes de nuvem. Além disso, inclui ativos que são regularmente conectados à infraestrutura de rede corporativa, mesmo que não estejam sob o controle do órgão. Revisar e atualizar o inventário de todos os ativos institucionais semestralmente ou com mais frequencia.</t>
  </si>
  <si>
    <t>Identificar</t>
  </si>
  <si>
    <t>1,2,3</t>
  </si>
  <si>
    <t>Inventário de Ativos e Sistema de Descoberta</t>
  </si>
  <si>
    <t>1.2</t>
  </si>
  <si>
    <t>Assegurar que exista um processo para lidar com ativos não autorizados semanalmente, com opções de remoção o ativo da rede, negar que se conecte remotamente à rede ou colocá-lo em quarentena.</t>
  </si>
  <si>
    <t>Responder</t>
  </si>
  <si>
    <t>Não se aplica</t>
  </si>
  <si>
    <t>1.3</t>
  </si>
  <si>
    <t>Utilizar uma ferramenta de descoberta ativa para identificar dispositivos conectados à rede. Configurar a ferramenta para ser executada diariamente ou com mais frequência.</t>
  </si>
  <si>
    <t>Detectar</t>
  </si>
  <si>
    <t>2,3</t>
  </si>
  <si>
    <t>1.4</t>
  </si>
  <si>
    <t>Usar o log do DHCP em todos os servidores DHCP ou ferramentas de gestão de endereço Internet Protocol (IP) para atualizar o inventário de ativos institucionais. Revisar e usar logs para atualizar o inventário de ativos institucionais semanalmente ou com mais frequência.</t>
  </si>
  <si>
    <t>Sistema de Gerenciamento de log</t>
  </si>
  <si>
    <t>1.5</t>
  </si>
  <si>
    <t>Usar uma ferramenta de descoberta passiva para identificar ativos conectados à rede corporativa. Revisar e usar varreduras para atualizar o inventário de ativos institucionais pelo menos semanalmente ou com mais frequência.</t>
  </si>
  <si>
    <t>Todas as políticas aprovadas:</t>
  </si>
  <si>
    <t>Todos os controles implementados:</t>
  </si>
  <si>
    <t>Todos os controles automatizados:</t>
  </si>
  <si>
    <t>Todos os controles relatados:</t>
  </si>
  <si>
    <t>Porcentagem total concluída:</t>
  </si>
  <si>
    <t>Grupo de Implementação #1 Completo:</t>
  </si>
  <si>
    <t>Grupo de Implementação #2 Completo:</t>
  </si>
  <si>
    <t>Grupo de Implementação #3 Completo:</t>
  </si>
  <si>
    <r>
      <rPr>
        <b/>
        <u/>
        <sz val="28"/>
        <color theme="0"/>
        <rFont val="Calibri"/>
        <family val="2"/>
        <scheme val="minor"/>
      </rPr>
      <t>CIS Controle #2: Inventário e Controle de Ativos de Software</t>
    </r>
    <r>
      <rPr>
        <b/>
        <sz val="18"/>
        <color theme="0"/>
        <rFont val="Calibri"/>
        <family val="2"/>
        <scheme val="minor"/>
      </rPr>
      <t xml:space="preserve">
</t>
    </r>
    <r>
      <rPr>
        <i/>
        <sz val="14"/>
        <color theme="0"/>
        <rFont val="Calibri"/>
        <family val="2"/>
        <scheme val="minor"/>
      </rPr>
      <t>"</t>
    </r>
    <r>
      <rPr>
        <i/>
        <sz val="14"/>
        <color theme="0"/>
        <rFont val="Calibri (Corpo)"/>
      </rPr>
      <t>Gestão ativa de todos os softwares na rede para que
apenas o software autorizado seja instalado e possa ser executado.</t>
    </r>
    <r>
      <rPr>
        <i/>
        <sz val="14"/>
        <color theme="0"/>
        <rFont val="Calibri"/>
        <family val="2"/>
        <scheme val="minor"/>
      </rPr>
      <t>"</t>
    </r>
  </si>
  <si>
    <t>Grupo de Implementaçãos</t>
  </si>
  <si>
    <t>2.1</t>
  </si>
  <si>
    <t>Estabelecer e manter um inventário detalhado de todos os softwares licenciados instalados em ativos institucionais. O inventário de software deve documentar o título, editor, data inicial de instalação/uso e objetivo de negócio de cada entrada;
quando apropriado, inclua o Uniform Resource Locator(URL), app store(s), versão(ões), mecanismo de implantação e data de desativação. Revisar e atualizar o inventário de software semestralmente ou com mais frequência.</t>
  </si>
  <si>
    <t>2.2</t>
  </si>
  <si>
    <t>Assegurar que apenas software atualmente suportado seja designado como autorizado no inventário de software para ativos institucionais. Se o software não é suportado, mas é necessário para o cumprimento da missão do órgão, documentar uma exceção detalhando os controles de mitigação e a aceitação do risco residual.
Para qualquer software não suportado sem uma documentação de exceção, designar como não autorizado.
Revisar o inventário de software para verificar o suporte do software pelo menos uma vez por mês ou com mais frequência.</t>
  </si>
  <si>
    <t>2.3</t>
  </si>
  <si>
    <t>Assegurar que o software não autorizado seja retirado de uso em ativos institucionais ou receba uma exceção documentada.
Revisar mensalmente ou com mais frequência.</t>
  </si>
  <si>
    <t>2.4</t>
  </si>
  <si>
    <t>Utilizar ferramentas de inventário de software, quando possível, em toda a empresa para automatizar a descoberta e documentação do software instalado.</t>
  </si>
  <si>
    <t>2.5</t>
  </si>
  <si>
    <t>Usar controles técnicos, como a lista de permissões de aplicações, para garantir que apenas o software autorizado possa ser executado ou acessado.
Reavaliar semestralmente ou com mais frequência.</t>
  </si>
  <si>
    <t>Proteger</t>
  </si>
  <si>
    <t>Sistema de Controle de Aplicação</t>
  </si>
  <si>
    <t>2.6</t>
  </si>
  <si>
    <t>Usar os controles técnicos para garantir que apenas as bibliotecas de software autorizadas (como arquivos .dll, .ocx, .so, etc.) tenham permissão para carregar em um processo do sistema.
Impedir que bibliotecas não autorizadas sejam carregadas em um processo do sistema.
Reavaliar semestralmente ou com mais frequência.</t>
  </si>
  <si>
    <t>2.7</t>
  </si>
  <si>
    <t>Usar controles técnicos, como assinaturas digitais e controle de versão, para garantir que apenas scripts autorizados (como arquivos .ps1, .py, etc.) tenham permissão para executar.
Bloquear a execução de scripts não autorizados.
Reavaliar semestralmente ou com mais frequência.</t>
  </si>
  <si>
    <r>
      <rPr>
        <b/>
        <u/>
        <sz val="28"/>
        <color theme="0"/>
        <rFont val="Calibri"/>
        <family val="2"/>
        <scheme val="minor"/>
      </rPr>
      <t>CIS Controle #3: Proteção de Dados</t>
    </r>
    <r>
      <rPr>
        <b/>
        <sz val="18"/>
        <color theme="0"/>
        <rFont val="Calibri"/>
        <family val="2"/>
        <scheme val="minor"/>
      </rPr>
      <t xml:space="preserve">
</t>
    </r>
    <r>
      <rPr>
        <b/>
        <sz val="14"/>
        <color theme="0"/>
        <rFont val="Calibri"/>
        <family val="2"/>
        <scheme val="minor"/>
      </rPr>
      <t>"</t>
    </r>
    <r>
      <rPr>
        <i/>
        <sz val="14"/>
        <color theme="0"/>
        <rFont val="Calibri"/>
        <family val="2"/>
        <scheme val="minor"/>
      </rPr>
      <t>Desenvolvimento de processos e controles técnicos para identificar, classificar, manusear com segurança, reter e descartar dados."</t>
    </r>
  </si>
  <si>
    <t>D</t>
  </si>
  <si>
    <t>3.1</t>
  </si>
  <si>
    <t>Estabelecer e manter um processo de gestão de dados. No processo, tratar a sensibilidade dos dados, o proprietário dos dados, o manuseio dos dados, os limites de retenção de dados e os requisitos de descarte, com base em padrões de sensibilidade e retenção para o órgão.
Revisar e atualizar a documentação anualmente ou quando ocorrerem mudanças significativas no órgão que possam impactar esta medida de segurança.</t>
  </si>
  <si>
    <t>Sistema de Inventário de Dados</t>
  </si>
  <si>
    <t>Não Aplicável</t>
  </si>
  <si>
    <t>3.2</t>
  </si>
  <si>
    <t>Estabelecer e manter um inventário de dados, com base no processo de gestão de dados do órgão. No mínimo, inventariar os dados sensíveis.
Revisar e atualizar o inventário anualmente, no mínimo, com prioridade para os dados sensíveis.</t>
  </si>
  <si>
    <t>3.3</t>
  </si>
  <si>
    <t>Configurar listas de controle de acesso a dados com base na necessidade de conhecimento do usuário.
Aplicar listas de controle de acesso a dados, também conhecidas como permissões de acesso, a sistemas de arquivos, bancos de dados e aplicações locais e remotos.</t>
  </si>
  <si>
    <t>Sistema de Gerenciamento de Acesso</t>
  </si>
  <si>
    <t>3.4</t>
  </si>
  <si>
    <t>Reter os dados de acordo com o processo de gestão de dados do órgão. A retenção de dados deve incluir prazos mínimos e máximos.</t>
  </si>
  <si>
    <t>3.5</t>
  </si>
  <si>
    <t>Descartar os dados com segurança conforme descrito no processo de gestão de dados do órgão. Certificar-se de que o processo e o método de descarte sejam compatíveis com a sensibilidade dos dados.</t>
  </si>
  <si>
    <t>Programa de Segurança Física</t>
  </si>
  <si>
    <t>3.6</t>
  </si>
  <si>
    <t>Criptografar os dados em dispositivos de usuário final que contenham dados sensíveis. Exemplos de implementações podem incluir: Windows BitLocker®, Apple FileVault®, Linux® dm-crypt.</t>
  </si>
  <si>
    <t>Sistema de Proteção de Mídia Removível</t>
  </si>
  <si>
    <t>3.7</t>
  </si>
  <si>
    <t>Estabelecer e manter um esquema geral de classificação de dados para a empresa. As empresas podem usar rótulos, como “Sensível”, “Confidencial” e “Público”, e classificar seus dados de acordo com esses rótulos.
Revisar e atualizar o esquema de classificação anualmente ou quando ocorrerem mudanças significativas no órgão que possam impactar esta medida de segurança.</t>
  </si>
  <si>
    <t>3.8</t>
  </si>
  <si>
    <t>Documentar fluxos de dados. A documentação do fluxo de dados inclui fluxos de dados do provedor de serviços e deve ser baseada no processo de gestão de dados do órgão.
Revisar e atualizar a documentação anualmente ou quando ocorrerem mudanças significativas no órgão que possam impactar esta medida de segurança.</t>
  </si>
  <si>
    <t>3.9</t>
  </si>
  <si>
    <t>Criptografar os dados em mídia removível.</t>
  </si>
  <si>
    <t>3.10</t>
  </si>
  <si>
    <t>Criptografar dados sensíveis em trânsito. Exemplos de implementações podem incluir: Transport Layer Security (TLS) e Open Secure Shell (OpenSSH).</t>
  </si>
  <si>
    <t>Sistema de Gerenciamento de Configuração</t>
  </si>
  <si>
    <t>3.11</t>
  </si>
  <si>
    <t>Criptografar dados sensíveis em repouso em servidores, aplicações e bancos de dados que contenham dados sensíveis. A criptografia da camada de armazenamento, também conhecida como criptografia do lado do servidor, atende ao requisito mínimo desta medida de segurança. Métodos de criptografia adicionais podem incluir criptografia de camada de aplicação, também conhecida como criptografia do lado do cliente, onde o acesso ao(s) dispositivo(s) de armazenamento de dados não permite o acesso aos dados em texto simples.</t>
  </si>
  <si>
    <t>3.12</t>
  </si>
  <si>
    <t>Segmentar o processamento e o armazenamento de dados com base na sensibilidade dos dados. Não processar dados sensíveis em ativos institucionais destinados a dados de menor sensibilidade.</t>
  </si>
  <si>
    <t>Sistema de Segmentação e Controle de Rede</t>
  </si>
  <si>
    <t>3.13</t>
  </si>
  <si>
    <t>Implementar uma ferramenta automatizada, como uma ferramenta de Prevenção de Perda de Dados (DLP) baseada em host para identificar todos os dados sensíveis armazenados, processados ou transmitidos por meio de ativos institucionais, incluindo aqueles localizados no site local ou em um provedor de serviços remoto, e atualizar o inventário de dados sensíveis do órgão.</t>
  </si>
  <si>
    <t>Sistema de Filtragem de borda</t>
  </si>
  <si>
    <t>3.14</t>
  </si>
  <si>
    <t>Registrar o acesso a dados sensíveis, incluindo modificação e descarte.</t>
  </si>
  <si>
    <r>
      <t>CIS Controle #4: Configuração Segura de Ativos Institucionais e Software
"</t>
    </r>
    <r>
      <rPr>
        <i/>
        <sz val="18"/>
        <color theme="0"/>
        <rFont val="Calibri (Corpo)"/>
      </rPr>
      <t>Estabelecer e manter a configuração segura de ativos institucionais 
 e software.</t>
    </r>
    <r>
      <rPr>
        <b/>
        <sz val="18"/>
        <color theme="0"/>
        <rFont val="Calibri"/>
        <family val="2"/>
        <scheme val="minor"/>
      </rPr>
      <t>"</t>
    </r>
  </si>
  <si>
    <t>4.1</t>
  </si>
  <si>
    <t>Estabelecer e manter um processo de configuração segura para ativos institucionais (dispositivos de usuário final, incluindo portáteis e móveis; dispositivos não computacionais/IoT; e servidores) e software (sistemas operacionais e aplicações). Revisar e atualizar a documentação anualmente ou quando ocorrerem mudanças significativas no órgão que possam impactar esta medida de segurança.</t>
  </si>
  <si>
    <t>4.2</t>
  </si>
  <si>
    <t>Estabelecer e manter um processo de configuração segura para dispositivos de rede. Revisar e atualizar a documentação anualmente ou quando ocorrerem mudanças significativas no órgão que possam impactar esta medida de segurança.</t>
  </si>
  <si>
    <t>Sistema de Gerenciamento de Dispositivos de Rede</t>
  </si>
  <si>
    <t>4.3</t>
  </si>
  <si>
    <t>Configurar o bloqueio automático de sessão nos ativos institucionais após um período definido de inatividade. Para sistemas operacionais de uso geral, o período não deve exceder 15 minutos. Para dispositivos móveis de usuário final, o período não deve exceder 2 minutos.</t>
  </si>
  <si>
    <t>4.4</t>
  </si>
  <si>
    <t>Implementar e gerenciar um firewall nos servidores, onde houver suporte. Exemplos de implementações incluem um firewall virtual, firewall do sistema operacional ou um agente de firewall de terceiros.</t>
  </si>
  <si>
    <t>Sistema de Proteção de Endpoint</t>
  </si>
  <si>
    <t>4.5</t>
  </si>
  <si>
    <t>Implementar e gerenciar um firewall baseado em host ou uma ferramenta de filtragem de porta nos dispositivos de usuário final, com uma regra de negação padrão que bloqueia todo o tráfego, exceto os serviços e portas que são explicitamente permitidos.</t>
  </si>
  <si>
    <t>4.6</t>
  </si>
  <si>
    <t>Gerenciar com segurança os ativos e software corporativos. Exemplos de implementações incluem gestão de configuração por meio de version-controlled-infrastructure-as-code e acesso a interfaces administrativas por meio de protocolos de rede seguros, como Secure Shell (SSH) e Hypertext Transfer Protocol Secure (HTTPS). Não use protocolos de gestão inseguros, como Telnet (Teletype Network) e HTTP, a menos que seja operacionalmente essencial.</t>
  </si>
  <si>
    <t>4.7</t>
  </si>
  <si>
    <t>Gerenciar contas padrão nos ativos e software corporativos, como root, administrador e outras contas de fornecedores préconfiguradas.
Exemplos de implementações podem incluir: desativar contas padrão ou torná-las inutilizáveis.</t>
  </si>
  <si>
    <t>Sistema de Gerenciamento de Contas Privilegiadas</t>
  </si>
  <si>
    <t>4.8</t>
  </si>
  <si>
    <t>Desinstalar ou desative serviços desnecessários nos ativos e software corporativos, como um serviço de compartilhamento de arquivos não utilizado, módulo de aplicação da web ou função de serviço.</t>
  </si>
  <si>
    <t>4.9</t>
  </si>
  <si>
    <t>Configurar servidores DNS confiáveis nos ativos institucionais. As exemplos de implementações incluem: configuração de ativos para usar servidores DNS controlados pela empresa e/ou servidores DNS confiáveis acessíveis externamente.</t>
  </si>
  <si>
    <t>Sistema de Filtragem da Web</t>
  </si>
  <si>
    <t>4.10</t>
  </si>
  <si>
    <t>Impor o bloqueio automático do dispositivo seguindo um limite pré-determinado de tentativas de autenticação local com falha nos dispositivos portáteis de usuário final, quando compatível. Para laptops, não permita mais de 20 tentativas de
autenticação com falha; para tablets e smartphones, não mais do que 10 tentativas de autenticação com falha. Exemplos de implementações incluem Microsoft® InTune Device Lock e Apple® Configuration Profile maxFailedAttempts.</t>
  </si>
  <si>
    <t>4.11</t>
  </si>
  <si>
    <t>Limpar remotamente os dados corporativos de dispositivos portáteis de usuário final de propriedade do órgão quando for considerado apropriado, como dispositivos perdidos ou roubados, ou quando um indivíduo não trabalha mais no órgão.</t>
  </si>
  <si>
    <t>4.12</t>
  </si>
  <si>
    <t>Certificar-se de que a separação de espaços de trabalho corporativos seja usada nos dispositivos móveis de usuário final, onde houver suporte. Exemplos de implementações incluem o uso de um Apple® Configuration Profile ou Android ™ Work Profile para separar aplicações e dados corporativos de aplicações e dados pessoais.</t>
  </si>
  <si>
    <r>
      <t>CIS Controle #5: Gestão de Contas
"</t>
    </r>
    <r>
      <rPr>
        <i/>
        <sz val="18"/>
        <color theme="0"/>
        <rFont val="Calibri (Corpo)"/>
      </rPr>
      <t>Utilização de processos e ferramentas para atribuir e gerenciar autorização de credenciais para contas de usuário, incluindo contas de
administrador, bem como contas de serviço, de ativos institucionais e software</t>
    </r>
    <r>
      <rPr>
        <b/>
        <sz val="18"/>
        <color theme="0"/>
        <rFont val="Calibri"/>
        <family val="2"/>
        <scheme val="minor"/>
      </rPr>
      <t>."</t>
    </r>
  </si>
  <si>
    <t>5.1</t>
  </si>
  <si>
    <t>Estabelecer e manter um inventário de todas as contas gerenciadas no órgão. O inventário deve incluir contas de usuário e administrador. O inventário, no mínimo, deve conter o nome da pessoa, nome de usuário, datas de início/término e departamento. Validar se todas as contas ativas estão autorizadas, em uma programação recorrente, no mínimo trimestralmente ou com mais frequência.</t>
  </si>
  <si>
    <t>Sistema de Gestão de Identidade</t>
  </si>
  <si>
    <t>5.2</t>
  </si>
  <si>
    <t>Usar senhas exclusivas para todos os ativos institucionais. As melhores práticas de implementação incluem, no mínimo, uma senha de 8 caracteres para contas que usam MFA e uma senha de 14 caracteres para contas que não usam MFA.</t>
  </si>
  <si>
    <t>5.3</t>
  </si>
  <si>
    <t>Excluir ou desabilitar quaisquer contas inativas após um período de 45 dias de inatividade, onde for suportado.</t>
  </si>
  <si>
    <t>5.4</t>
  </si>
  <si>
    <t>Restringir os privilégios de administrador a contas de administrador dedicadas nos ativos institucionais. Realizar atividades gerais de computação, como navegação na Internet, e-mail e uso do pacote de produtividade, a partir da conta primária não
privilegiada do usuário.</t>
  </si>
  <si>
    <t>5.5</t>
  </si>
  <si>
    <t>Estabelecer e manter um inventário de contas de serviço. O inventário, no mínimo, deve conter departamento proprietário, data de revisão e propósito. Realizar análises de contas de serviço para validar se todas as contas ativas estão autorizadas, em uma programação recorrente, no mínimo trimestralmente ou com mais frequência.</t>
  </si>
  <si>
    <t>5.6</t>
  </si>
  <si>
    <t>Centralizar a gestão de contas por meio de serviço de diretório ou de identidade.</t>
  </si>
  <si>
    <r>
      <rPr>
        <b/>
        <u/>
        <sz val="28"/>
        <color theme="0"/>
        <rFont val="Calibri"/>
        <family val="2"/>
        <scheme val="minor"/>
      </rPr>
      <t>CIS Controle #6: Gestão do Controle de Acesso</t>
    </r>
    <r>
      <rPr>
        <b/>
        <sz val="18"/>
        <color theme="0"/>
        <rFont val="Calibri"/>
        <family val="2"/>
        <scheme val="minor"/>
      </rPr>
      <t xml:space="preserve">
"</t>
    </r>
    <r>
      <rPr>
        <i/>
        <sz val="18"/>
        <color theme="0"/>
        <rFont val="Calibri (Corpo)"/>
      </rPr>
      <t>Utilizar processos e ferramentas para criar, atribuir, gerenciar e revogar credenciais de acesso e privilégios para contas de usuário,
administrador e serviço para ativos e software corporativos</t>
    </r>
    <r>
      <rPr>
        <b/>
        <sz val="18"/>
        <color theme="0"/>
        <rFont val="Calibri"/>
        <family val="2"/>
        <scheme val="minor"/>
      </rPr>
      <t>."</t>
    </r>
  </si>
  <si>
    <t>6.1</t>
  </si>
  <si>
    <t>Estabelecer e siga um processo, de preferência automatizado, para conceder acesso aos ativos institucionais mediante nova contratação, concessão de direitos ou mudança de função de um usuário.</t>
  </si>
  <si>
    <t>6.2</t>
  </si>
  <si>
    <t>Estabelecer e siga um processo, de preferência automatizado, para revogar o acesso aos ativos institucionais, por meio da desativação de contas imediatamente após o encerramento, revogação de direitos ou mudança de função de um usuário.
Desativar contas, em vez de excluí-las, pode ser necessário para preservar as trilhas de auditoria.</t>
  </si>
  <si>
    <t>6.3</t>
  </si>
  <si>
    <t>Exigir que todas as aplicações corporativas ou de terceiros expostas externamente apliquem o MFA, onde houver suporte.
Impor o MFA por meio de um serviço de diretório ou provedor de SSO é uma implementação satisfatória desta medida de segurança.</t>
  </si>
  <si>
    <t>6.4</t>
  </si>
  <si>
    <t>Exigir MFA para acesso remoto à rede.</t>
  </si>
  <si>
    <t>6.5</t>
  </si>
  <si>
    <t>Exigir MFA para todas as contas de acesso administrativo, onde houver suporte, em todos os ativos institucionais, sejam gerenciados no site local ou por meio de um provedor terceirizado.</t>
  </si>
  <si>
    <t>6.6</t>
  </si>
  <si>
    <t>Estabelecer e manter um inventário dos sistemas de autenticação e autorização do órgão, incluindo aqueles hospedados no site local ou em um provedor de serviços remoto. Revisar e atualizar o inventário, no mínimo, anualmente ou com mais frequência.</t>
  </si>
  <si>
    <t>6.7</t>
  </si>
  <si>
    <t>Centralizar o controle de acesso para todos os ativos institucionais por meio de um serviço de diretório ou provedor de SSO, onde houver suporte.</t>
  </si>
  <si>
    <t>6.8</t>
  </si>
  <si>
    <t>Definir e mante o controle de acesso baseado em funções, determinando e documentando os direitos de acesso necessários para cada função dentro do órgão para cumprir com sucesso suas funções atribuídas. Realizar análises de controle de acesso de ativos institucionais para validar se todos os privilégios estão autorizados, em uma programação recorrente, no mínimo uma vez por ano ou com maior frequência.</t>
  </si>
  <si>
    <r>
      <t>CIS Controle #7: Gestão Contínua de Vulnerabilidades
"</t>
    </r>
    <r>
      <rPr>
        <i/>
        <sz val="18"/>
        <color theme="0"/>
        <rFont val="Calibri (Corpo)"/>
      </rPr>
      <t>Desenvolver um plano para avaliar e rastrear vulnerabilidades continuamente em todos os ativos institucionais dentro da
infraestrutura da organização.</t>
    </r>
    <r>
      <rPr>
        <b/>
        <sz val="18"/>
        <color theme="0"/>
        <rFont val="Calibri"/>
        <family val="2"/>
        <scheme val="minor"/>
      </rPr>
      <t>"</t>
    </r>
  </si>
  <si>
    <t>7.1</t>
  </si>
  <si>
    <t>Estabelecer e manter um processo de gestão de vulnerabilidade documentado para ativos institucionais. Revisar e atualizar a documentação anualmente ou quando ocorrerem mudanças significativas no órgão que possam impactar esta medida de segurança.</t>
  </si>
  <si>
    <t>Sistema de Gerenciamento de Vulnerabilidade</t>
  </si>
  <si>
    <t>7.2</t>
  </si>
  <si>
    <t>Estabelecer e manter uma estratégia de remediação baseada em risco documentada em um processo de remediação, com revisões mensais ou mais frequentes.</t>
  </si>
  <si>
    <t>7.3</t>
  </si>
  <si>
    <t>Realizar atualizações do sistema operacional em ativos institucionais por meio da gestão automatizada de patches mensalmente ou com mais frequência.</t>
  </si>
  <si>
    <t>Sistema de gerenciamento de patch</t>
  </si>
  <si>
    <t>7.4</t>
  </si>
  <si>
    <t>Realizar atualizações de aplicações em ativos institucionais por meio da gestão automatizada de patches mensalmente ou com mais frequência.</t>
  </si>
  <si>
    <t>7.5</t>
  </si>
  <si>
    <t>Realizar varreduras automatizadas de vulnerabilidade em ativos institucionais internos trimestralmente ou com mais frequência. Realizar varreduras autenticadas e não autenticadas, usando uma ferramenta de varredura de vulnerabilidade compatível com o SCAP.</t>
  </si>
  <si>
    <t>7.6</t>
  </si>
  <si>
    <t>Executar varreduras de vulnerabilidade automatizadas de ativos institucionais expostos externamente usando uma ferramenta de varredura de vulnerabilidade compatível com o SCAP. Executar varreduras mensalmente ou com mais frequência.</t>
  </si>
  <si>
    <t>7.7</t>
  </si>
  <si>
    <t>Corrigir as vulnerabilidades detectadas no software por meio de processos e ferramentas mensalmente, ou mais frequentemente, com base no processo de correção.</t>
  </si>
  <si>
    <r>
      <rPr>
        <b/>
        <u/>
        <sz val="28"/>
        <color theme="0"/>
        <rFont val="Calibri"/>
        <family val="2"/>
        <scheme val="minor"/>
      </rPr>
      <t>CIS Controle #8: Gestão de Registros de Auditoria</t>
    </r>
    <r>
      <rPr>
        <b/>
        <sz val="18"/>
        <color theme="0"/>
        <rFont val="Calibri"/>
        <family val="2"/>
        <scheme val="minor"/>
      </rPr>
      <t xml:space="preserve">
"</t>
    </r>
    <r>
      <rPr>
        <i/>
        <sz val="18"/>
        <color theme="0"/>
        <rFont val="Calibri (Corpo)"/>
      </rPr>
      <t>Coletar, alertar, analisar e reter logs de auditoria de eventos que podem ajudar a detectar, compreender ou se recuperar
de um ataque.</t>
    </r>
    <r>
      <rPr>
        <b/>
        <sz val="18"/>
        <color theme="0"/>
        <rFont val="Calibri"/>
        <family val="2"/>
        <scheme val="minor"/>
      </rPr>
      <t>"</t>
    </r>
  </si>
  <si>
    <t>8.1</t>
  </si>
  <si>
    <t>Estabelecer e manter um processo de gestão de log de auditoria que defina os requisitos de log do órgão. No mínimo, trate da coleta, revisão e retenção de logs de auditoria para ativos institucionais. 
Revisar e atualizar a documentação anualmente ou quando ocorrerem mudanças significativas no órgão que possam impactar esta medida de segurança.</t>
  </si>
  <si>
    <t>8.2</t>
  </si>
  <si>
    <t>Coletar logs de auditoria. Certificar-se de que o log, de acordo com o processo de gestão de log de auditoria do órgão, tenha sido habilitado em todos os ativos.</t>
  </si>
  <si>
    <t>8.3</t>
  </si>
  <si>
    <t>Certificar-se de que os destinos dos logs mantenham armazenamento adequado para cumprir o processo de gestão de log de auditoria do órgão.</t>
  </si>
  <si>
    <t>8.4</t>
  </si>
  <si>
    <t>Padronizar a sincronização de tempo. Configurar pelo menos duas fontes de tempo sincronizadas nos ativos institucionais, onde houver suporte.</t>
  </si>
  <si>
    <t>8.5</t>
  </si>
  <si>
    <t>Configurar o log de auditoria detalhado para ativos institucionais contendo dados sensíveis. Inclua a origem do evento, data, nome de usuário, carimbo de data/hora, endereços de origem, endereços de destino e outros elementos úteis que podem ajudar em uma investigação forense.</t>
  </si>
  <si>
    <t>8.6</t>
  </si>
  <si>
    <t>Coletar logs de auditoria de consulta DNS em ativos institucionais, quando apropriado e suportado.</t>
  </si>
  <si>
    <t>8.7</t>
  </si>
  <si>
    <t>Coletar logs de auditoria de requisição de URL em ativos institucionais, quando apropriado e suportado.</t>
  </si>
  <si>
    <t>8.8</t>
  </si>
  <si>
    <t>Coletar logs de auditoria de linha de comando. Exemplos de implementações incluem a coleta de logs de auditoria do PowerShell®, BASH ™ e terminais administrativos remotos.</t>
  </si>
  <si>
    <t>8.9</t>
  </si>
  <si>
    <t>Centralizar, na medida do possível, a coleta e retenção de logs de auditoria nos ativos institucionais.</t>
  </si>
  <si>
    <t>8.10</t>
  </si>
  <si>
    <t>Reter os logs de auditoria em ativos institucionais por no mínimo 90 dias.</t>
  </si>
  <si>
    <t>8.11</t>
  </si>
  <si>
    <t>Realizar análises de logs de auditoria para detectar anomalias ou eventos anormais que possam indicar uma ameaça potencial. Realizar revisões semanalmente ou com mais frequência.</t>
  </si>
  <si>
    <t>8.12</t>
  </si>
  <si>
    <t>Coletar logs do provedor de serviços, onde houver suporte. Exemplos de implementações incluem coleta de eventos de autenticação e autorização, eventos de criação e de descarte de dados e eventos de gestão de usuários.</t>
  </si>
  <si>
    <r>
      <rPr>
        <b/>
        <u/>
        <sz val="28"/>
        <color theme="0"/>
        <rFont val="Calibri"/>
        <family val="2"/>
        <scheme val="minor"/>
      </rPr>
      <t>CIS Controle #9: Proteções de E-mail e Navegador Web</t>
    </r>
    <r>
      <rPr>
        <b/>
        <sz val="18"/>
        <color theme="0"/>
        <rFont val="Calibri"/>
        <family val="2"/>
        <scheme val="minor"/>
      </rPr>
      <t xml:space="preserve">
</t>
    </r>
    <r>
      <rPr>
        <b/>
        <sz val="13"/>
        <color theme="0"/>
        <rFont val="Calibri"/>
        <family val="2"/>
        <scheme val="minor"/>
      </rPr>
      <t>"</t>
    </r>
    <r>
      <rPr>
        <i/>
        <sz val="13"/>
        <color theme="0"/>
        <rFont val="Calibri"/>
        <family val="2"/>
        <scheme val="minor"/>
      </rPr>
      <t>Melhore as proteções e detecções de vetores de ameaças de e-mail e web, pois são oportunidades para atacantes
manipularem o comportamento humano por meio do engajamento direto."</t>
    </r>
  </si>
  <si>
    <t>9.1</t>
  </si>
  <si>
    <t>Certificar-se de que apenas navegadores e clientes de e-mail suportados plenamente tenham permissão para executar na empresa, usando apenas a versão mais recente dos navegadores e clientes de e-mail fornecidos pelo fornecedor.</t>
  </si>
  <si>
    <t>9.2</t>
  </si>
  <si>
    <t>Usar os serviços de filtragem de DNS em todos os ativos institucionais para bloquear o acesso a domínios malintencionados conhecidos.</t>
  </si>
  <si>
    <t>9.3</t>
  </si>
  <si>
    <t>Impor e atualizar filtros de URL baseados em rede para limitar um ativo institucional de se conectar a sites potencialmente maliciosos ou não aprovados. Exemplos de implementações incluem filtragem baseada em categoria, filtragem baseada em reputação ou através do uso de listas de bloqueio. Aplicar filtros para todos os ativos institucionais.</t>
  </si>
  <si>
    <t>9.4</t>
  </si>
  <si>
    <t>Restringir, seja desinstalando ou desabilitando, quaisquer plug-ins de cliente de e-mail ou navegador, extensões e aplicações complementares não autorizados ou desnecessários.</t>
  </si>
  <si>
    <t>9.5</t>
  </si>
  <si>
    <t>Para diminuir a chance de e-mails forjados ou modificados de domínios válidos, implemente a política e verificação DMARC, começando com a implementação dos padrões Sender Policy Framework (SPF) e DomainKeys Identified Mail (DKIM).</t>
  </si>
  <si>
    <t>Sistema de Filtragem de Email</t>
  </si>
  <si>
    <t>9.6</t>
  </si>
  <si>
    <t>Bloquear tipos de arquivo desnecessários que tentem entrar no gateway de e-mail do órgão.</t>
  </si>
  <si>
    <t>9.7</t>
  </si>
  <si>
    <t>Implantar e manter proteção antimalware de servidores de e-mail, como varredura de anexos e/ou sandbox.</t>
  </si>
  <si>
    <r>
      <rPr>
        <b/>
        <u/>
        <sz val="28"/>
        <color theme="0"/>
        <rFont val="Calibri"/>
        <family val="2"/>
        <scheme val="minor"/>
      </rPr>
      <t>CIS Controle #10: Defesas Contra Malware</t>
    </r>
    <r>
      <rPr>
        <b/>
        <sz val="18"/>
        <color theme="0"/>
        <rFont val="Calibri"/>
        <family val="2"/>
        <scheme val="minor"/>
      </rPr>
      <t xml:space="preserve">
</t>
    </r>
    <r>
      <rPr>
        <i/>
        <sz val="14"/>
        <color theme="0"/>
        <rFont val="Calibri"/>
        <family val="2"/>
        <scheme val="minor"/>
      </rPr>
      <t>"Impedir ou controlar a instalação, disseminação e execução de aplicações, códigos ou scripts maliciosos em ativos
corporativos."</t>
    </r>
  </si>
  <si>
    <t>10.1</t>
  </si>
  <si>
    <t>Instalar e manter um software anti-malware em todos os ativos institucionais.</t>
  </si>
  <si>
    <t>10.2</t>
  </si>
  <si>
    <t>Configurar atualizações automáticas para arquivos de assinatura anti-malware em todos os ativos institucionais.</t>
  </si>
  <si>
    <t>10.3</t>
  </si>
  <si>
    <t>Desabilitar a funcionalidade de execução e reprodução automática para mídias removíveis.</t>
  </si>
  <si>
    <t>10.4</t>
  </si>
  <si>
    <t>Configurar o software anti-malware para verificar automaticamente a mídia removível.</t>
  </si>
  <si>
    <t>10.5</t>
  </si>
  <si>
    <t>Habilitar recursos anti-exploração em ativos e software corporativos, onde possível, como Microsoft® Data Execution Prevention (DEP), Windows® Defender Exploit Guard (WDEG), ou Apple® System Integrity Protection (SIP) e Gatekeeper™.</t>
  </si>
  <si>
    <t>10.6</t>
  </si>
  <si>
    <t>Gerenciar o software anti-malware de maneira centralizada.</t>
  </si>
  <si>
    <t>10.7</t>
  </si>
  <si>
    <t>Usar software anti-malware baseado em comportamento.</t>
  </si>
  <si>
    <r>
      <t>CIS Control #11: Recuperação de Dados
"</t>
    </r>
    <r>
      <rPr>
        <i/>
        <sz val="18"/>
        <color theme="0"/>
        <rFont val="Calibri (Corpo)"/>
      </rPr>
      <t>Estabelecer e manter práticas de recuperação de dados suficientes para restaurar ativos institucionais dentro do escopo para
um estado pré-incidente e confiável.</t>
    </r>
    <r>
      <rPr>
        <b/>
        <sz val="18"/>
        <color theme="0"/>
        <rFont val="Calibri"/>
        <family val="2"/>
        <scheme val="minor"/>
      </rPr>
      <t>"</t>
    </r>
  </si>
  <si>
    <t>11.1</t>
  </si>
  <si>
    <t>Estabelecer e manter um processo de recuperação de dados. No processo, aborde o escopo das atividades de recuperação de dados, a priorização da recuperação e a segurança dos dados de backup. Revisar e atualizar a documentação anualmente ou quando ocorrerem mudanças significativas no órgão que possam impactar esta medida de segurança.</t>
  </si>
  <si>
    <t>Recuperar</t>
  </si>
  <si>
    <t>Sistema de Backup e Recuperação</t>
  </si>
  <si>
    <t>11.2</t>
  </si>
  <si>
    <t>Executar backups automatizados de ativos institucionais dentro do escopo. Executar backups semanalmente ou com mais frequência, com base na sensibilidade dos dados.</t>
  </si>
  <si>
    <t>11.3</t>
  </si>
  <si>
    <t>Proteger os dados de recuperação com controles equivalentes dos dados originais. Referenciar o uso de criptografia ou separação de dados, com base nos requisitos.</t>
  </si>
  <si>
    <t>11.4</t>
  </si>
  <si>
    <t>Estabelecer e manter uma instância isolada de dados de recuperação. Exemplos de implementações incluem controle de versão de destinos de backup por meio de sistemas ou serviços offline, na nuvem ou fora do site local.</t>
  </si>
  <si>
    <t>11.5</t>
  </si>
  <si>
    <t>Testar a recuperação do backup trimestralmente, ou com mais frequência, para uma amostra dos ativos institucionais dentro do escopo.</t>
  </si>
  <si>
    <r>
      <t>CIS Control #12: Gestão da Infraestrutura de Rede
"</t>
    </r>
    <r>
      <rPr>
        <i/>
        <sz val="18"/>
        <color theme="0"/>
        <rFont val="Calibri (Corpo)"/>
      </rPr>
      <t>Estabelecer, implementar e gerenciar ativamente os dispositivos de rede</t>
    </r>
    <r>
      <rPr>
        <b/>
        <sz val="18"/>
        <color theme="0"/>
        <rFont val="Calibri"/>
        <family val="2"/>
        <scheme val="minor"/>
      </rPr>
      <t>."</t>
    </r>
  </si>
  <si>
    <t>12.1</t>
  </si>
  <si>
    <t>Assegurar que a infraestrutura de rede seja mantida atualizada. Exemplos de implementações incluem a execução da versão estável mais recente do software e/ou o uso de ofertas de network-as-a-service (NaaS) atualmente suportadas. Revisar as versões do software mensalmente, ou com mais frequência, para verificar o suporte do software.</t>
  </si>
  <si>
    <t>12.2</t>
  </si>
  <si>
    <t>Estabelecer e manter uma arquitetura de rede segura. Uma arquitetura de rede segura deve abordar, no mínimo, segmentação, privilégio mínimo e disponibilidade.</t>
  </si>
  <si>
    <t>12.3</t>
  </si>
  <si>
    <t>Gerenciar com segurança a infraestrutura de rede. Exemplos de implementações incluem versão controlada de infraestrutura como código e o uso de protocolos de rede seguros, como SSH e HTTPS.</t>
  </si>
  <si>
    <t>12.4</t>
  </si>
  <si>
    <t>Estabelecer e manter diagrama(s) de arquitetura e/ou outra documentação de sistema de rede. Revisar e atualizar a documentação anualmente ou quando ocorrerem mudanças significativas no órgão que possam impactar esta medida
de segurança.</t>
  </si>
  <si>
    <t>12.5</t>
  </si>
  <si>
    <t>Centralizar AAA de rede.</t>
  </si>
  <si>
    <t>12.6</t>
  </si>
  <si>
    <t>Usar protocolos de comunicação e gestão de rede seguros (por exemplo, 802.1X, Wi-Fi Protected Access 2 (WPA2) Enterprise ou superior).</t>
  </si>
  <si>
    <t>12.7</t>
  </si>
  <si>
    <t>Exigir que os usuários se autentiquem em serviços de autenticação e VPN gerenciados pela empresa antes de acessar os recursos do órgão em dispositivos de usuário final.</t>
  </si>
  <si>
    <t>Sistema de Acesso Remoto</t>
  </si>
  <si>
    <t>12.8</t>
  </si>
  <si>
    <t>Estabelecer e manter recursos de computação dedicados, fisicamente ou  ogicamente separados, para todas as tarefas administrativas ou tarefas que requeiram acesso administrativo. Os recursos de computação devem ser segmentados da rede primária do órgão e não deve ser permitido o acesso à Internet.</t>
  </si>
  <si>
    <r>
      <rPr>
        <b/>
        <u/>
        <sz val="28"/>
        <color theme="0"/>
        <rFont val="Calibri"/>
        <family val="2"/>
        <scheme val="minor"/>
      </rPr>
      <t>CIS Controle #13: Monitoramento e Defesa da Rede</t>
    </r>
    <r>
      <rPr>
        <b/>
        <sz val="18"/>
        <color theme="0"/>
        <rFont val="Calibri"/>
        <family val="2"/>
        <scheme val="minor"/>
      </rPr>
      <t xml:space="preserve">
</t>
    </r>
    <r>
      <rPr>
        <i/>
        <sz val="14"/>
        <color theme="0"/>
        <rFont val="Calibri"/>
        <family val="2"/>
        <scheme val="minor"/>
      </rPr>
      <t>"Operar processos e ferramentas para estabelecer e manter monitoramento e defesa de rede abrangente contra ameaças de
segurança em toda a infraestrutura de rede corporativa e base de usuários."</t>
    </r>
  </si>
  <si>
    <t>13.1</t>
  </si>
  <si>
    <t>Centralizar os alertas de eventos de segurança em ativos institucionais para correlação e análise de log. A melhor prática requer o uso de um SIEM, que inclui alertas de correlação de eventos definidos pelo fornecedor. Uma plataforma de análise de log configurada com alertas de correlação relevantes para a segurança também atende a esta medida de segurança.</t>
  </si>
  <si>
    <t>13.2</t>
  </si>
  <si>
    <t>Implantar uma solução de detecção de intrusão baseada em host em ativos institucionais, quando apropriado e/ou com suporte.</t>
  </si>
  <si>
    <t>13.3</t>
  </si>
  <si>
    <t>Implantar uma solução de detecção de intrusão de rede em ativos institucionais, quando apropriado. Exemplos de implementações incluem o uso de um Network Intrusion Detection System (NIDS) ou serviço de provedor de serviço de nuvem equivalente (CSP).</t>
  </si>
  <si>
    <t>13.4</t>
  </si>
  <si>
    <t>Executar a filtragem de tráfego entre segmentos de rede, quando apropriado.</t>
  </si>
  <si>
    <t>13.5</t>
  </si>
  <si>
    <t>Gerenciar o controle de acesso para ativos que se conectam remotamente aos recursos do órgão. Determinar a quantidade de acesso aos recursos do órgão com base em: software anti-malware atualizado instalado, conformidade de
configuração com o processo de configurações seguras do órgão e garantia de que o sistema operacional e as aplicações estão atualizadas.</t>
  </si>
  <si>
    <t>13.6</t>
  </si>
  <si>
    <t>Coletar logs de fluxo de tráfego de rede e/ou tráfego de rede para revisar e alertar sobre dispositivos de rede.</t>
  </si>
  <si>
    <t>13.7</t>
  </si>
  <si>
    <t>Implantar uma solução de prevenção de intrusão baseada em host em ativos institucionais, quando apropriado e/ou com suporte. Exemplos de implementações incluem o uso de um cliente Endpoint Detection and Response (EDR) ou agente IPS
baseado em host.</t>
  </si>
  <si>
    <t>13.8</t>
  </si>
  <si>
    <t>Implantar uma solução de prevenção de intrusão de rede, quando apropriado. Exemplos de implementações incluem o uso de um Network Intrusion Prevention System (NIPS) ou serviço CSP equivalente.</t>
  </si>
  <si>
    <t>13.9</t>
  </si>
  <si>
    <t>Implantar o controle de acesso no nível de porta. O controle de acesso no nível de porta utiliza 802.1x ou protocolos de controle de acesso à rede semelhantes, como certificados, e pode incorporar autenticação de usuário e/ou dispositivo.</t>
  </si>
  <si>
    <t>13.10</t>
  </si>
  <si>
    <t>Executar a filtragem da camada de aplicação. Exemplos de implementações incluem um proxy de filtragem, firewall de camada de aplicação ou gateway.</t>
  </si>
  <si>
    <t>13.11</t>
  </si>
  <si>
    <t>Ajustar os limites de alerta de eventos de segurança mensalmente ou com mais frequência.</t>
  </si>
  <si>
    <r>
      <rPr>
        <b/>
        <u/>
        <sz val="28"/>
        <color theme="0"/>
        <rFont val="Calibri"/>
        <family val="2"/>
        <scheme val="minor"/>
      </rPr>
      <t>CIS Controle #14: Conscientização sobre Segurança e Treinamento de Competências</t>
    </r>
    <r>
      <rPr>
        <b/>
        <sz val="18"/>
        <color theme="0"/>
        <rFont val="Calibri"/>
        <family val="2"/>
        <scheme val="minor"/>
      </rPr>
      <t xml:space="preserve">
</t>
    </r>
    <r>
      <rPr>
        <i/>
        <sz val="14"/>
        <color theme="0"/>
        <rFont val="Calibri"/>
        <family val="2"/>
        <scheme val="minor"/>
      </rPr>
      <t>"Estabelecer e manter um programa de conscientização de segurança para influenciar o comportamento da força de trabalho
para ser consciente em segurança e devidamente qualificada para reduzir os riscos de segurança cibernética para a organização."</t>
    </r>
  </si>
  <si>
    <t>14.1</t>
  </si>
  <si>
    <t>Estabelecer e manter um programa de conscientização de segurança. O objetivo de um programa de conscientização de segurança é educar a força de trabalho do órgão sobre como interagir com ativos e dados corporativos de maneira segura. Realizar o treinamento na contratação e, no mínimo, anualmente. Revise e atualize o conteúdo anualmente ou quando ocorrerem mudanças significativas no órgão que possam afetar esta proteção.</t>
  </si>
  <si>
    <t>Programa de Educação e Conscientização</t>
  </si>
  <si>
    <t>14.2</t>
  </si>
  <si>
    <t>Treinar os membros da força de trabalho para reconhecer ataques de engenharia social, como phishing, pretexto e uso não autorizado.</t>
  </si>
  <si>
    <t>14.3</t>
  </si>
  <si>
    <t>Treinar os membros da força de trabalho nas melhores práticas de autenticação. Exemplos de tópicos incluem MFA, composição de senha e gestão de credenciais.</t>
  </si>
  <si>
    <t>14.4</t>
  </si>
  <si>
    <t>Treinar os membros da força de trabalho sobre como identificar, armazenar, transferir, arquivar e destruir dados sensíveis de maneira adequada. Isso também inclui o treinamento de membros da força de trabalho em práticas recomendadas de mesa e tela limpas, como bloquear a tela quando eles se afastam de seus ativos institucionais, apagar quadros brancos físicos e virtuais no final das reuniões e armazenar dados e ativos com segurança.</t>
  </si>
  <si>
    <t>14.5</t>
  </si>
  <si>
    <t>Treinar os membros da força de trabalho para estarem cientes das causas da exposição não intencional de dados. Exemplos de tópicos incluem entrega incorreta de dados sensíveis, perda de um dispositivo portátil do usuário final ou publicação de dados para públicos indesejados.</t>
  </si>
  <si>
    <t>14.6</t>
  </si>
  <si>
    <t>Treinar os membros da força de trabalho para serem capazes de reconhecer um incidente em potencial e relatar tal incidente.</t>
  </si>
  <si>
    <t>14.7</t>
  </si>
  <si>
    <t>Treinar a força de trabalho para entender como verificar e relatar patches de software desatualizados ou quaisquer falhas em ferramentas e processos automatizados. Parte desse treinamento deve incluir a notificação do pessoal de TI sobre quaisquer falhas em processos e ferramentas automatizadas.</t>
  </si>
  <si>
    <t>14.8</t>
  </si>
  <si>
    <t>Treinar os membros da força de trabalho sobre os perigos de se conectar e transmitir dados em redes inseguras para atividades corporativas. Se a empresa tiver funcionários remotos, o treinamento deve incluir orientação para garantir que todos os usuários configurem com segurança sua infraestrutura de rede doméstica.</t>
  </si>
  <si>
    <t>14.9</t>
  </si>
  <si>
    <t>Conduzir treinamento de conscientização de segurança e de competências específicas para funções. Exemplos de implementações incluem cursos de administração de sistema seguro para profissionais de TI, treinamento de
conscientização e prevenção de vulnerabilidades para desenvolvedores de aplicações da web do OWASP® Top 10 aplicações e treinamento avançado de conscientização de engenharia social para funções de perfil alto.</t>
  </si>
  <si>
    <r>
      <rPr>
        <b/>
        <u/>
        <sz val="28"/>
        <color theme="0"/>
        <rFont val="Calibri"/>
        <family val="2"/>
        <scheme val="minor"/>
      </rPr>
      <t>CIS Controle #15: Gestão de Provedor de Serviços</t>
    </r>
    <r>
      <rPr>
        <b/>
        <sz val="18"/>
        <color theme="0"/>
        <rFont val="Calibri"/>
        <family val="2"/>
        <scheme val="minor"/>
      </rPr>
      <t xml:space="preserve">
</t>
    </r>
    <r>
      <rPr>
        <i/>
        <sz val="14"/>
        <color theme="0"/>
        <rFont val="Calibri"/>
        <family val="2"/>
        <scheme val="minor"/>
      </rPr>
      <t>"Desenvolver um processo para avaliar os provedores de serviços que mantêm dados sensíveis, ou são responsáveis por
plataformas ou processos de TI críticos, para garantir que esses provedores estejam protegendo essas
plataformas e dados de forma adequada."</t>
    </r>
  </si>
  <si>
    <t>15.1</t>
  </si>
  <si>
    <t>Estabelecer e manter um inventário de provedores de serviço. O inventário deve listar todos os provedores de serviços conhecidos, incluir classificação(ões) e designar um contato corporativo para cada provedor de serviços. Revisar e atualizar o inventário anualmente ou quando ocorrerem mudanças significativas no órgão que possam impactar esta medida de segurança.</t>
  </si>
  <si>
    <t>Programa de Gerenciamento de Terceiros</t>
  </si>
  <si>
    <t>15.2</t>
  </si>
  <si>
    <t>Estabelecer e manter uma política de gestão de provedores de serviços. Certifique-se de que a política trate da classificação, inventário, avaliação, monitoramento e descomissionamento de prestadores de serviços. Revisar e atualizar a política anualmente ou quando ocorrerem mudanças significativas no órgão que possam impactar esta medida de segurança.</t>
  </si>
  <si>
    <t>15.3</t>
  </si>
  <si>
    <t>Classificar os provedores de serviço. A consideração de classificação pode incluir uma ou mais características, como sensibilidade de dados, volume de dados, requisitos de disponibilidade, regulamentos aplicáveis, risco inerente e risco
mitigado. Atualizar e analisar as classificações anualmente ou quando ocorrerem mudanças significativas no órgão que possam impactar esta medida de segurança.</t>
  </si>
  <si>
    <t>15.4</t>
  </si>
  <si>
    <t>Certificar-se de que os contratos do provedor de serviços incluem requisitos de segurança. Requisitos de exemplo podem incluir requisitos mínimos do programa de segurança, notificação e resposta de incidente de segurança e/ou de violação
de dados, requisitos de criptografia de dados e compromissos de descarte de dados. Esses requisitos de segurança devem ser consistentes com a política de gestão do provedor de serviços do órgão. Revise os contratos do provedor de serviços anualmente para garantir que os contratos não estejam perdendo os requisitos de segurança.</t>
  </si>
  <si>
    <t>15.5</t>
  </si>
  <si>
    <t>Avaliar os provedores de serviços consistentes com a política de gestão de provedores de serviços do órgão. O escopo da avaliação pode variar com base na(s) classificação(ões) e pode incluir a revisão dos relatórios de avaliação padronizados, como Service Organization Control 2 (SOC 2) e Payment Card Industry (PCI) Attestation of Compliance (AoC), questionários personalizados ou outros processos rigorosos apropriados. Reavaliar os prestadores de serviços anualmente, no mínimo, ou com contratos novos e renovados.</t>
  </si>
  <si>
    <t>15.6</t>
  </si>
  <si>
    <t>Monitorar os provedores de serviços de acordo com a política de gestão de provedores de serviços do órgão. O monitoramento pode incluir reavaliação periódica da conformidade do provedor de serviços, monitoramento dos release
notes do provedor de serviços e monitoramento da dark web.</t>
  </si>
  <si>
    <t>15.7</t>
  </si>
  <si>
    <t>Desativar os prestadores de serviços com segurança. Considerações de exemplo incluem desativação de contas de usuário e serviço, encerramento de fluxos de dados e descarte seguro de dados corporativos em sistemas de provedores de serviços.</t>
  </si>
  <si>
    <r>
      <rPr>
        <b/>
        <u/>
        <sz val="28"/>
        <color theme="0"/>
        <rFont val="Calibri"/>
        <family val="2"/>
        <scheme val="minor"/>
      </rPr>
      <t>CIS Controle #16: Segurança de Aplicações</t>
    </r>
    <r>
      <rPr>
        <b/>
        <sz val="18"/>
        <color theme="0"/>
        <rFont val="Calibri"/>
        <family val="2"/>
        <scheme val="minor"/>
      </rPr>
      <t xml:space="preserve">
</t>
    </r>
    <r>
      <rPr>
        <b/>
        <i/>
        <sz val="14"/>
        <color theme="0"/>
        <rFont val="Calibri"/>
        <family val="2"/>
        <scheme val="minor"/>
      </rPr>
      <t>"Gerenciar o ciclo de vida da segurança de software desenvolvido, hospedado ou adquirido internamente para prevenir, Detectarar
e corrigir os pontos fracos de segurança antes que possam afetar a organização."</t>
    </r>
  </si>
  <si>
    <t>16.1</t>
  </si>
  <si>
    <t>Estabelecer e manter um processo seguro de desenvolvimento de aplicações. No processo, trate de itens como: padrões de design de aplicação seguro, práticas de codificação seguras, treinamento de desenvolvedor, gestão de vulnerabilidade,
segurança de código de terceiros e procedimentos de teste de segurança de aplicação. Revisar e atualizar a documentação anualmente ou quando ocorrerem mudanças significativas no órgão que possam impactar esta medida de segurança</t>
  </si>
  <si>
    <t>Padrões de Desenvolvimento de Software</t>
  </si>
  <si>
    <t>16.2</t>
  </si>
  <si>
    <t>Estabelecer e manter um processo para aceitar e endereçar relatórios de vulnerabilidades de software, incluindo um meio para que as entidades externas relatem. O processo deve incluir itens como: uma política de tratamento de vulnerabilidade que identifica o processo de relatar, a parte responsável por lidar com os relatórios de vulnerabilidade e um processo de entrada, atribuição, correção e teste de correção. Como parte do processo, use um sistema de rastreamento de vulnerabilidade que inclua classificações de gravidade e métricas para medir o tempo de identificação, análise e correção de vulnerabilidades. Revise e atualize a documentação anualmente ou quando ocorrerem mudanças significativas no órgão que possam impactar esta medida de segurança. Os terceiros desenvolvedores de aplicações precisam considerar esta política para o exterior que ajuda a definir as expectativas para as partes interessadas externas.</t>
  </si>
  <si>
    <t>16.3</t>
  </si>
  <si>
    <t>Executar a análise de causa raiz em vulnerabilidades de segurança. Ao revisar as vulnerabilidades, a análise da causa raiz é a tarefa de avaliar os problemas subjacentes que criam vulnerabilidades no código e permite que as equipes de
desenvolvimento vão além de apenas corrigir vulnerabilidades individuais conforme elas surgem.</t>
  </si>
  <si>
    <t>16.4</t>
  </si>
  <si>
    <t>Estabelecer e gerenciar um inventário atualizado de componentes de terceiros usados no desenvolvimento, geralmente chamados de “lista de materiais”, bem como componentes programados para uso futuro. Este inventário deve incluir
quaisquer riscos que cada componente de terceiros possa representar. Avaliar a lista pelo menos uma vez por mês para identificar quaisquer mudanças ou atualizações nesses componentes e valide se o componente ainda é compatível.</t>
  </si>
  <si>
    <t>16.5</t>
  </si>
  <si>
    <t>Usar componentes de software de terceiros atualizados e confiáveis. Quando possível, escolha bibliotecas e estruturas estabelecidas e comprovadas que forneçam segurança adequada. Adquir esses componentes de fontes confiáveis ou avalie o software quanto a vulnerabilidades antes de usá-los.</t>
  </si>
  <si>
    <t>16.6</t>
  </si>
  <si>
    <t>Estabelecer e manter um sistema de classificação de gravidade e processo para vulnerabilidades de aplicações que facilitem a priorização da ordem em que as vulnerabilidades descobertas são corrigidas. Esse processo inclui a definição de
um nível mínimo de aceitabilidade de segurança para a liberação de código ou aplicações. As classificações de gravidade trazem uma forma sistemática de triagem de vulnerabilidades que melhora o gestão de riscos e ajuda a garantir que os bugs mais graves sejam corrigidos primeiro. 
Revisar e atualizar o sistema e processo anualmente.</t>
  </si>
  <si>
    <t>16.7</t>
  </si>
  <si>
    <t>Usar modelos de configuração de segurança padrão recomendados pelo setor para componentes de infraestrutura de aplicações. Isso inclui servidores subjacentes, bancos de dados e servidores web e se aplica a contêineres de nuvem, componentes de Platform as a Service (PaaS) e componentes de SaaS. Não permita que o software desenvolvido internamente enfraqueça as configurações de segurança.</t>
  </si>
  <si>
    <t>16.8</t>
  </si>
  <si>
    <t>Manter ambientes separados para sistemas de produção e não produção.</t>
  </si>
  <si>
    <t>16.9</t>
  </si>
  <si>
    <t>Certificar-se de que todo o pessoal de desenvolvimento de software receba treinamento para escrever código seguro para seu ambiente de desenvolvimento e responsabilidades específicas. O treinamento pode incluir princípios gerais de segurança e práticas padrão de segurança de aplicações. Conduzir o treinamento pelo menos uma vez por ano e projete de forma a promover a segurança dentro da equipe de desenvolvimento e construir uma cultura de segurança entre os desenvolvedores.</t>
  </si>
  <si>
    <t>16.10</t>
  </si>
  <si>
    <t>Aplicar princípios de design seguro em arquiteturas de aplicações. Os princípios de design seguro incluem o conceito de privilégio mínimo e aplicação de mediação para validar cada operação que o usuário faz, promovendo o conceito de
"nunca confiar nas entradas do usuário". Os exemplos incluem garantir que a verificação explícita de erros seja realizada e documentada para todas as entradas, incluindo tamanho, tipo de dados e intervalos ou formatos aceitáveis. O design seguro também significa minimizar a superfície de ataque da infraestrutura da aplicação, como desligar portas e serviços desprotegidos, remover programas e arquivos desnecessários e renomear ou remover contas padrão.</t>
  </si>
  <si>
    <t>16.11</t>
  </si>
  <si>
    <t>Aproveitar os módulos ou serviços controlados para os componentes de segurança da aplicação, como gestão de identidade, criptografia e auditoria e log. O uso de recursos da plataforma em funções críticas de segurança reduzirá a carga de
trabalho dos desenvolvedores e minimizará a probabilidade de erros de design ou implementação. Os sistemas operacionais modernos fornecem mecanismos eficazes para identificação, autenticação e autorização e disponibilizam esses
mecanismos para as aplicações. Usar apenas algoritmos de criptografia padronizados, atualmente aceitos e amplamente revisados. Os sistemas operacionais também fornecem mecanismos para criar e manter logs de auditoria seguros.</t>
  </si>
  <si>
    <t>16.12</t>
  </si>
  <si>
    <t>Aplicar ferramentas de análise estáticas e dinâmicas dentro do ciclo de vida da aplicação para verificar se as práticas de codificação seguras estão sendo seguidas.</t>
  </si>
  <si>
    <t>Sistema de Análise de Código Estático</t>
  </si>
  <si>
    <t>16.13</t>
  </si>
  <si>
    <t>Realizar teste de invasão das aplicações. Para aplicações críticas, o teste de invasão autenticado é mais adequado para localizar vulnerabilidades de lógica de negócios do que a varredura de código e o teste de segurança automatizado. O teste de invasão depende da habilidade do testador para manipular manualmente um aplicação como um usuário autenticado e não autenticado.</t>
  </si>
  <si>
    <t>Programa de Gestão de Auditoria</t>
  </si>
  <si>
    <t>16.14</t>
  </si>
  <si>
    <t>Conduzir a modelagem de ameaças. A modelagem de ameaças é o processo de identificar e abordar as falhas de design de segurança da aplicação em um design, antes que o código seja criado. É conduzido por pessoas especialmente treinadas
que avaliam o design da aplicação e medem os riscos de segurança para cada ponto de entrada e nível de acesso. O objetivo é mapear a aplicação, a arquitetura e a infraestrutura de uma forma estruturada para entender seus pontos fracos.</t>
  </si>
  <si>
    <r>
      <rPr>
        <b/>
        <u/>
        <sz val="28"/>
        <color theme="0"/>
        <rFont val="Calibri"/>
        <family val="2"/>
        <scheme val="minor"/>
      </rPr>
      <t>CIS Controle #17: Gestão de Respostas a Incidentes</t>
    </r>
    <r>
      <rPr>
        <b/>
        <sz val="18"/>
        <color theme="0"/>
        <rFont val="Calibri"/>
        <family val="2"/>
        <scheme val="minor"/>
      </rPr>
      <t xml:space="preserve">
</t>
    </r>
    <r>
      <rPr>
        <b/>
        <i/>
        <sz val="14"/>
        <color theme="0"/>
        <rFont val="Calibri"/>
        <family val="2"/>
        <scheme val="minor"/>
      </rPr>
      <t>"Estabelecer um programa para desenvolver e manter uma capacidade de resposta a incidentes para preparar, detectar e responder rapidamente a um ataque."</t>
    </r>
  </si>
  <si>
    <t>17.1</t>
  </si>
  <si>
    <t>Designar uma pessoa-chave e pelo menos uma backup para gerenciar o processo de tratamento de incidentes do órgão.
A equipe de gestão é responsável pela coordenação e documentação dos esforços de resposta e recuperação a incidentes e pode consistir em funcionários internos do órgão, fornecedores terceirizados ou uma abordagem híbrida. Se estiver usando um fornecedor terceirizado, designe pelo menos uma pessoa interna do órgão para supervisionar qualquer trabalho terceirizado. Revisar anualmente ou quando ocorrerem mudanças significativas no órgão que possam impactar esta medida de segurança.</t>
  </si>
  <si>
    <t> Responder</t>
  </si>
  <si>
    <t>Programa de Gerenciamento de Incidentes</t>
  </si>
  <si>
    <t>17.2</t>
  </si>
  <si>
    <t>Estabelecer e manter as informações de contato das partes que precisam ser informadas sobre os incidentes de segurança. Os contatos podem incluir funcionários internos, fornecedores terceirizados, policiais, provedores de seguros
cibernéticos, agências governamentais relevantes, parceiros do Information Sharing and Analysis Center (ISAC) ou outras partes interessadas. Verificar os contatos anualmente para garantir que as informações estejam atualizadas.</t>
  </si>
  <si>
    <t>17.3</t>
  </si>
  <si>
    <t>Estabelecer e manter um processo corporativo para a força de trabalho relatar incidentes de segurança. O processo inclui cronograma de relatórios, pessoal para relatar, mecanismo para relatar e as informações mínimas a serem relatadas.
Certifique-se de que o processo esteja publicamente disponível para toda a força de trabalho. Revisar anualmente ou quando ocorrerem mudanças significativas no órgão que possam impactar esta medida de segurança.</t>
  </si>
  <si>
    <t>17.4</t>
  </si>
  <si>
    <t>Estabelecer e manter um processo de resposta a incidentes que aborde funções e responsabilidades, requisitos de conformidade e um plano de comunicação. Revisar anualmente ou quando ocorrerem mudanças significativas no órgão que possam impactar esta medida de segurança.</t>
  </si>
  <si>
    <t>17.5</t>
  </si>
  <si>
    <t>Atribuir funções e responsabilidades chave para resposta a incidentes, incluindo equipe jurídica, TI, segurança da informação, instalações, relações públicas, recursos humanos, respondentes a incidentes e analistas, conforme aplicável.
Revisar anualmente ou quando ocorrerem mudanças significativas no órgão que possam impactar esta medida de segurança.</t>
  </si>
  <si>
    <t>17.6</t>
  </si>
  <si>
    <t>Determinar quais mecanismos primários e secundários serão usados para se comunicar e relatar durante um incidente de segurança. Os mecanismos podem incluir ligações, e-mails ou cartas. Lembre-se de que certos mecanismos, como e-mails, podem ser afetados durante um incidente de segurança. Revisar anualmente ou quando ocorrerem mudanças significativas no órgão que possam impactar esta medida de segurança.</t>
  </si>
  <si>
    <t>17.7</t>
  </si>
  <si>
    <t>Planejar e conduzir exercícios de resposta a incidentes rotineiros e cenários para o pessoal-chave envolvido no processo de resposta a incidentes para se preparar para responder a incidentes do mundo real. Os exercícios precisam testar os canais
de comunicação, tomada de decisão e fluxos de trabalho. 
Realizar testes anualmente, no mínimo.</t>
  </si>
  <si>
    <t>17.8</t>
  </si>
  <si>
    <t>Realizar análises pós-incidente. As análises pós-incidente ajudam a prevenir a recorrência do incidente por meio da identificação de lições aprendidas e ações de acompanhamento.</t>
  </si>
  <si>
    <t>17.9</t>
  </si>
  <si>
    <t>Estabelecer e manter limites de incidentes de segurança, incluindo, no mínimo, a diferenciação entre um incidente e um evento. Os exemplos podem incluir: atividade anormal, vulnerabilidade de segurança, fraqueza de segurança, violação de dados, incidente de privacidade, etc. 
Revisar anualmente ou quando ocorrerem mudanças corporativas significativas que possam impactar esta medida de segurança.</t>
  </si>
  <si>
    <r>
      <rPr>
        <b/>
        <u/>
        <sz val="28"/>
        <color theme="0"/>
        <rFont val="Calibri"/>
        <family val="2"/>
        <scheme val="minor"/>
      </rPr>
      <t>CIS Controle #18: Testes de Invasão</t>
    </r>
    <r>
      <rPr>
        <b/>
        <sz val="28"/>
        <color theme="0"/>
        <rFont val="Calibri"/>
        <family val="2"/>
        <scheme val="minor"/>
      </rPr>
      <t xml:space="preserve">
</t>
    </r>
    <r>
      <rPr>
        <b/>
        <i/>
        <sz val="14"/>
        <color theme="0"/>
        <rFont val="Calibri"/>
        <family val="2"/>
        <scheme val="minor"/>
      </rPr>
      <t>"Testar a eficácia e a resiliência dos ativos institucionais por meio da identificação e exploração de fraquezas nos controles
(pessoas, processos e tecnologia) e da simulação dos objetivos e ações de um atacante."</t>
    </r>
  </si>
  <si>
    <t>18.1</t>
  </si>
  <si>
    <t>Estabelecer e manter um programa de teste de invasão adequado ao tamanho, complexidade e maturidade do órgão.
As características do programa de teste de invasão incluem escopo, como rede, aplicação web, Application Programming Interface (API), serviços hospedados e controles de instalações físicas; frequência; limitações, como horas aceitáveis e tipos de ataque excluídos; informações do ponto de contato; remediação, por exemplo, como as descobertas serão encaminhadas internamente; e requisitos retrospectivos.</t>
  </si>
  <si>
    <t>18.2</t>
  </si>
  <si>
    <t>Realizar testes de invasão externos periódicos com base nos requisitos do programa, pelo menos uma vez por ano. O teste de invasão externo deve incluir reconhecimento empresarial e ambiental para detectar informações exploráveis. O teste de invasão requer habilidades e experiência especializadas e deve ser conduzido por uma parte qualificada. O teste pode ser clear box ou opaque box</t>
  </si>
  <si>
    <t>18.3</t>
  </si>
  <si>
    <t>Corrigir as descobertas do teste de invasão com base na política do órgão para o escopo e a priorização da correção.</t>
  </si>
  <si>
    <t>18.4</t>
  </si>
  <si>
    <t>Validar as medidas de segurança após cada teste de invasão. Se necessário, modificar os conjuntos de regras e recursos para detectar as técnicas usadas durante o teste.</t>
  </si>
  <si>
    <t>18.5</t>
  </si>
  <si>
    <t>Realizar testes de invasão internos periódicos com base nos requisitos do programa, pelo menos uma vez por ano. O teste pode ser clear box ou opaque box.</t>
  </si>
  <si>
    <t>Planilha</t>
  </si>
  <si>
    <t>Adaptações</t>
  </si>
  <si>
    <t>Dashboard</t>
  </si>
  <si>
    <t>Incluída a tática impacto, com seus controles associados, no gráfico das táticas do MITRE</t>
  </si>
  <si>
    <t>Adicionado abaixo do título de cada controle a sua visão geral, entre aspas e em itálico.</t>
  </si>
  <si>
    <t>Adicionado painel de navegação entre os controles e o dashboard</t>
  </si>
  <si>
    <t>Adicionado gráfico geral de adequação ao controle</t>
  </si>
  <si>
    <t>CSC #1 a CSC #18</t>
  </si>
  <si>
    <t>Adicionado gráfico de porcentagem de políticas aprovadas</t>
  </si>
  <si>
    <t>Adicionado gráfico de porcentagem de controles implementados</t>
  </si>
  <si>
    <t>Adicionado gráfico de porcentagem de controles automatizados</t>
  </si>
  <si>
    <t>Adicionado gráfico de porcentagem de controles reportados</t>
  </si>
  <si>
    <t>Adicionado balões explicativos acerca de determinados termos, de modo a explicar melhor o controle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</si>
</sst>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sz val="11"/>
      <color rgb="FF4374B7"/>
      <name val="Inherit"/>
    </font>
    <font>
      <u/>
      <sz val="11"/>
      <color theme="10"/>
      <name val="Calibri"/>
      <family val="2"/>
      <scheme val="minor"/>
    </font>
    <font>
      <sz val="11"/>
      <color theme="0"/>
      <name val="Calibri"/>
      <family val="2"/>
      <scheme val="minor"/>
    </font>
    <font>
      <sz val="11"/>
      <color rgb="FFFF0000"/>
      <name val="Calibri"/>
      <family val="2"/>
      <scheme val="minor"/>
    </font>
    <font>
      <i/>
      <sz val="13"/>
      <color theme="0"/>
      <name val="Calibri"/>
      <family val="2"/>
      <scheme val="minor"/>
    </font>
    <font>
      <sz val="72"/>
      <color theme="1"/>
      <name val="Calibri"/>
      <family val="2"/>
      <scheme val="minor"/>
    </font>
    <font>
      <u/>
      <sz val="11"/>
      <color theme="1"/>
      <name val="Calibri"/>
      <family val="2"/>
      <scheme val="minor"/>
    </font>
    <font>
      <b/>
      <sz val="13"/>
      <color theme="0"/>
      <name val="Calibri"/>
      <family val="2"/>
      <scheme val="minor"/>
    </font>
    <font>
      <sz val="36"/>
      <color theme="1"/>
      <name val="Calibri"/>
      <family val="2"/>
      <scheme val="minor"/>
    </font>
    <font>
      <b/>
      <sz val="36"/>
      <color rgb="FFFF0000"/>
      <name val="Calibri"/>
      <family val="2"/>
      <scheme val="minor"/>
    </font>
    <font>
      <b/>
      <sz val="64"/>
      <color rgb="FF27AE60"/>
      <name val="Calibri"/>
      <family val="2"/>
      <scheme val="minor"/>
    </font>
    <font>
      <b/>
      <u/>
      <sz val="11"/>
      <color theme="0"/>
      <name val="Calibri"/>
      <family val="2"/>
      <scheme val="minor"/>
    </font>
    <font>
      <b/>
      <sz val="11"/>
      <color rgb="FF000000"/>
      <name val="Calibri"/>
      <family val="2"/>
    </font>
    <font>
      <b/>
      <sz val="11"/>
      <color rgb="FF000000"/>
      <name val="Calibri"/>
      <family val="2"/>
      <scheme val="minor"/>
    </font>
    <font>
      <i/>
      <sz val="14"/>
      <color theme="0"/>
      <name val="Calibri"/>
      <family val="2"/>
      <scheme val="minor"/>
    </font>
    <font>
      <b/>
      <u/>
      <sz val="28"/>
      <color theme="0"/>
      <name val="Calibri"/>
      <family val="2"/>
      <scheme val="minor"/>
    </font>
    <font>
      <b/>
      <sz val="14"/>
      <color theme="0"/>
      <name val="Calibri"/>
      <family val="2"/>
      <scheme val="minor"/>
    </font>
    <font>
      <b/>
      <i/>
      <sz val="14"/>
      <color theme="0"/>
      <name val="Calibri"/>
      <family val="2"/>
      <scheme val="minor"/>
    </font>
    <font>
      <sz val="14"/>
      <color theme="1"/>
      <name val="Calibri"/>
      <family val="2"/>
      <scheme val="minor"/>
    </font>
    <font>
      <sz val="11"/>
      <color rgb="FFFFFFFF"/>
      <name val="Calibri"/>
      <family val="2"/>
      <scheme val="minor"/>
    </font>
    <font>
      <sz val="11"/>
      <color rgb="FF000000"/>
      <name val="Calibri"/>
      <family val="2"/>
      <scheme val="minor"/>
    </font>
    <font>
      <b/>
      <sz val="16"/>
      <color theme="0"/>
      <name val="Calibri"/>
      <family val="2"/>
      <scheme val="minor"/>
    </font>
    <font>
      <b/>
      <sz val="28"/>
      <color theme="0"/>
      <name val="Calibri"/>
      <family val="2"/>
      <scheme val="minor"/>
    </font>
    <font>
      <i/>
      <sz val="18"/>
      <color theme="0"/>
      <name val="Calibri (Corpo)"/>
    </font>
    <font>
      <i/>
      <sz val="14"/>
      <color theme="0"/>
      <name val="Calibri (Corpo)"/>
    </font>
  </fonts>
  <fills count="10">
    <fill>
      <patternFill patternType="none"/>
    </fill>
    <fill>
      <patternFill patternType="gray125"/>
    </fill>
    <fill>
      <patternFill patternType="solid">
        <fgColor theme="6" tint="0.79998168889431442"/>
        <bgColor indexed="64"/>
      </patternFill>
    </fill>
    <fill>
      <patternFill patternType="solid">
        <fgColor rgb="FFC00000"/>
        <bgColor indexed="64"/>
      </patternFill>
    </fill>
    <fill>
      <patternFill patternType="solid">
        <fgColor rgb="FF007054"/>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8BFFE1"/>
        <bgColor indexed="64"/>
      </patternFill>
    </fill>
    <fill>
      <patternFill patternType="solid">
        <fgColor theme="9"/>
        <bgColor theme="9"/>
      </patternFill>
    </fill>
    <fill>
      <patternFill patternType="solid">
        <fgColor rgb="FFE2EFDA"/>
        <bgColor indexed="64"/>
      </patternFill>
    </fill>
  </fills>
  <borders count="17">
    <border>
      <left/>
      <right/>
      <top/>
      <bottom/>
      <diagonal/>
    </border>
    <border>
      <left style="thin">
        <color auto="1"/>
      </left>
      <right/>
      <top style="thin">
        <color auto="1"/>
      </top>
      <bottom style="thin">
        <color auto="1"/>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theme="0"/>
      </right>
      <top style="thin">
        <color indexed="64"/>
      </top>
      <bottom style="thick">
        <color theme="0"/>
      </bottom>
      <diagonal/>
    </border>
    <border>
      <left style="thin">
        <color theme="0"/>
      </left>
      <right style="thin">
        <color indexed="64"/>
      </right>
      <top style="thin">
        <color indexed="64"/>
      </top>
      <bottom style="thick">
        <color theme="0"/>
      </bottom>
      <diagonal/>
    </border>
    <border>
      <left/>
      <right/>
      <top/>
      <bottom style="thin">
        <color rgb="FF000000"/>
      </bottom>
      <diagonal/>
    </border>
    <border>
      <left/>
      <right style="thin">
        <color indexed="64"/>
      </right>
      <top/>
      <bottom style="thin">
        <color rgb="FF000000"/>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162">
    <xf numFmtId="0" fontId="0" fillId="0" borderId="0" xfId="0"/>
    <xf numFmtId="0" fontId="0" fillId="0" borderId="0" xfId="0" applyAlignment="1">
      <alignment wrapText="1"/>
    </xf>
    <xf numFmtId="0" fontId="0" fillId="0" borderId="0" xfId="0" applyAlignment="1">
      <alignment horizontal="center" vertical="center"/>
    </xf>
    <xf numFmtId="0" fontId="3" fillId="0" borderId="0" xfId="0" applyFont="1" applyAlignment="1">
      <alignment horizontal="center" vertical="center"/>
    </xf>
    <xf numFmtId="2" fontId="0" fillId="0" borderId="0" xfId="0" applyNumberFormat="1" applyAlignment="1">
      <alignment horizontal="center"/>
    </xf>
    <xf numFmtId="0" fontId="5" fillId="0" borderId="0" xfId="0" applyFont="1" applyAlignment="1">
      <alignment horizontal="left" vertical="center"/>
    </xf>
    <xf numFmtId="0" fontId="2" fillId="3" borderId="0" xfId="0" applyFont="1" applyFill="1" applyAlignment="1">
      <alignment horizontal="center"/>
    </xf>
    <xf numFmtId="9" fontId="0" fillId="0" borderId="0" xfId="1" applyFont="1" applyAlignment="1">
      <alignment horizontal="center"/>
    </xf>
    <xf numFmtId="9" fontId="0" fillId="0" borderId="0" xfId="0" applyNumberFormat="1" applyAlignment="1">
      <alignment horizontal="center"/>
    </xf>
    <xf numFmtId="0" fontId="2" fillId="4" borderId="0" xfId="0" applyFont="1" applyFill="1" applyAlignment="1">
      <alignment horizontal="center" vertical="center"/>
    </xf>
    <xf numFmtId="0" fontId="2" fillId="4" borderId="0" xfId="0" applyFont="1" applyFill="1" applyAlignment="1">
      <alignment horizontal="center" vertical="center" wrapText="1"/>
    </xf>
    <xf numFmtId="0" fontId="0" fillId="0" borderId="0" xfId="0" applyAlignment="1">
      <alignment vertical="center"/>
    </xf>
    <xf numFmtId="0" fontId="7" fillId="0" borderId="0" xfId="0" applyFont="1"/>
    <xf numFmtId="0" fontId="0" fillId="0" borderId="0" xfId="0" applyAlignment="1">
      <alignment vertical="center" wrapText="1"/>
    </xf>
    <xf numFmtId="0" fontId="8" fillId="0" borderId="0" xfId="0" applyFont="1"/>
    <xf numFmtId="9" fontId="0" fillId="0" borderId="0" xfId="0" applyNumberFormat="1"/>
    <xf numFmtId="9" fontId="0" fillId="0" borderId="0" xfId="0" applyNumberFormat="1" applyProtection="1">
      <protection locked="0"/>
    </xf>
    <xf numFmtId="0" fontId="0" fillId="7" borderId="0" xfId="0" applyFill="1"/>
    <xf numFmtId="0" fontId="2" fillId="7" borderId="0" xfId="0" applyFont="1" applyFill="1" applyAlignment="1">
      <alignment horizontal="center"/>
    </xf>
    <xf numFmtId="9" fontId="2" fillId="7" borderId="0" xfId="0" applyNumberFormat="1" applyFont="1" applyFill="1" applyAlignment="1">
      <alignment horizontal="center"/>
    </xf>
    <xf numFmtId="9" fontId="10" fillId="7" borderId="0" xfId="0" applyNumberFormat="1" applyFont="1" applyFill="1" applyAlignment="1">
      <alignment horizontal="center" vertical="center"/>
    </xf>
    <xf numFmtId="0" fontId="11" fillId="7" borderId="0" xfId="0" applyFont="1" applyFill="1"/>
    <xf numFmtId="1" fontId="0" fillId="7" borderId="0" xfId="1" applyNumberFormat="1" applyFont="1" applyFill="1" applyBorder="1" applyAlignment="1">
      <alignment horizontal="center"/>
    </xf>
    <xf numFmtId="0" fontId="0" fillId="7" borderId="0" xfId="0" applyFill="1" applyAlignment="1">
      <alignment horizontal="center"/>
    </xf>
    <xf numFmtId="9" fontId="14" fillId="7" borderId="0" xfId="0" applyNumberFormat="1" applyFont="1" applyFill="1" applyAlignment="1">
      <alignment horizontal="center"/>
    </xf>
    <xf numFmtId="9" fontId="13" fillId="7" borderId="0" xfId="0" applyNumberFormat="1" applyFont="1" applyFill="1" applyAlignment="1">
      <alignment horizontal="center" vertical="center"/>
    </xf>
    <xf numFmtId="9" fontId="13" fillId="7" borderId="0" xfId="0" applyNumberFormat="1" applyFont="1" applyFill="1"/>
    <xf numFmtId="9" fontId="15" fillId="7" borderId="0" xfId="0" applyNumberFormat="1" applyFont="1" applyFill="1" applyAlignment="1">
      <alignment horizontal="center" vertical="center"/>
    </xf>
    <xf numFmtId="0" fontId="7" fillId="0" borderId="0" xfId="0" applyFont="1" applyProtection="1">
      <protection hidden="1"/>
    </xf>
    <xf numFmtId="9" fontId="7" fillId="0" borderId="0" xfId="0" applyNumberFormat="1" applyFont="1" applyProtection="1">
      <protection hidden="1"/>
    </xf>
    <xf numFmtId="2" fontId="0" fillId="0" borderId="0" xfId="0" applyNumberFormat="1"/>
    <xf numFmtId="0" fontId="2" fillId="4" borderId="1" xfId="0" applyFont="1" applyFill="1" applyBorder="1"/>
    <xf numFmtId="2" fontId="2" fillId="4" borderId="1" xfId="0" applyNumberFormat="1" applyFont="1" applyFill="1" applyBorder="1" applyAlignment="1">
      <alignment horizontal="center"/>
    </xf>
    <xf numFmtId="0" fontId="3" fillId="0" borderId="4" xfId="0" applyFont="1" applyBorder="1" applyAlignment="1">
      <alignment horizontal="center" vertical="center"/>
    </xf>
    <xf numFmtId="0" fontId="0" fillId="0" borderId="4" xfId="0" applyBorder="1" applyAlignment="1">
      <alignment vertical="center" wrapText="1"/>
    </xf>
    <xf numFmtId="0" fontId="0" fillId="0" borderId="4" xfId="0" applyBorder="1" applyAlignment="1">
      <alignment horizontal="center" vertical="center" wrapText="1"/>
    </xf>
    <xf numFmtId="9" fontId="0" fillId="0" borderId="4" xfId="1" applyFont="1" applyBorder="1" applyAlignment="1">
      <alignment horizontal="center" vertical="center"/>
    </xf>
    <xf numFmtId="0" fontId="0" fillId="0" borderId="3" xfId="0" applyBorder="1" applyAlignment="1">
      <alignment wrapText="1"/>
    </xf>
    <xf numFmtId="9" fontId="0" fillId="0" borderId="0" xfId="1" applyFont="1" applyAlignment="1">
      <alignment horizontal="center" wrapText="1"/>
    </xf>
    <xf numFmtId="0" fontId="3" fillId="0" borderId="4" xfId="0" applyFont="1" applyBorder="1" applyAlignment="1">
      <alignment horizontal="center" vertical="center" wrapText="1"/>
    </xf>
    <xf numFmtId="9" fontId="0" fillId="0" borderId="4" xfId="0" applyNumberFormat="1" applyBorder="1" applyAlignment="1">
      <alignment horizontal="center" vertical="center" wrapText="1"/>
    </xf>
    <xf numFmtId="9" fontId="0" fillId="0" borderId="4" xfId="1" applyFont="1" applyBorder="1" applyAlignment="1">
      <alignment horizontal="center" vertical="center" wrapText="1"/>
    </xf>
    <xf numFmtId="0" fontId="0" fillId="7" borderId="2" xfId="0" applyFill="1" applyBorder="1"/>
    <xf numFmtId="0" fontId="16" fillId="7" borderId="0" xfId="0" applyFont="1" applyFill="1" applyAlignment="1">
      <alignment horizontal="center"/>
    </xf>
    <xf numFmtId="0" fontId="2" fillId="4" borderId="2" xfId="0" applyFont="1" applyFill="1" applyBorder="1" applyAlignment="1">
      <alignment horizontal="center" vertical="center" wrapText="1"/>
    </xf>
    <xf numFmtId="0" fontId="0" fillId="5" borderId="4" xfId="0" applyFill="1" applyBorder="1" applyAlignment="1">
      <alignment horizontal="center" vertical="center" wrapText="1"/>
    </xf>
    <xf numFmtId="0" fontId="3" fillId="0" borderId="8" xfId="0" applyFont="1" applyBorder="1" applyAlignment="1">
      <alignment horizontal="center" vertical="center" wrapText="1"/>
    </xf>
    <xf numFmtId="0" fontId="0" fillId="0" borderId="8" xfId="0" applyBorder="1" applyAlignment="1">
      <alignment vertical="center" wrapText="1"/>
    </xf>
    <xf numFmtId="0" fontId="0" fillId="0" borderId="8" xfId="0" applyBorder="1" applyAlignment="1">
      <alignment horizontal="center" vertical="center" wrapText="1"/>
    </xf>
    <xf numFmtId="9" fontId="0" fillId="0" borderId="8" xfId="1" applyFont="1" applyBorder="1" applyAlignment="1">
      <alignment horizontal="center" vertical="center" wrapText="1"/>
    </xf>
    <xf numFmtId="0" fontId="0" fillId="5" borderId="8" xfId="0" applyFill="1" applyBorder="1" applyAlignment="1">
      <alignment horizontal="center" vertical="center" wrapText="1"/>
    </xf>
    <xf numFmtId="0" fontId="0" fillId="0" borderId="5" xfId="0" applyBorder="1" applyAlignment="1">
      <alignment wrapText="1"/>
    </xf>
    <xf numFmtId="9" fontId="7" fillId="0" borderId="0" xfId="0" applyNumberFormat="1" applyFont="1" applyProtection="1">
      <protection locked="0"/>
    </xf>
    <xf numFmtId="9" fontId="7" fillId="0" borderId="0" xfId="0" applyNumberFormat="1" applyFont="1"/>
    <xf numFmtId="0" fontId="7" fillId="0" borderId="0" xfId="0" applyFont="1" applyAlignment="1">
      <alignment vertical="center" wrapText="1"/>
    </xf>
    <xf numFmtId="9" fontId="7" fillId="0" borderId="0" xfId="1" applyFont="1" applyAlignment="1">
      <alignment horizontal="center" wrapText="1"/>
    </xf>
    <xf numFmtId="0" fontId="7" fillId="0" borderId="0" xfId="0" applyFont="1" applyAlignment="1">
      <alignment wrapText="1"/>
    </xf>
    <xf numFmtId="0" fontId="7" fillId="0" borderId="0" xfId="0" applyFont="1" applyAlignment="1">
      <alignment horizontal="center" vertical="center"/>
    </xf>
    <xf numFmtId="9" fontId="7" fillId="0" borderId="0" xfId="0" applyNumberFormat="1" applyFont="1" applyAlignment="1">
      <alignment horizontal="center"/>
    </xf>
    <xf numFmtId="0" fontId="7" fillId="0" borderId="0" xfId="0" applyFont="1" applyAlignment="1">
      <alignment horizontal="center" vertical="center" wrapText="1"/>
    </xf>
    <xf numFmtId="0" fontId="2" fillId="4" borderId="2" xfId="0" applyFont="1" applyFill="1" applyBorder="1" applyAlignment="1">
      <alignment horizontal="center" vertical="center"/>
    </xf>
    <xf numFmtId="0" fontId="0" fillId="0" borderId="4" xfId="0" applyBorder="1" applyAlignment="1">
      <alignment horizontal="center" vertical="center"/>
    </xf>
    <xf numFmtId="0" fontId="0" fillId="6" borderId="4" xfId="0" applyFill="1" applyBorder="1" applyAlignment="1">
      <alignment horizontal="center" vertical="center"/>
    </xf>
    <xf numFmtId="0" fontId="0" fillId="0" borderId="3" xfId="0" applyBorder="1"/>
    <xf numFmtId="0" fontId="3" fillId="0" borderId="8" xfId="0" applyFont="1" applyBorder="1" applyAlignment="1">
      <alignment horizontal="center" vertical="center"/>
    </xf>
    <xf numFmtId="0" fontId="0" fillId="0" borderId="8" xfId="0" applyBorder="1" applyAlignment="1">
      <alignment horizontal="center" vertical="center"/>
    </xf>
    <xf numFmtId="9" fontId="0" fillId="0" borderId="8" xfId="1" applyFont="1" applyBorder="1" applyAlignment="1">
      <alignment horizontal="center" vertical="center"/>
    </xf>
    <xf numFmtId="0" fontId="0" fillId="6" borderId="8" xfId="0" applyFill="1" applyBorder="1" applyAlignment="1">
      <alignment horizontal="center" vertical="center"/>
    </xf>
    <xf numFmtId="0" fontId="0" fillId="0" borderId="5" xfId="0" applyBorder="1"/>
    <xf numFmtId="9" fontId="1" fillId="0" borderId="8" xfId="1" applyFont="1" applyBorder="1" applyAlignment="1">
      <alignment horizontal="center" vertical="center"/>
    </xf>
    <xf numFmtId="0" fontId="7" fillId="0" borderId="0" xfId="0" applyFont="1" applyAlignment="1">
      <alignment vertical="center"/>
    </xf>
    <xf numFmtId="9" fontId="7" fillId="0" borderId="0" xfId="1" applyFont="1" applyAlignment="1">
      <alignment horizontal="center"/>
    </xf>
    <xf numFmtId="9" fontId="7" fillId="0" borderId="4" xfId="1" applyFont="1" applyBorder="1" applyAlignment="1">
      <alignment horizontal="center"/>
    </xf>
    <xf numFmtId="9" fontId="7" fillId="0" borderId="8" xfId="1" applyFont="1" applyBorder="1" applyAlignment="1">
      <alignment horizontal="center"/>
    </xf>
    <xf numFmtId="0" fontId="3" fillId="0" borderId="4" xfId="0" quotePrefix="1" applyFont="1" applyBorder="1" applyAlignment="1">
      <alignment horizontal="center" vertical="center" wrapText="1"/>
    </xf>
    <xf numFmtId="0" fontId="0" fillId="6" borderId="4" xfId="0" applyFill="1" applyBorder="1" applyAlignment="1">
      <alignment horizontal="center" vertical="center" wrapText="1"/>
    </xf>
    <xf numFmtId="0" fontId="0" fillId="6" borderId="8" xfId="0" applyFill="1" applyBorder="1" applyAlignment="1">
      <alignment horizontal="center" vertical="center" wrapText="1"/>
    </xf>
    <xf numFmtId="0" fontId="2" fillId="0" borderId="0" xfId="0" applyFont="1" applyAlignment="1">
      <alignment horizontal="center" vertical="center"/>
    </xf>
    <xf numFmtId="0" fontId="0" fillId="7" borderId="9" xfId="0" applyFill="1" applyBorder="1"/>
    <xf numFmtId="0" fontId="2" fillId="4" borderId="9" xfId="0"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9" fontId="1" fillId="0" borderId="8" xfId="1" applyFont="1" applyBorder="1" applyAlignment="1">
      <alignment horizontal="center" vertical="center" wrapText="1"/>
    </xf>
    <xf numFmtId="0" fontId="0" fillId="0" borderId="4" xfId="0" applyBorder="1" applyAlignment="1">
      <alignment horizontal="left" vertical="top" wrapText="1"/>
    </xf>
    <xf numFmtId="0" fontId="0" fillId="0" borderId="8" xfId="0" applyBorder="1" applyAlignment="1">
      <alignment vertical="top" wrapText="1"/>
    </xf>
    <xf numFmtId="9" fontId="0" fillId="0" borderId="8" xfId="0" applyNumberFormat="1" applyBorder="1" applyAlignment="1">
      <alignment horizontal="center" vertical="center" wrapText="1"/>
    </xf>
    <xf numFmtId="9" fontId="7" fillId="0" borderId="0" xfId="0" applyNumberFormat="1" applyFont="1" applyProtection="1">
      <protection locked="0" hidden="1"/>
    </xf>
    <xf numFmtId="0" fontId="0" fillId="0" borderId="0" xfId="0" applyAlignment="1">
      <alignment horizontal="center" vertical="center" wrapText="1"/>
    </xf>
    <xf numFmtId="0" fontId="3" fillId="0" borderId="8" xfId="0" quotePrefix="1" applyFont="1" applyBorder="1" applyAlignment="1">
      <alignment horizontal="center" vertical="center"/>
    </xf>
    <xf numFmtId="0" fontId="2" fillId="0" borderId="0" xfId="0" applyFont="1"/>
    <xf numFmtId="9" fontId="11" fillId="0" borderId="4" xfId="1" applyFont="1" applyBorder="1" applyAlignment="1">
      <alignment horizontal="center" vertical="center"/>
    </xf>
    <xf numFmtId="9" fontId="11" fillId="0" borderId="8" xfId="1" applyFont="1" applyBorder="1" applyAlignment="1">
      <alignment horizontal="center" vertical="center"/>
    </xf>
    <xf numFmtId="0" fontId="3" fillId="0" borderId="0" xfId="0" applyFont="1" applyAlignment="1">
      <alignment horizontal="center" vertical="center" wrapText="1"/>
    </xf>
    <xf numFmtId="9" fontId="0" fillId="0" borderId="0" xfId="1" applyFont="1" applyBorder="1" applyAlignment="1">
      <alignment horizontal="center" vertical="center" wrapText="1"/>
    </xf>
    <xf numFmtId="0" fontId="0" fillId="0" borderId="2" xfId="0" applyBorder="1" applyAlignment="1">
      <alignment wrapText="1"/>
    </xf>
    <xf numFmtId="0" fontId="3" fillId="0" borderId="8" xfId="0" quotePrefix="1" applyFont="1" applyBorder="1" applyAlignment="1">
      <alignment horizontal="center" vertical="center" wrapText="1"/>
    </xf>
    <xf numFmtId="0" fontId="7" fillId="0" borderId="2" xfId="0" applyFont="1" applyBorder="1"/>
    <xf numFmtId="9" fontId="7" fillId="0" borderId="2" xfId="0" applyNumberFormat="1" applyFont="1" applyBorder="1" applyProtection="1">
      <protection locked="0"/>
    </xf>
    <xf numFmtId="9" fontId="13" fillId="7" borderId="0" xfId="0" applyNumberFormat="1" applyFont="1" applyFill="1" applyAlignment="1">
      <alignment horizontal="right" vertical="center" indent="5"/>
    </xf>
    <xf numFmtId="0" fontId="7" fillId="0" borderId="2" xfId="0" applyFont="1" applyBorder="1" applyAlignment="1">
      <alignment vertical="center" wrapText="1"/>
    </xf>
    <xf numFmtId="9" fontId="0" fillId="0" borderId="0" xfId="1" applyFont="1" applyBorder="1" applyAlignment="1">
      <alignment horizontal="center" wrapText="1"/>
    </xf>
    <xf numFmtId="0" fontId="7" fillId="0" borderId="2" xfId="0" applyFont="1" applyBorder="1" applyAlignment="1">
      <alignment wrapText="1"/>
    </xf>
    <xf numFmtId="9" fontId="0" fillId="0" borderId="4" xfId="1" applyFont="1" applyBorder="1" applyAlignment="1">
      <alignment horizontal="center" wrapText="1"/>
    </xf>
    <xf numFmtId="0" fontId="7" fillId="0" borderId="4" xfId="0" applyFont="1" applyBorder="1" applyAlignment="1">
      <alignment wrapText="1"/>
    </xf>
    <xf numFmtId="0" fontId="7" fillId="0" borderId="3" xfId="0" applyFont="1" applyBorder="1" applyAlignment="1">
      <alignment wrapText="1"/>
    </xf>
    <xf numFmtId="9" fontId="0" fillId="0" borderId="4" xfId="0" applyNumberFormat="1" applyBorder="1" applyAlignment="1">
      <alignment horizontal="center" vertical="center"/>
    </xf>
    <xf numFmtId="0" fontId="3" fillId="0" borderId="4" xfId="0" quotePrefix="1" applyFont="1" applyBorder="1" applyAlignment="1">
      <alignment horizontal="center" vertical="center"/>
    </xf>
    <xf numFmtId="9" fontId="14" fillId="7" borderId="0" xfId="0" applyNumberFormat="1" applyFont="1" applyFill="1" applyAlignment="1">
      <alignment horizontal="center" vertical="center"/>
    </xf>
    <xf numFmtId="0" fontId="23" fillId="0" borderId="0" xfId="0" applyFont="1" applyAlignment="1">
      <alignment horizontal="center" vertical="center"/>
    </xf>
    <xf numFmtId="9" fontId="0" fillId="0" borderId="12" xfId="1" applyFont="1" applyBorder="1" applyAlignment="1">
      <alignment horizontal="center" vertical="center"/>
    </xf>
    <xf numFmtId="9" fontId="0" fillId="0" borderId="1" xfId="1" applyFont="1" applyBorder="1" applyAlignment="1">
      <alignment horizontal="center" vertical="center"/>
    </xf>
    <xf numFmtId="9" fontId="0" fillId="0" borderId="5" xfId="1" applyFont="1" applyBorder="1" applyAlignment="1">
      <alignment horizontal="center" vertical="center"/>
    </xf>
    <xf numFmtId="9" fontId="0" fillId="0" borderId="10" xfId="1" applyFont="1" applyBorder="1" applyAlignment="1">
      <alignment horizontal="center" vertical="center"/>
    </xf>
    <xf numFmtId="9" fontId="0" fillId="0" borderId="3" xfId="1" applyFont="1" applyBorder="1" applyAlignment="1">
      <alignment horizontal="center" vertical="center"/>
    </xf>
    <xf numFmtId="9" fontId="0" fillId="0" borderId="0" xfId="1" applyFont="1" applyBorder="1" applyAlignment="1">
      <alignment horizontal="center" vertical="center"/>
    </xf>
    <xf numFmtId="9" fontId="8" fillId="0" borderId="0" xfId="0" applyNumberFormat="1" applyFont="1" applyAlignment="1">
      <alignment horizontal="center"/>
    </xf>
    <xf numFmtId="0" fontId="8" fillId="0" borderId="0" xfId="0" applyFont="1" applyAlignment="1">
      <alignment horizontal="center" vertical="center" wrapText="1"/>
    </xf>
    <xf numFmtId="0" fontId="24" fillId="0" borderId="0" xfId="0" applyFont="1"/>
    <xf numFmtId="9" fontId="24" fillId="0" borderId="0" xfId="0" applyNumberFormat="1" applyFont="1" applyProtection="1">
      <protection locked="0"/>
    </xf>
    <xf numFmtId="9" fontId="24" fillId="0" borderId="0" xfId="0" applyNumberFormat="1" applyFont="1"/>
    <xf numFmtId="0" fontId="24" fillId="0" borderId="0" xfId="0" applyFont="1" applyAlignment="1">
      <alignment horizontal="center" vertical="center"/>
    </xf>
    <xf numFmtId="9" fontId="24" fillId="0" borderId="0" xfId="0" applyNumberFormat="1" applyFont="1" applyAlignment="1">
      <alignment horizontal="center"/>
    </xf>
    <xf numFmtId="0" fontId="24" fillId="0" borderId="0" xfId="0" applyFont="1" applyAlignment="1">
      <alignment horizontal="center" vertical="center" wrapText="1"/>
    </xf>
    <xf numFmtId="0" fontId="21" fillId="8" borderId="13" xfId="0" applyFont="1" applyFill="1" applyBorder="1" applyAlignment="1">
      <alignment horizontal="center"/>
    </xf>
    <xf numFmtId="0" fontId="2" fillId="8" borderId="14" xfId="0" applyFont="1" applyFill="1" applyBorder="1" applyAlignment="1">
      <alignment horizontal="left"/>
    </xf>
    <xf numFmtId="0" fontId="25" fillId="9" borderId="0" xfId="0" applyFont="1" applyFill="1" applyAlignment="1">
      <alignment horizontal="center" vertical="center"/>
    </xf>
    <xf numFmtId="0" fontId="25" fillId="9" borderId="0" xfId="0" applyFont="1" applyFill="1" applyAlignment="1">
      <alignment horizontal="left"/>
    </xf>
    <xf numFmtId="0" fontId="3" fillId="0" borderId="15" xfId="0" applyFont="1" applyBorder="1" applyAlignment="1">
      <alignment horizontal="center" vertical="center" wrapText="1"/>
    </xf>
    <xf numFmtId="0" fontId="0" fillId="0" borderId="15" xfId="0" applyBorder="1" applyAlignment="1">
      <alignment vertical="center" wrapText="1"/>
    </xf>
    <xf numFmtId="0" fontId="0" fillId="0" borderId="15" xfId="0" applyBorder="1" applyAlignment="1">
      <alignment horizontal="center" vertical="center" wrapText="1"/>
    </xf>
    <xf numFmtId="9" fontId="0" fillId="0" borderId="15" xfId="1" applyFont="1" applyBorder="1" applyAlignment="1">
      <alignment horizontal="center" vertical="center" wrapText="1"/>
    </xf>
    <xf numFmtId="0" fontId="0" fillId="6" borderId="15" xfId="0" applyFill="1" applyBorder="1" applyAlignment="1">
      <alignment horizontal="center" vertical="center" wrapText="1"/>
    </xf>
    <xf numFmtId="0" fontId="0" fillId="0" borderId="16" xfId="0" applyBorder="1" applyAlignment="1">
      <alignment wrapText="1"/>
    </xf>
    <xf numFmtId="0" fontId="0" fillId="0" borderId="0" xfId="0" applyAlignment="1">
      <alignment horizontal="left"/>
    </xf>
    <xf numFmtId="0" fontId="2" fillId="4" borderId="0" xfId="0" applyFont="1" applyFill="1" applyAlignment="1">
      <alignment horizontal="center"/>
    </xf>
    <xf numFmtId="0" fontId="3" fillId="2" borderId="0" xfId="0" applyFont="1" applyFill="1" applyAlignment="1">
      <alignment horizontal="center"/>
    </xf>
    <xf numFmtId="0" fontId="7" fillId="0" borderId="0" xfId="0" applyFont="1" applyAlignment="1" applyProtection="1">
      <alignment horizontal="center"/>
      <protection hidden="1"/>
    </xf>
    <xf numFmtId="0" fontId="7" fillId="0" borderId="0" xfId="0" applyFont="1" applyAlignment="1">
      <alignment horizontal="center"/>
    </xf>
    <xf numFmtId="0" fontId="0" fillId="0" borderId="0" xfId="0" applyAlignment="1">
      <alignment horizontal="center"/>
    </xf>
    <xf numFmtId="0" fontId="24" fillId="0" borderId="0" xfId="0" applyFont="1" applyAlignment="1">
      <alignment horizontal="center"/>
    </xf>
    <xf numFmtId="0" fontId="26" fillId="4" borderId="0" xfId="0" applyFont="1" applyFill="1" applyAlignment="1">
      <alignment horizontal="center" vertical="center"/>
    </xf>
    <xf numFmtId="0" fontId="2" fillId="4" borderId="0" xfId="0" applyFont="1" applyFill="1" applyAlignment="1">
      <alignment horizontal="center"/>
    </xf>
    <xf numFmtId="0" fontId="17" fillId="0" borderId="0" xfId="0" applyFont="1" applyAlignment="1">
      <alignment wrapText="1"/>
    </xf>
    <xf numFmtId="0" fontId="0" fillId="0" borderId="0" xfId="0" applyAlignment="1">
      <alignment horizontal="left"/>
    </xf>
    <xf numFmtId="0" fontId="3" fillId="0" borderId="0" xfId="0" applyFont="1" applyAlignment="1">
      <alignment horizontal="center"/>
    </xf>
    <xf numFmtId="0" fontId="18" fillId="0" borderId="0" xfId="0" applyFont="1" applyAlignment="1">
      <alignment horizontal="center"/>
    </xf>
    <xf numFmtId="0" fontId="6" fillId="0" borderId="0" xfId="2" applyAlignment="1">
      <alignment horizontal="center" vertical="center"/>
    </xf>
    <xf numFmtId="0" fontId="4" fillId="4" borderId="0" xfId="0" applyFont="1" applyFill="1" applyAlignment="1">
      <alignment horizontal="center" vertical="center"/>
    </xf>
    <xf numFmtId="0" fontId="6" fillId="0" borderId="0" xfId="2" applyAlignment="1">
      <alignment horizontal="center"/>
    </xf>
    <xf numFmtId="0" fontId="3" fillId="2" borderId="0" xfId="0" applyFont="1" applyFill="1" applyAlignment="1">
      <alignment horizontal="center"/>
    </xf>
    <xf numFmtId="0" fontId="2" fillId="0" borderId="0" xfId="0" applyFont="1" applyAlignment="1">
      <alignment horizontal="center"/>
    </xf>
    <xf numFmtId="0" fontId="4" fillId="4" borderId="0" xfId="0" applyFont="1" applyFill="1" applyAlignment="1">
      <alignment horizontal="center" vertical="center" wrapText="1"/>
    </xf>
    <xf numFmtId="0" fontId="7" fillId="0" borderId="0" xfId="0" applyFont="1" applyAlignment="1" applyProtection="1">
      <alignment horizontal="center"/>
      <protection hidden="1"/>
    </xf>
    <xf numFmtId="0" fontId="4" fillId="4" borderId="2" xfId="0" applyFont="1" applyFill="1" applyBorder="1" applyAlignment="1">
      <alignment horizontal="center" vertical="center" wrapText="1"/>
    </xf>
    <xf numFmtId="0" fontId="7" fillId="0" borderId="0" xfId="0" applyFont="1" applyAlignment="1">
      <alignment horizontal="center"/>
    </xf>
    <xf numFmtId="0" fontId="7" fillId="0" borderId="2" xfId="0" applyFont="1" applyBorder="1" applyAlignment="1">
      <alignment horizontal="center"/>
    </xf>
    <xf numFmtId="0" fontId="0" fillId="0" borderId="0" xfId="0" applyAlignment="1">
      <alignment horizontal="center"/>
    </xf>
    <xf numFmtId="0" fontId="24" fillId="0" borderId="0" xfId="0" applyFont="1" applyAlignment="1">
      <alignment horizontal="center"/>
    </xf>
    <xf numFmtId="0" fontId="4" fillId="4" borderId="11"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27" fillId="4" borderId="0" xfId="0" applyFont="1" applyFill="1" applyAlignment="1">
      <alignment horizontal="center" vertical="center" wrapText="1"/>
    </xf>
  </cellXfs>
  <cellStyles count="3">
    <cellStyle name="Hiperlink" xfId="2" builtinId="8"/>
    <cellStyle name="Normal" xfId="0" builtinId="0"/>
    <cellStyle name="Porcentagem" xfId="1" builtinId="5"/>
  </cellStyles>
  <dxfs count="760">
    <dxf>
      <alignment horizontal="left" vertical="bottom" textRotation="0" wrapText="0" indent="0" justifyLastLine="0" shrinkToFit="0" readingOrder="0"/>
    </dxf>
    <dxf>
      <alignment horizontal="center" vertical="center"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b val="0"/>
        <color rgb="FF000000"/>
      </font>
      <fill>
        <patternFill patternType="solid">
          <fgColor indexed="64"/>
          <bgColor rgb="FFE2EFDA"/>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ont>
        <color rgb="FF9C0006"/>
      </font>
      <fill>
        <patternFill>
          <bgColor rgb="FFFFC7CE"/>
        </patternFill>
      </fill>
    </dxf>
    <dxf>
      <font>
        <b/>
        <i val="0"/>
        <color rgb="FFE74C3C"/>
      </font>
    </dxf>
    <dxf>
      <font>
        <b/>
        <i val="0"/>
        <color rgb="FFE67E22"/>
      </font>
    </dxf>
    <dxf>
      <font>
        <b/>
        <i val="0"/>
        <color rgb="FFF1C40F"/>
      </font>
    </dxf>
    <dxf>
      <font>
        <b/>
        <i val="0"/>
        <color rgb="FF27AE60"/>
      </font>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ont>
        <b/>
        <i val="0"/>
        <color rgb="FFE74C3C"/>
      </font>
    </dxf>
    <dxf>
      <font>
        <b/>
        <i val="0"/>
        <color rgb="FFE67E22"/>
      </font>
    </dxf>
    <dxf>
      <font>
        <b/>
        <i val="0"/>
        <color rgb="FFF1C40F"/>
      </font>
    </dxf>
    <dxf>
      <font>
        <b/>
        <i val="0"/>
        <color rgb="FF27AE60"/>
      </font>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ont>
        <b/>
        <i val="0"/>
        <color rgb="FFE74C3C"/>
      </font>
    </dxf>
    <dxf>
      <font>
        <b/>
        <i val="0"/>
        <color rgb="FFE67E22"/>
      </font>
    </dxf>
    <dxf>
      <font>
        <b/>
        <i val="0"/>
        <color rgb="FFF1C40F"/>
      </font>
    </dxf>
    <dxf>
      <font>
        <b/>
        <i val="0"/>
        <color rgb="FF27AE60"/>
      </font>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ont>
        <b/>
        <i val="0"/>
        <color rgb="FFE74C3C"/>
      </font>
    </dxf>
    <dxf>
      <font>
        <b/>
        <i val="0"/>
        <color rgb="FFE67E22"/>
      </font>
    </dxf>
    <dxf>
      <font>
        <b/>
        <i val="0"/>
        <color rgb="FFF1C40F"/>
      </font>
    </dxf>
    <dxf>
      <font>
        <b/>
        <i val="0"/>
        <color rgb="FF27AE60"/>
      </font>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ont>
        <b/>
        <i val="0"/>
        <color rgb="FFE74C3C"/>
      </font>
    </dxf>
    <dxf>
      <font>
        <b/>
        <i val="0"/>
        <color rgb="FFE67E22"/>
      </font>
    </dxf>
    <dxf>
      <font>
        <b/>
        <i val="0"/>
        <color rgb="FFF1C40F"/>
      </font>
    </dxf>
    <dxf>
      <font>
        <b/>
        <i val="0"/>
        <color rgb="FF27AE60"/>
      </font>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ont>
        <b/>
        <i val="0"/>
        <color rgb="FFE74C3C"/>
      </font>
    </dxf>
    <dxf>
      <font>
        <b/>
        <i val="0"/>
        <color rgb="FFE67E22"/>
      </font>
    </dxf>
    <dxf>
      <font>
        <b/>
        <i val="0"/>
        <color rgb="FFF1C40F"/>
      </font>
    </dxf>
    <dxf>
      <font>
        <b/>
        <i val="0"/>
        <color rgb="FF27AE60"/>
      </font>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ont>
        <b/>
        <i val="0"/>
        <color rgb="FFE74C3C"/>
      </font>
    </dxf>
    <dxf>
      <font>
        <b/>
        <i val="0"/>
        <color rgb="FFE67E22"/>
      </font>
    </dxf>
    <dxf>
      <font>
        <b/>
        <i val="0"/>
        <color rgb="FFF1C40F"/>
      </font>
    </dxf>
    <dxf>
      <font>
        <b/>
        <i val="0"/>
        <color rgb="FF27AE60"/>
      </font>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ont>
        <b/>
        <i val="0"/>
        <color rgb="FFE74C3C"/>
      </font>
    </dxf>
    <dxf>
      <font>
        <b/>
        <i val="0"/>
        <color rgb="FFE67E22"/>
      </font>
    </dxf>
    <dxf>
      <font>
        <b/>
        <i val="0"/>
        <color rgb="FFF1C40F"/>
      </font>
    </dxf>
    <dxf>
      <font>
        <b/>
        <i val="0"/>
        <color rgb="FF27AE60"/>
      </font>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ont>
        <b/>
        <i val="0"/>
        <color rgb="FFE74C3C"/>
      </font>
    </dxf>
    <dxf>
      <font>
        <b/>
        <i val="0"/>
        <color rgb="FFE67E22"/>
      </font>
    </dxf>
    <dxf>
      <font>
        <b/>
        <i val="0"/>
        <color rgb="FFF1C40F"/>
      </font>
    </dxf>
    <dxf>
      <font>
        <b/>
        <i val="0"/>
        <color rgb="FF27AE60"/>
      </font>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ont>
        <b/>
        <i val="0"/>
        <color rgb="FFE74C3C"/>
      </font>
    </dxf>
    <dxf>
      <font>
        <b/>
        <i val="0"/>
        <color rgb="FFE67E22"/>
      </font>
    </dxf>
    <dxf>
      <font>
        <b/>
        <i val="0"/>
        <color rgb="FFF1C40F"/>
      </font>
    </dxf>
    <dxf>
      <font>
        <b/>
        <i val="0"/>
        <color rgb="FF27AE60"/>
      </font>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ont>
        <b/>
        <i val="0"/>
        <color rgb="FFE74C3C"/>
      </font>
    </dxf>
    <dxf>
      <font>
        <b/>
        <i val="0"/>
        <color rgb="FFE67E22"/>
      </font>
    </dxf>
    <dxf>
      <font>
        <b/>
        <i val="0"/>
        <color rgb="FFF1C40F"/>
      </font>
    </dxf>
    <dxf>
      <font>
        <b/>
        <i val="0"/>
        <color rgb="FF27AE60"/>
      </font>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ont>
        <b/>
        <i val="0"/>
        <color rgb="FFE74C3C"/>
      </font>
    </dxf>
    <dxf>
      <font>
        <b/>
        <i val="0"/>
        <color rgb="FFE67E22"/>
      </font>
    </dxf>
    <dxf>
      <font>
        <b/>
        <i val="0"/>
        <color rgb="FFF1C40F"/>
      </font>
    </dxf>
    <dxf>
      <font>
        <b/>
        <i val="0"/>
        <color rgb="FF27AE60"/>
      </font>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ont>
        <b/>
        <i val="0"/>
        <color rgb="FFE74C3C"/>
      </font>
    </dxf>
    <dxf>
      <font>
        <b/>
        <i val="0"/>
        <color rgb="FFE67E22"/>
      </font>
    </dxf>
    <dxf>
      <font>
        <b/>
        <i val="0"/>
        <color rgb="FFF1C40F"/>
      </font>
    </dxf>
    <dxf>
      <font>
        <b/>
        <i val="0"/>
        <color rgb="FF27AE60"/>
      </font>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ont>
        <b/>
        <i val="0"/>
        <color rgb="FFE74C3C"/>
      </font>
    </dxf>
    <dxf>
      <font>
        <b/>
        <i val="0"/>
        <color rgb="FFE67E22"/>
      </font>
    </dxf>
    <dxf>
      <font>
        <b/>
        <i val="0"/>
        <color rgb="FFF1C40F"/>
      </font>
    </dxf>
    <dxf>
      <font>
        <b/>
        <i val="0"/>
        <color rgb="FF27AE60"/>
      </font>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ont>
        <b/>
        <i val="0"/>
        <color rgb="FFE74C3C"/>
      </font>
    </dxf>
    <dxf>
      <font>
        <b/>
        <i val="0"/>
        <color rgb="FFE67E22"/>
      </font>
    </dxf>
    <dxf>
      <font>
        <b/>
        <i val="0"/>
        <color rgb="FFF1C40F"/>
      </font>
    </dxf>
    <dxf>
      <font>
        <b/>
        <i val="0"/>
        <color rgb="FF27AE60"/>
      </font>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ont>
        <b/>
        <i val="0"/>
        <color rgb="FFE74C3C"/>
      </font>
    </dxf>
    <dxf>
      <font>
        <b/>
        <i val="0"/>
        <color rgb="FFE67E22"/>
      </font>
    </dxf>
    <dxf>
      <font>
        <b/>
        <i val="0"/>
        <color rgb="FFF1C40F"/>
      </font>
    </dxf>
    <dxf>
      <font>
        <b/>
        <i val="0"/>
        <color rgb="FF27AE60"/>
      </font>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ont>
        <b/>
        <i val="0"/>
        <color rgb="FFE74C3C"/>
      </font>
    </dxf>
    <dxf>
      <font>
        <b/>
        <i val="0"/>
        <color rgb="FFE67E22"/>
      </font>
    </dxf>
    <dxf>
      <font>
        <b/>
        <i val="0"/>
        <color rgb="FFF1C40F"/>
      </font>
    </dxf>
    <dxf>
      <font>
        <b/>
        <i val="0"/>
        <color rgb="FF27AE60"/>
      </font>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ont>
        <b/>
        <i val="0"/>
        <color rgb="FFE74C3C"/>
      </font>
    </dxf>
    <dxf>
      <font>
        <b/>
        <i val="0"/>
        <color rgb="FFE67E22"/>
      </font>
    </dxf>
    <dxf>
      <font>
        <b/>
        <i val="0"/>
        <color rgb="FFF1C40F"/>
      </font>
    </dxf>
    <dxf>
      <font>
        <b/>
        <i val="0"/>
        <color rgb="FF27AE60"/>
      </font>
    </dxf>
    <dxf>
      <fill>
        <patternFill>
          <bgColor theme="9"/>
        </patternFill>
      </fill>
    </dxf>
    <dxf>
      <fill>
        <patternFill>
          <bgColor theme="7"/>
        </patternFill>
      </fill>
    </dxf>
    <dxf>
      <fill>
        <patternFill>
          <bgColor rgb="FFA20000"/>
        </patternFill>
      </fill>
    </dxf>
  </dxfs>
  <tableStyles count="0" defaultTableStyle="TableStyleMedium2" defaultPivotStyle="PivotStyleLight16"/>
  <colors>
    <mruColors>
      <color rgb="FF27AE60"/>
      <color rgb="FFE67E22"/>
      <color rgb="FFE74C3C"/>
      <color rgb="FFF1C40F"/>
      <color rgb="FFF39C12"/>
      <color rgb="FF8BFFE1"/>
      <color rgb="FF007054"/>
      <color rgb="FF006600"/>
      <color rgb="FF27B060"/>
      <color rgb="FFA2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47.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48.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49.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1.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2.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53.xml.rels><?xml version="1.0" encoding="UTF-8" standalone="yes"?>
<Relationships xmlns="http://schemas.openxmlformats.org/package/2006/relationships"><Relationship Id="rId2" Type="http://schemas.microsoft.com/office/2011/relationships/chartColorStyle" Target="colors153.xml"/><Relationship Id="rId1" Type="http://schemas.microsoft.com/office/2011/relationships/chartStyle" Target="style153.xml"/></Relationships>
</file>

<file path=xl/charts/_rels/chart154.xml.rels><?xml version="1.0" encoding="UTF-8" standalone="yes"?>
<Relationships xmlns="http://schemas.openxmlformats.org/package/2006/relationships"><Relationship Id="rId2" Type="http://schemas.microsoft.com/office/2011/relationships/chartColorStyle" Target="colors154.xml"/><Relationship Id="rId1" Type="http://schemas.microsoft.com/office/2011/relationships/chartStyle" Target="style154.xml"/></Relationships>
</file>

<file path=xl/charts/_rels/chart155.xml.rels><?xml version="1.0" encoding="UTF-8" standalone="yes"?>
<Relationships xmlns="http://schemas.openxmlformats.org/package/2006/relationships"><Relationship Id="rId2" Type="http://schemas.microsoft.com/office/2011/relationships/chartColorStyle" Target="colors155.xml"/><Relationship Id="rId1" Type="http://schemas.microsoft.com/office/2011/relationships/chartStyle" Target="style155.xml"/></Relationships>
</file>

<file path=xl/charts/_rels/chart156.xml.rels><?xml version="1.0" encoding="UTF-8" standalone="yes"?>
<Relationships xmlns="http://schemas.openxmlformats.org/package/2006/relationships"><Relationship Id="rId2" Type="http://schemas.microsoft.com/office/2011/relationships/chartColorStyle" Target="colors156.xml"/><Relationship Id="rId1" Type="http://schemas.microsoft.com/office/2011/relationships/chartStyle" Target="style156.xml"/></Relationships>
</file>

<file path=xl/charts/_rels/chart157.xml.rels><?xml version="1.0" encoding="UTF-8" standalone="yes"?>
<Relationships xmlns="http://schemas.openxmlformats.org/package/2006/relationships"><Relationship Id="rId2" Type="http://schemas.microsoft.com/office/2011/relationships/chartColorStyle" Target="colors157.xml"/><Relationship Id="rId1" Type="http://schemas.microsoft.com/office/2011/relationships/chartStyle" Target="style157.xml"/></Relationships>
</file>

<file path=xl/charts/_rels/chart158.xml.rels><?xml version="1.0" encoding="UTF-8" standalone="yes"?>
<Relationships xmlns="http://schemas.openxmlformats.org/package/2006/relationships"><Relationship Id="rId2" Type="http://schemas.microsoft.com/office/2011/relationships/chartColorStyle" Target="colors158.xml"/><Relationship Id="rId1" Type="http://schemas.microsoft.com/office/2011/relationships/chartStyle" Target="style158.xml"/></Relationships>
</file>

<file path=xl/charts/_rels/chart159.xml.rels><?xml version="1.0" encoding="UTF-8" standalone="yes"?>
<Relationships xmlns="http://schemas.openxmlformats.org/package/2006/relationships"><Relationship Id="rId2" Type="http://schemas.microsoft.com/office/2011/relationships/chartColorStyle" Target="colors159.xml"/><Relationship Id="rId1" Type="http://schemas.microsoft.com/office/2011/relationships/chartStyle" Target="style159.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0.xml.rels><?xml version="1.0" encoding="UTF-8" standalone="yes"?>
<Relationships xmlns="http://schemas.openxmlformats.org/package/2006/relationships"><Relationship Id="rId2" Type="http://schemas.microsoft.com/office/2011/relationships/chartColorStyle" Target="colors160.xml"/><Relationship Id="rId1" Type="http://schemas.microsoft.com/office/2011/relationships/chartStyle" Target="style160.xml"/></Relationships>
</file>

<file path=xl/charts/_rels/chart161.xml.rels><?xml version="1.0" encoding="UTF-8" standalone="yes"?>
<Relationships xmlns="http://schemas.openxmlformats.org/package/2006/relationships"><Relationship Id="rId2" Type="http://schemas.microsoft.com/office/2011/relationships/chartColorStyle" Target="colors161.xml"/><Relationship Id="rId1" Type="http://schemas.microsoft.com/office/2011/relationships/chartStyle" Target="style161.xml"/></Relationships>
</file>

<file path=xl/charts/_rels/chart162.xml.rels><?xml version="1.0" encoding="UTF-8" standalone="yes"?>
<Relationships xmlns="http://schemas.openxmlformats.org/package/2006/relationships"><Relationship Id="rId2" Type="http://schemas.microsoft.com/office/2011/relationships/chartColorStyle" Target="colors162.xml"/><Relationship Id="rId1" Type="http://schemas.microsoft.com/office/2011/relationships/chartStyle" Target="style162.xml"/></Relationships>
</file>

<file path=xl/charts/_rels/chart163.xml.rels><?xml version="1.0" encoding="UTF-8" standalone="yes"?>
<Relationships xmlns="http://schemas.openxmlformats.org/package/2006/relationships"><Relationship Id="rId2" Type="http://schemas.microsoft.com/office/2011/relationships/chartColorStyle" Target="colors163.xml"/><Relationship Id="rId1" Type="http://schemas.microsoft.com/office/2011/relationships/chartStyle" Target="style163.xml"/></Relationships>
</file>

<file path=xl/charts/_rels/chart164.xml.rels><?xml version="1.0" encoding="UTF-8" standalone="yes"?>
<Relationships xmlns="http://schemas.openxmlformats.org/package/2006/relationships"><Relationship Id="rId2" Type="http://schemas.microsoft.com/office/2011/relationships/chartColorStyle" Target="colors164.xml"/><Relationship Id="rId1" Type="http://schemas.microsoft.com/office/2011/relationships/chartStyle" Target="style164.xml"/></Relationships>
</file>

<file path=xl/charts/_rels/chart165.xml.rels><?xml version="1.0" encoding="UTF-8" standalone="yes"?>
<Relationships xmlns="http://schemas.openxmlformats.org/package/2006/relationships"><Relationship Id="rId2" Type="http://schemas.microsoft.com/office/2011/relationships/chartColorStyle" Target="colors165.xml"/><Relationship Id="rId1" Type="http://schemas.microsoft.com/office/2011/relationships/chartStyle" Target="style165.xml"/></Relationships>
</file>

<file path=xl/charts/_rels/chart166.xml.rels><?xml version="1.0" encoding="UTF-8" standalone="yes"?>
<Relationships xmlns="http://schemas.openxmlformats.org/package/2006/relationships"><Relationship Id="rId2" Type="http://schemas.microsoft.com/office/2011/relationships/chartColorStyle" Target="colors166.xml"/><Relationship Id="rId1" Type="http://schemas.microsoft.com/office/2011/relationships/chartStyle" Target="style166.xml"/></Relationships>
</file>

<file path=xl/charts/_rels/chart167.xml.rels><?xml version="1.0" encoding="UTF-8" standalone="yes"?>
<Relationships xmlns="http://schemas.openxmlformats.org/package/2006/relationships"><Relationship Id="rId2" Type="http://schemas.microsoft.com/office/2011/relationships/chartColorStyle" Target="colors167.xml"/><Relationship Id="rId1" Type="http://schemas.microsoft.com/office/2011/relationships/chartStyle" Target="style167.xml"/></Relationships>
</file>

<file path=xl/charts/_rels/chart168.xml.rels><?xml version="1.0" encoding="UTF-8" standalone="yes"?>
<Relationships xmlns="http://schemas.openxmlformats.org/package/2006/relationships"><Relationship Id="rId2" Type="http://schemas.microsoft.com/office/2011/relationships/chartColorStyle" Target="colors168.xml"/><Relationship Id="rId1" Type="http://schemas.microsoft.com/office/2011/relationships/chartStyle" Target="style168.xml"/></Relationships>
</file>

<file path=xl/charts/_rels/chart169.xml.rels><?xml version="1.0" encoding="UTF-8" standalone="yes"?>
<Relationships xmlns="http://schemas.openxmlformats.org/package/2006/relationships"><Relationship Id="rId2" Type="http://schemas.microsoft.com/office/2011/relationships/chartColorStyle" Target="colors169.xml"/><Relationship Id="rId1" Type="http://schemas.microsoft.com/office/2011/relationships/chartStyle" Target="style169.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0.xml.rels><?xml version="1.0" encoding="UTF-8" standalone="yes"?>
<Relationships xmlns="http://schemas.openxmlformats.org/package/2006/relationships"><Relationship Id="rId2" Type="http://schemas.microsoft.com/office/2011/relationships/chartColorStyle" Target="colors170.xml"/><Relationship Id="rId1" Type="http://schemas.microsoft.com/office/2011/relationships/chartStyle" Target="style170.xml"/></Relationships>
</file>

<file path=xl/charts/_rels/chart171.xml.rels><?xml version="1.0" encoding="UTF-8" standalone="yes"?>
<Relationships xmlns="http://schemas.openxmlformats.org/package/2006/relationships"><Relationship Id="rId2" Type="http://schemas.microsoft.com/office/2011/relationships/chartColorStyle" Target="colors171.xml"/><Relationship Id="rId1" Type="http://schemas.microsoft.com/office/2011/relationships/chartStyle" Target="style171.xml"/></Relationships>
</file>

<file path=xl/charts/_rels/chart172.xml.rels><?xml version="1.0" encoding="UTF-8" standalone="yes"?>
<Relationships xmlns="http://schemas.openxmlformats.org/package/2006/relationships"><Relationship Id="rId2" Type="http://schemas.microsoft.com/office/2011/relationships/chartColorStyle" Target="colors172.xml"/><Relationship Id="rId1" Type="http://schemas.microsoft.com/office/2011/relationships/chartStyle" Target="style172.xml"/></Relationships>
</file>

<file path=xl/charts/_rels/chart173.xml.rels><?xml version="1.0" encoding="UTF-8" standalone="yes"?>
<Relationships xmlns="http://schemas.openxmlformats.org/package/2006/relationships"><Relationship Id="rId2" Type="http://schemas.microsoft.com/office/2011/relationships/chartColorStyle" Target="colors173.xml"/><Relationship Id="rId1" Type="http://schemas.microsoft.com/office/2011/relationships/chartStyle" Target="style173.xml"/></Relationships>
</file>

<file path=xl/charts/_rels/chart174.xml.rels><?xml version="1.0" encoding="UTF-8" standalone="yes"?>
<Relationships xmlns="http://schemas.openxmlformats.org/package/2006/relationships"><Relationship Id="rId2" Type="http://schemas.microsoft.com/office/2011/relationships/chartColorStyle" Target="colors174.xml"/><Relationship Id="rId1" Type="http://schemas.microsoft.com/office/2011/relationships/chartStyle" Target="style174.xml"/></Relationships>
</file>

<file path=xl/charts/_rels/chart175.xml.rels><?xml version="1.0" encoding="UTF-8" standalone="yes"?>
<Relationships xmlns="http://schemas.openxmlformats.org/package/2006/relationships"><Relationship Id="rId2" Type="http://schemas.microsoft.com/office/2011/relationships/chartColorStyle" Target="colors175.xml"/><Relationship Id="rId1" Type="http://schemas.microsoft.com/office/2011/relationships/chartStyle" Target="style175.xml"/></Relationships>
</file>

<file path=xl/charts/_rels/chart176.xml.rels><?xml version="1.0" encoding="UTF-8" standalone="yes"?>
<Relationships xmlns="http://schemas.openxmlformats.org/package/2006/relationships"><Relationship Id="rId2" Type="http://schemas.microsoft.com/office/2011/relationships/chartColorStyle" Target="colors176.xml"/><Relationship Id="rId1" Type="http://schemas.microsoft.com/office/2011/relationships/chartStyle" Target="style176.xml"/></Relationships>
</file>

<file path=xl/charts/_rels/chart177.xml.rels><?xml version="1.0" encoding="UTF-8" standalone="yes"?>
<Relationships xmlns="http://schemas.openxmlformats.org/package/2006/relationships"><Relationship Id="rId2" Type="http://schemas.microsoft.com/office/2011/relationships/chartColorStyle" Target="colors177.xml"/><Relationship Id="rId1" Type="http://schemas.microsoft.com/office/2011/relationships/chartStyle" Target="style177.xml"/></Relationships>
</file>

<file path=xl/charts/_rels/chart178.xml.rels><?xml version="1.0" encoding="UTF-8" standalone="yes"?>
<Relationships xmlns="http://schemas.openxmlformats.org/package/2006/relationships"><Relationship Id="rId2" Type="http://schemas.microsoft.com/office/2011/relationships/chartColorStyle" Target="colors178.xml"/><Relationship Id="rId1" Type="http://schemas.microsoft.com/office/2011/relationships/chartStyle" Target="style178.xml"/></Relationships>
</file>

<file path=xl/charts/_rels/chart179.xml.rels><?xml version="1.0" encoding="UTF-8" standalone="yes"?>
<Relationships xmlns="http://schemas.openxmlformats.org/package/2006/relationships"><Relationship Id="rId2" Type="http://schemas.microsoft.com/office/2011/relationships/chartColorStyle" Target="colors179.xml"/><Relationship Id="rId1" Type="http://schemas.microsoft.com/office/2011/relationships/chartStyle" Target="style179.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0.xml.rels><?xml version="1.0" encoding="UTF-8" standalone="yes"?>
<Relationships xmlns="http://schemas.openxmlformats.org/package/2006/relationships"><Relationship Id="rId2" Type="http://schemas.microsoft.com/office/2011/relationships/chartColorStyle" Target="colors180.xml"/><Relationship Id="rId1" Type="http://schemas.microsoft.com/office/2011/relationships/chartStyle" Target="style180.xml"/></Relationships>
</file>

<file path=xl/charts/_rels/chart181.xml.rels><?xml version="1.0" encoding="UTF-8" standalone="yes"?>
<Relationships xmlns="http://schemas.openxmlformats.org/package/2006/relationships"><Relationship Id="rId2" Type="http://schemas.microsoft.com/office/2011/relationships/chartColorStyle" Target="colors181.xml"/><Relationship Id="rId1" Type="http://schemas.microsoft.com/office/2011/relationships/chartStyle" Target="style181.xml"/></Relationships>
</file>

<file path=xl/charts/_rels/chart182.xml.rels><?xml version="1.0" encoding="UTF-8" standalone="yes"?>
<Relationships xmlns="http://schemas.openxmlformats.org/package/2006/relationships"><Relationship Id="rId2" Type="http://schemas.microsoft.com/office/2011/relationships/chartColorStyle" Target="colors182.xml"/><Relationship Id="rId1" Type="http://schemas.microsoft.com/office/2011/relationships/chartStyle" Target="style182.xml"/></Relationships>
</file>

<file path=xl/charts/_rels/chart183.xml.rels><?xml version="1.0" encoding="UTF-8" standalone="yes"?>
<Relationships xmlns="http://schemas.openxmlformats.org/package/2006/relationships"><Relationship Id="rId2" Type="http://schemas.microsoft.com/office/2011/relationships/chartColorStyle" Target="colors183.xml"/><Relationship Id="rId1" Type="http://schemas.microsoft.com/office/2011/relationships/chartStyle" Target="style183.xml"/></Relationships>
</file>

<file path=xl/charts/_rels/chart184.xml.rels><?xml version="1.0" encoding="UTF-8" standalone="yes"?>
<Relationships xmlns="http://schemas.openxmlformats.org/package/2006/relationships"><Relationship Id="rId2" Type="http://schemas.microsoft.com/office/2011/relationships/chartColorStyle" Target="colors184.xml"/><Relationship Id="rId1" Type="http://schemas.microsoft.com/office/2011/relationships/chartStyle" Target="style184.xml"/></Relationships>
</file>

<file path=xl/charts/_rels/chart185.xml.rels><?xml version="1.0" encoding="UTF-8" standalone="yes"?>
<Relationships xmlns="http://schemas.openxmlformats.org/package/2006/relationships"><Relationship Id="rId2" Type="http://schemas.microsoft.com/office/2011/relationships/chartColorStyle" Target="colors185.xml"/><Relationship Id="rId1" Type="http://schemas.microsoft.com/office/2011/relationships/chartStyle" Target="style185.xml"/></Relationships>
</file>

<file path=xl/charts/_rels/chart186.xml.rels><?xml version="1.0" encoding="UTF-8" standalone="yes"?>
<Relationships xmlns="http://schemas.openxmlformats.org/package/2006/relationships"><Relationship Id="rId2" Type="http://schemas.microsoft.com/office/2011/relationships/chartColorStyle" Target="colors186.xml"/><Relationship Id="rId1" Type="http://schemas.microsoft.com/office/2011/relationships/chartStyle" Target="style186.xml"/></Relationships>
</file>

<file path=xl/charts/_rels/chart187.xml.rels><?xml version="1.0" encoding="UTF-8" standalone="yes"?>
<Relationships xmlns="http://schemas.openxmlformats.org/package/2006/relationships"><Relationship Id="rId2" Type="http://schemas.microsoft.com/office/2011/relationships/chartColorStyle" Target="colors187.xml"/><Relationship Id="rId1" Type="http://schemas.microsoft.com/office/2011/relationships/chartStyle" Target="style187.xml"/></Relationships>
</file>

<file path=xl/charts/_rels/chart188.xml.rels><?xml version="1.0" encoding="UTF-8" standalone="yes"?>
<Relationships xmlns="http://schemas.openxmlformats.org/package/2006/relationships"><Relationship Id="rId2" Type="http://schemas.microsoft.com/office/2011/relationships/chartColorStyle" Target="colors188.xml"/><Relationship Id="rId1" Type="http://schemas.microsoft.com/office/2011/relationships/chartStyle" Target="style188.xml"/></Relationships>
</file>

<file path=xl/charts/_rels/chart189.xml.rels><?xml version="1.0" encoding="UTF-8" standalone="yes"?>
<Relationships xmlns="http://schemas.openxmlformats.org/package/2006/relationships"><Relationship Id="rId2" Type="http://schemas.microsoft.com/office/2011/relationships/chartColorStyle" Target="colors189.xml"/><Relationship Id="rId1" Type="http://schemas.microsoft.com/office/2011/relationships/chartStyle" Target="style189.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0.xml.rels><?xml version="1.0" encoding="UTF-8" standalone="yes"?>
<Relationships xmlns="http://schemas.openxmlformats.org/package/2006/relationships"><Relationship Id="rId2" Type="http://schemas.microsoft.com/office/2011/relationships/chartColorStyle" Target="colors190.xml"/><Relationship Id="rId1" Type="http://schemas.microsoft.com/office/2011/relationships/chartStyle" Target="style190.xml"/></Relationships>
</file>

<file path=xl/charts/_rels/chart191.xml.rels><?xml version="1.0" encoding="UTF-8" standalone="yes"?>
<Relationships xmlns="http://schemas.openxmlformats.org/package/2006/relationships"><Relationship Id="rId2" Type="http://schemas.microsoft.com/office/2011/relationships/chartColorStyle" Target="colors191.xml"/><Relationship Id="rId1" Type="http://schemas.microsoft.com/office/2011/relationships/chartStyle" Target="style191.xml"/></Relationships>
</file>

<file path=xl/charts/_rels/chart192.xml.rels><?xml version="1.0" encoding="UTF-8" standalone="yes"?>
<Relationships xmlns="http://schemas.openxmlformats.org/package/2006/relationships"><Relationship Id="rId2" Type="http://schemas.microsoft.com/office/2011/relationships/chartColorStyle" Target="colors192.xml"/><Relationship Id="rId1" Type="http://schemas.microsoft.com/office/2011/relationships/chartStyle" Target="style192.xml"/></Relationships>
</file>

<file path=xl/charts/_rels/chart193.xml.rels><?xml version="1.0" encoding="UTF-8" standalone="yes"?>
<Relationships xmlns="http://schemas.openxmlformats.org/package/2006/relationships"><Relationship Id="rId2" Type="http://schemas.microsoft.com/office/2011/relationships/chartColorStyle" Target="colors193.xml"/><Relationship Id="rId1" Type="http://schemas.microsoft.com/office/2011/relationships/chartStyle" Target="style193.xml"/></Relationships>
</file>

<file path=xl/charts/_rels/chart194.xml.rels><?xml version="1.0" encoding="UTF-8" standalone="yes"?>
<Relationships xmlns="http://schemas.openxmlformats.org/package/2006/relationships"><Relationship Id="rId2" Type="http://schemas.microsoft.com/office/2011/relationships/chartColorStyle" Target="colors194.xml"/><Relationship Id="rId1" Type="http://schemas.microsoft.com/office/2011/relationships/chartStyle" Target="style194.xml"/></Relationships>
</file>

<file path=xl/charts/_rels/chart195.xml.rels><?xml version="1.0" encoding="UTF-8" standalone="yes"?>
<Relationships xmlns="http://schemas.openxmlformats.org/package/2006/relationships"><Relationship Id="rId2" Type="http://schemas.microsoft.com/office/2011/relationships/chartColorStyle" Target="colors195.xml"/><Relationship Id="rId1" Type="http://schemas.microsoft.com/office/2011/relationships/chartStyle" Target="style195.xml"/></Relationships>
</file>

<file path=xl/charts/_rels/chart196.xml.rels><?xml version="1.0" encoding="UTF-8" standalone="yes"?>
<Relationships xmlns="http://schemas.openxmlformats.org/package/2006/relationships"><Relationship Id="rId2" Type="http://schemas.microsoft.com/office/2011/relationships/chartColorStyle" Target="colors196.xml"/><Relationship Id="rId1" Type="http://schemas.microsoft.com/office/2011/relationships/chartStyle" Target="style196.xml"/></Relationships>
</file>

<file path=xl/charts/_rels/chart197.xml.rels><?xml version="1.0" encoding="UTF-8" standalone="yes"?>
<Relationships xmlns="http://schemas.openxmlformats.org/package/2006/relationships"><Relationship Id="rId2" Type="http://schemas.microsoft.com/office/2011/relationships/chartColorStyle" Target="colors197.xml"/><Relationship Id="rId1" Type="http://schemas.microsoft.com/office/2011/relationships/chartStyle" Target="style197.xml"/></Relationships>
</file>

<file path=xl/charts/_rels/chart198.xml.rels><?xml version="1.0" encoding="UTF-8" standalone="yes"?>
<Relationships xmlns="http://schemas.openxmlformats.org/package/2006/relationships"><Relationship Id="rId2" Type="http://schemas.microsoft.com/office/2011/relationships/chartColorStyle" Target="colors198.xml"/><Relationship Id="rId1" Type="http://schemas.microsoft.com/office/2011/relationships/chartStyle" Target="style198.xml"/></Relationships>
</file>

<file path=xl/charts/_rels/chart199.xml.rels><?xml version="1.0" encoding="UTF-8" standalone="yes"?>
<Relationships xmlns="http://schemas.openxmlformats.org/package/2006/relationships"><Relationship Id="rId2" Type="http://schemas.microsoft.com/office/2011/relationships/chartColorStyle" Target="colors199.xml"/><Relationship Id="rId1" Type="http://schemas.microsoft.com/office/2011/relationships/chartStyle" Target="style19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00.xml.rels><?xml version="1.0" encoding="UTF-8" standalone="yes"?>
<Relationships xmlns="http://schemas.openxmlformats.org/package/2006/relationships"><Relationship Id="rId2" Type="http://schemas.microsoft.com/office/2011/relationships/chartColorStyle" Target="colors200.xml"/><Relationship Id="rId1" Type="http://schemas.microsoft.com/office/2011/relationships/chartStyle" Target="style200.xml"/></Relationships>
</file>

<file path=xl/charts/_rels/chart201.xml.rels><?xml version="1.0" encoding="UTF-8" standalone="yes"?>
<Relationships xmlns="http://schemas.openxmlformats.org/package/2006/relationships"><Relationship Id="rId2" Type="http://schemas.microsoft.com/office/2011/relationships/chartColorStyle" Target="colors201.xml"/><Relationship Id="rId1" Type="http://schemas.microsoft.com/office/2011/relationships/chartStyle" Target="style201.xml"/></Relationships>
</file>

<file path=xl/charts/_rels/chart202.xml.rels><?xml version="1.0" encoding="UTF-8" standalone="yes"?>
<Relationships xmlns="http://schemas.openxmlformats.org/package/2006/relationships"><Relationship Id="rId2" Type="http://schemas.microsoft.com/office/2011/relationships/chartColorStyle" Target="colors202.xml"/><Relationship Id="rId1" Type="http://schemas.microsoft.com/office/2011/relationships/chartStyle" Target="style202.xml"/></Relationships>
</file>

<file path=xl/charts/_rels/chart203.xml.rels><?xml version="1.0" encoding="UTF-8" standalone="yes"?>
<Relationships xmlns="http://schemas.openxmlformats.org/package/2006/relationships"><Relationship Id="rId2" Type="http://schemas.microsoft.com/office/2011/relationships/chartColorStyle" Target="colors203.xml"/><Relationship Id="rId1" Type="http://schemas.microsoft.com/office/2011/relationships/chartStyle" Target="style203.xml"/></Relationships>
</file>

<file path=xl/charts/_rels/chart204.xml.rels><?xml version="1.0" encoding="UTF-8" standalone="yes"?>
<Relationships xmlns="http://schemas.openxmlformats.org/package/2006/relationships"><Relationship Id="rId2" Type="http://schemas.microsoft.com/office/2011/relationships/chartColorStyle" Target="colors204.xml"/><Relationship Id="rId1" Type="http://schemas.microsoft.com/office/2011/relationships/chartStyle" Target="style204.xml"/></Relationships>
</file>

<file path=xl/charts/_rels/chart205.xml.rels><?xml version="1.0" encoding="UTF-8" standalone="yes"?>
<Relationships xmlns="http://schemas.openxmlformats.org/package/2006/relationships"><Relationship Id="rId2" Type="http://schemas.microsoft.com/office/2011/relationships/chartColorStyle" Target="colors205.xml"/><Relationship Id="rId1" Type="http://schemas.microsoft.com/office/2011/relationships/chartStyle" Target="style205.xml"/></Relationships>
</file>

<file path=xl/charts/_rels/chart206.xml.rels><?xml version="1.0" encoding="UTF-8" standalone="yes"?>
<Relationships xmlns="http://schemas.openxmlformats.org/package/2006/relationships"><Relationship Id="rId2" Type="http://schemas.microsoft.com/office/2011/relationships/chartColorStyle" Target="colors206.xml"/><Relationship Id="rId1" Type="http://schemas.microsoft.com/office/2011/relationships/chartStyle" Target="style206.xml"/></Relationships>
</file>

<file path=xl/charts/_rels/chart207.xml.rels><?xml version="1.0" encoding="UTF-8" standalone="yes"?>
<Relationships xmlns="http://schemas.openxmlformats.org/package/2006/relationships"><Relationship Id="rId2" Type="http://schemas.microsoft.com/office/2011/relationships/chartColorStyle" Target="colors207.xml"/><Relationship Id="rId1" Type="http://schemas.microsoft.com/office/2011/relationships/chartStyle" Target="style207.xml"/></Relationships>
</file>

<file path=xl/charts/_rels/chart208.xml.rels><?xml version="1.0" encoding="UTF-8" standalone="yes"?>
<Relationships xmlns="http://schemas.openxmlformats.org/package/2006/relationships"><Relationship Id="rId2" Type="http://schemas.microsoft.com/office/2011/relationships/chartColorStyle" Target="colors208.xml"/><Relationship Id="rId1" Type="http://schemas.microsoft.com/office/2011/relationships/chartStyle" Target="style208.xml"/></Relationships>
</file>

<file path=xl/charts/_rels/chart209.xml.rels><?xml version="1.0" encoding="UTF-8" standalone="yes"?>
<Relationships xmlns="http://schemas.openxmlformats.org/package/2006/relationships"><Relationship Id="rId2" Type="http://schemas.microsoft.com/office/2011/relationships/chartColorStyle" Target="colors209.xml"/><Relationship Id="rId1" Type="http://schemas.microsoft.com/office/2011/relationships/chartStyle" Target="style209.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0.xml.rels><?xml version="1.0" encoding="UTF-8" standalone="yes"?>
<Relationships xmlns="http://schemas.openxmlformats.org/package/2006/relationships"><Relationship Id="rId2" Type="http://schemas.microsoft.com/office/2011/relationships/chartColorStyle" Target="colors210.xml"/><Relationship Id="rId1" Type="http://schemas.microsoft.com/office/2011/relationships/chartStyle" Target="style210.xml"/></Relationships>
</file>

<file path=xl/charts/_rels/chart211.xml.rels><?xml version="1.0" encoding="UTF-8" standalone="yes"?>
<Relationships xmlns="http://schemas.openxmlformats.org/package/2006/relationships"><Relationship Id="rId2" Type="http://schemas.microsoft.com/office/2011/relationships/chartColorStyle" Target="colors211.xml"/><Relationship Id="rId1" Type="http://schemas.microsoft.com/office/2011/relationships/chartStyle" Target="style211.xml"/></Relationships>
</file>

<file path=xl/charts/_rels/chart212.xml.rels><?xml version="1.0" encoding="UTF-8" standalone="yes"?>
<Relationships xmlns="http://schemas.openxmlformats.org/package/2006/relationships"><Relationship Id="rId2" Type="http://schemas.microsoft.com/office/2011/relationships/chartColorStyle" Target="colors212.xml"/><Relationship Id="rId1" Type="http://schemas.microsoft.com/office/2011/relationships/chartStyle" Target="style212.xml"/></Relationships>
</file>

<file path=xl/charts/_rels/chart213.xml.rels><?xml version="1.0" encoding="UTF-8" standalone="yes"?>
<Relationships xmlns="http://schemas.openxmlformats.org/package/2006/relationships"><Relationship Id="rId2" Type="http://schemas.microsoft.com/office/2011/relationships/chartColorStyle" Target="colors213.xml"/><Relationship Id="rId1" Type="http://schemas.microsoft.com/office/2011/relationships/chartStyle" Target="style213.xml"/></Relationships>
</file>

<file path=xl/charts/_rels/chart214.xml.rels><?xml version="1.0" encoding="UTF-8" standalone="yes"?>
<Relationships xmlns="http://schemas.openxmlformats.org/package/2006/relationships"><Relationship Id="rId2" Type="http://schemas.microsoft.com/office/2011/relationships/chartColorStyle" Target="colors214.xml"/><Relationship Id="rId1" Type="http://schemas.microsoft.com/office/2011/relationships/chartStyle" Target="style214.xml"/></Relationships>
</file>

<file path=xl/charts/_rels/chart215.xml.rels><?xml version="1.0" encoding="UTF-8" standalone="yes"?>
<Relationships xmlns="http://schemas.openxmlformats.org/package/2006/relationships"><Relationship Id="rId2" Type="http://schemas.microsoft.com/office/2011/relationships/chartColorStyle" Target="colors215.xml"/><Relationship Id="rId1" Type="http://schemas.microsoft.com/office/2011/relationships/chartStyle" Target="style215.xml"/></Relationships>
</file>

<file path=xl/charts/_rels/chart216.xml.rels><?xml version="1.0" encoding="UTF-8" standalone="yes"?>
<Relationships xmlns="http://schemas.openxmlformats.org/package/2006/relationships"><Relationship Id="rId2" Type="http://schemas.microsoft.com/office/2011/relationships/chartColorStyle" Target="colors216.xml"/><Relationship Id="rId1" Type="http://schemas.microsoft.com/office/2011/relationships/chartStyle" Target="style216.xml"/></Relationships>
</file>

<file path=xl/charts/_rels/chart217.xml.rels><?xml version="1.0" encoding="UTF-8" standalone="yes"?>
<Relationships xmlns="http://schemas.openxmlformats.org/package/2006/relationships"><Relationship Id="rId2" Type="http://schemas.microsoft.com/office/2011/relationships/chartColorStyle" Target="colors217.xml"/><Relationship Id="rId1" Type="http://schemas.microsoft.com/office/2011/relationships/chartStyle" Target="style217.xml"/></Relationships>
</file>

<file path=xl/charts/_rels/chart218.xml.rels><?xml version="1.0" encoding="UTF-8" standalone="yes"?>
<Relationships xmlns="http://schemas.openxmlformats.org/package/2006/relationships"><Relationship Id="rId2" Type="http://schemas.microsoft.com/office/2011/relationships/chartColorStyle" Target="colors218.xml"/><Relationship Id="rId1" Type="http://schemas.microsoft.com/office/2011/relationships/chartStyle" Target="style218.xml"/></Relationships>
</file>

<file path=xl/charts/_rels/chart219.xml.rels><?xml version="1.0" encoding="UTF-8" standalone="yes"?>
<Relationships xmlns="http://schemas.openxmlformats.org/package/2006/relationships"><Relationship Id="rId2" Type="http://schemas.microsoft.com/office/2011/relationships/chartColorStyle" Target="colors219.xml"/><Relationship Id="rId1" Type="http://schemas.microsoft.com/office/2011/relationships/chartStyle" Target="style219.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0.xml.rels><?xml version="1.0" encoding="UTF-8" standalone="yes"?>
<Relationships xmlns="http://schemas.openxmlformats.org/package/2006/relationships"><Relationship Id="rId2" Type="http://schemas.microsoft.com/office/2011/relationships/chartColorStyle" Target="colors220.xml"/><Relationship Id="rId1" Type="http://schemas.microsoft.com/office/2011/relationships/chartStyle" Target="style220.xml"/></Relationships>
</file>

<file path=xl/charts/_rels/chart221.xml.rels><?xml version="1.0" encoding="UTF-8" standalone="yes"?>
<Relationships xmlns="http://schemas.openxmlformats.org/package/2006/relationships"><Relationship Id="rId2" Type="http://schemas.microsoft.com/office/2011/relationships/chartColorStyle" Target="colors221.xml"/><Relationship Id="rId1" Type="http://schemas.microsoft.com/office/2011/relationships/chartStyle" Target="style221.xml"/></Relationships>
</file>

<file path=xl/charts/_rels/chart222.xml.rels><?xml version="1.0" encoding="UTF-8" standalone="yes"?>
<Relationships xmlns="http://schemas.openxmlformats.org/package/2006/relationships"><Relationship Id="rId2" Type="http://schemas.microsoft.com/office/2011/relationships/chartColorStyle" Target="colors222.xml"/><Relationship Id="rId1" Type="http://schemas.microsoft.com/office/2011/relationships/chartStyle" Target="style222.xml"/></Relationships>
</file>

<file path=xl/charts/_rels/chart223.xml.rels><?xml version="1.0" encoding="UTF-8" standalone="yes"?>
<Relationships xmlns="http://schemas.openxmlformats.org/package/2006/relationships"><Relationship Id="rId2" Type="http://schemas.microsoft.com/office/2011/relationships/chartColorStyle" Target="colors223.xml"/><Relationship Id="rId1" Type="http://schemas.microsoft.com/office/2011/relationships/chartStyle" Target="style223.xml"/></Relationships>
</file>

<file path=xl/charts/_rels/chart224.xml.rels><?xml version="1.0" encoding="UTF-8" standalone="yes"?>
<Relationships xmlns="http://schemas.openxmlformats.org/package/2006/relationships"><Relationship Id="rId2" Type="http://schemas.microsoft.com/office/2011/relationships/chartColorStyle" Target="colors224.xml"/><Relationship Id="rId1" Type="http://schemas.microsoft.com/office/2011/relationships/chartStyle" Target="style224.xml"/></Relationships>
</file>

<file path=xl/charts/_rels/chart225.xml.rels><?xml version="1.0" encoding="UTF-8" standalone="yes"?>
<Relationships xmlns="http://schemas.openxmlformats.org/package/2006/relationships"><Relationship Id="rId2" Type="http://schemas.microsoft.com/office/2011/relationships/chartColorStyle" Target="colors225.xml"/><Relationship Id="rId1" Type="http://schemas.microsoft.com/office/2011/relationships/chartStyle" Target="style225.xml"/></Relationships>
</file>

<file path=xl/charts/_rels/chart226.xml.rels><?xml version="1.0" encoding="UTF-8" standalone="yes"?>
<Relationships xmlns="http://schemas.openxmlformats.org/package/2006/relationships"><Relationship Id="rId2" Type="http://schemas.microsoft.com/office/2011/relationships/chartColorStyle" Target="colors226.xml"/><Relationship Id="rId1" Type="http://schemas.microsoft.com/office/2011/relationships/chartStyle" Target="style226.xml"/></Relationships>
</file>

<file path=xl/charts/_rels/chart227.xml.rels><?xml version="1.0" encoding="UTF-8" standalone="yes"?>
<Relationships xmlns="http://schemas.openxmlformats.org/package/2006/relationships"><Relationship Id="rId2" Type="http://schemas.microsoft.com/office/2011/relationships/chartColorStyle" Target="colors227.xml"/><Relationship Id="rId1" Type="http://schemas.microsoft.com/office/2011/relationships/chartStyle" Target="style227.xml"/></Relationships>
</file>

<file path=xl/charts/_rels/chart228.xml.rels><?xml version="1.0" encoding="UTF-8" standalone="yes"?>
<Relationships xmlns="http://schemas.openxmlformats.org/package/2006/relationships"><Relationship Id="rId2" Type="http://schemas.microsoft.com/office/2011/relationships/chartColorStyle" Target="colors228.xml"/><Relationship Id="rId1" Type="http://schemas.microsoft.com/office/2011/relationships/chartStyle" Target="style228.xml"/></Relationships>
</file>

<file path=xl/charts/_rels/chart229.xml.rels><?xml version="1.0" encoding="UTF-8" standalone="yes"?>
<Relationships xmlns="http://schemas.openxmlformats.org/package/2006/relationships"><Relationship Id="rId2" Type="http://schemas.microsoft.com/office/2011/relationships/chartColorStyle" Target="colors229.xml"/><Relationship Id="rId1" Type="http://schemas.microsoft.com/office/2011/relationships/chartStyle" Target="style229.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0.xml.rels><?xml version="1.0" encoding="UTF-8" standalone="yes"?>
<Relationships xmlns="http://schemas.openxmlformats.org/package/2006/relationships"><Relationship Id="rId2" Type="http://schemas.microsoft.com/office/2011/relationships/chartColorStyle" Target="colors230.xml"/><Relationship Id="rId1" Type="http://schemas.microsoft.com/office/2011/relationships/chartStyle" Target="style230.xml"/></Relationships>
</file>

<file path=xl/charts/_rels/chart231.xml.rels><?xml version="1.0" encoding="UTF-8" standalone="yes"?>
<Relationships xmlns="http://schemas.openxmlformats.org/package/2006/relationships"><Relationship Id="rId2" Type="http://schemas.microsoft.com/office/2011/relationships/chartColorStyle" Target="colors231.xml"/><Relationship Id="rId1" Type="http://schemas.microsoft.com/office/2011/relationships/chartStyle" Target="style231.xml"/></Relationships>
</file>

<file path=xl/charts/_rels/chart232.xml.rels><?xml version="1.0" encoding="UTF-8" standalone="yes"?>
<Relationships xmlns="http://schemas.openxmlformats.org/package/2006/relationships"><Relationship Id="rId2" Type="http://schemas.microsoft.com/office/2011/relationships/chartColorStyle" Target="colors232.xml"/><Relationship Id="rId1" Type="http://schemas.microsoft.com/office/2011/relationships/chartStyle" Target="style232.xml"/></Relationships>
</file>

<file path=xl/charts/_rels/chart233.xml.rels><?xml version="1.0" encoding="UTF-8" standalone="yes"?>
<Relationships xmlns="http://schemas.openxmlformats.org/package/2006/relationships"><Relationship Id="rId2" Type="http://schemas.microsoft.com/office/2011/relationships/chartColorStyle" Target="colors233.xml"/><Relationship Id="rId1" Type="http://schemas.microsoft.com/office/2011/relationships/chartStyle" Target="style233.xml"/></Relationships>
</file>

<file path=xl/charts/_rels/chart234.xml.rels><?xml version="1.0" encoding="UTF-8" standalone="yes"?>
<Relationships xmlns="http://schemas.openxmlformats.org/package/2006/relationships"><Relationship Id="rId2" Type="http://schemas.microsoft.com/office/2011/relationships/chartColorStyle" Target="colors234.xml"/><Relationship Id="rId1" Type="http://schemas.microsoft.com/office/2011/relationships/chartStyle" Target="style234.xml"/></Relationships>
</file>

<file path=xl/charts/_rels/chart235.xml.rels><?xml version="1.0" encoding="UTF-8" standalone="yes"?>
<Relationships xmlns="http://schemas.openxmlformats.org/package/2006/relationships"><Relationship Id="rId2" Type="http://schemas.microsoft.com/office/2011/relationships/chartColorStyle" Target="colors235.xml"/><Relationship Id="rId1" Type="http://schemas.microsoft.com/office/2011/relationships/chartStyle" Target="style235.xml"/></Relationships>
</file>

<file path=xl/charts/_rels/chart236.xml.rels><?xml version="1.0" encoding="UTF-8" standalone="yes"?>
<Relationships xmlns="http://schemas.openxmlformats.org/package/2006/relationships"><Relationship Id="rId2" Type="http://schemas.microsoft.com/office/2011/relationships/chartColorStyle" Target="colors236.xml"/><Relationship Id="rId1" Type="http://schemas.microsoft.com/office/2011/relationships/chartStyle" Target="style236.xml"/></Relationships>
</file>

<file path=xl/charts/_rels/chart237.xml.rels><?xml version="1.0" encoding="UTF-8" standalone="yes"?>
<Relationships xmlns="http://schemas.openxmlformats.org/package/2006/relationships"><Relationship Id="rId2" Type="http://schemas.microsoft.com/office/2011/relationships/chartColorStyle" Target="colors237.xml"/><Relationship Id="rId1" Type="http://schemas.microsoft.com/office/2011/relationships/chartStyle" Target="style237.xml"/></Relationships>
</file>

<file path=xl/charts/_rels/chart238.xml.rels><?xml version="1.0" encoding="UTF-8" standalone="yes"?>
<Relationships xmlns="http://schemas.openxmlformats.org/package/2006/relationships"><Relationship Id="rId2" Type="http://schemas.microsoft.com/office/2011/relationships/chartColorStyle" Target="colors238.xml"/><Relationship Id="rId1" Type="http://schemas.microsoft.com/office/2011/relationships/chartStyle" Target="style238.xml"/></Relationships>
</file>

<file path=xl/charts/_rels/chart239.xml.rels><?xml version="1.0" encoding="UTF-8" standalone="yes"?>
<Relationships xmlns="http://schemas.openxmlformats.org/package/2006/relationships"><Relationship Id="rId2" Type="http://schemas.microsoft.com/office/2011/relationships/chartColorStyle" Target="colors239.xml"/><Relationship Id="rId1" Type="http://schemas.microsoft.com/office/2011/relationships/chartStyle" Target="style239.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0.xml.rels><?xml version="1.0" encoding="UTF-8" standalone="yes"?>
<Relationships xmlns="http://schemas.openxmlformats.org/package/2006/relationships"><Relationship Id="rId2" Type="http://schemas.microsoft.com/office/2011/relationships/chartColorStyle" Target="colors240.xml"/><Relationship Id="rId1" Type="http://schemas.microsoft.com/office/2011/relationships/chartStyle" Target="style240.xml"/></Relationships>
</file>

<file path=xl/charts/_rels/chart241.xml.rels><?xml version="1.0" encoding="UTF-8" standalone="yes"?>
<Relationships xmlns="http://schemas.openxmlformats.org/package/2006/relationships"><Relationship Id="rId2" Type="http://schemas.microsoft.com/office/2011/relationships/chartColorStyle" Target="colors241.xml"/><Relationship Id="rId1" Type="http://schemas.microsoft.com/office/2011/relationships/chartStyle" Target="style241.xml"/></Relationships>
</file>

<file path=xl/charts/_rels/chart242.xml.rels><?xml version="1.0" encoding="UTF-8" standalone="yes"?>
<Relationships xmlns="http://schemas.openxmlformats.org/package/2006/relationships"><Relationship Id="rId2" Type="http://schemas.microsoft.com/office/2011/relationships/chartColorStyle" Target="colors242.xml"/><Relationship Id="rId1" Type="http://schemas.microsoft.com/office/2011/relationships/chartStyle" Target="style242.xml"/></Relationships>
</file>

<file path=xl/charts/_rels/chart243.xml.rels><?xml version="1.0" encoding="UTF-8" standalone="yes"?>
<Relationships xmlns="http://schemas.openxmlformats.org/package/2006/relationships"><Relationship Id="rId2" Type="http://schemas.microsoft.com/office/2011/relationships/chartColorStyle" Target="colors243.xml"/><Relationship Id="rId1" Type="http://schemas.microsoft.com/office/2011/relationships/chartStyle" Target="style243.xml"/></Relationships>
</file>

<file path=xl/charts/_rels/chart244.xml.rels><?xml version="1.0" encoding="UTF-8" standalone="yes"?>
<Relationships xmlns="http://schemas.openxmlformats.org/package/2006/relationships"><Relationship Id="rId2" Type="http://schemas.microsoft.com/office/2011/relationships/chartColorStyle" Target="colors244.xml"/><Relationship Id="rId1" Type="http://schemas.microsoft.com/office/2011/relationships/chartStyle" Target="style244.xml"/></Relationships>
</file>

<file path=xl/charts/_rels/chart245.xml.rels><?xml version="1.0" encoding="UTF-8" standalone="yes"?>
<Relationships xmlns="http://schemas.openxmlformats.org/package/2006/relationships"><Relationship Id="rId2" Type="http://schemas.microsoft.com/office/2011/relationships/chartColorStyle" Target="colors245.xml"/><Relationship Id="rId1" Type="http://schemas.microsoft.com/office/2011/relationships/chartStyle" Target="style245.xml"/></Relationships>
</file>

<file path=xl/charts/_rels/chart246.xml.rels><?xml version="1.0" encoding="UTF-8" standalone="yes"?>
<Relationships xmlns="http://schemas.openxmlformats.org/package/2006/relationships"><Relationship Id="rId2" Type="http://schemas.microsoft.com/office/2011/relationships/chartColorStyle" Target="colors246.xml"/><Relationship Id="rId1" Type="http://schemas.microsoft.com/office/2011/relationships/chartStyle" Target="style246.xml"/></Relationships>
</file>

<file path=xl/charts/_rels/chart247.xml.rels><?xml version="1.0" encoding="UTF-8" standalone="yes"?>
<Relationships xmlns="http://schemas.openxmlformats.org/package/2006/relationships"><Relationship Id="rId2" Type="http://schemas.microsoft.com/office/2011/relationships/chartColorStyle" Target="colors247.xml"/><Relationship Id="rId1" Type="http://schemas.microsoft.com/office/2011/relationships/chartStyle" Target="style247.xml"/></Relationships>
</file>

<file path=xl/charts/_rels/chart248.xml.rels><?xml version="1.0" encoding="UTF-8" standalone="yes"?>
<Relationships xmlns="http://schemas.openxmlformats.org/package/2006/relationships"><Relationship Id="rId2" Type="http://schemas.microsoft.com/office/2011/relationships/chartColorStyle" Target="colors248.xml"/><Relationship Id="rId1" Type="http://schemas.microsoft.com/office/2011/relationships/chartStyle" Target="style248.xml"/></Relationships>
</file>

<file path=xl/charts/_rels/chart249.xml.rels><?xml version="1.0" encoding="UTF-8" standalone="yes"?>
<Relationships xmlns="http://schemas.openxmlformats.org/package/2006/relationships"><Relationship Id="rId2" Type="http://schemas.microsoft.com/office/2011/relationships/chartColorStyle" Target="colors249.xml"/><Relationship Id="rId1" Type="http://schemas.microsoft.com/office/2011/relationships/chartStyle" Target="style249.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0.xml.rels><?xml version="1.0" encoding="UTF-8" standalone="yes"?>
<Relationships xmlns="http://schemas.openxmlformats.org/package/2006/relationships"><Relationship Id="rId2" Type="http://schemas.microsoft.com/office/2011/relationships/chartColorStyle" Target="colors250.xml"/><Relationship Id="rId1" Type="http://schemas.microsoft.com/office/2011/relationships/chartStyle" Target="style250.xml"/></Relationships>
</file>

<file path=xl/charts/_rels/chart251.xml.rels><?xml version="1.0" encoding="UTF-8" standalone="yes"?>
<Relationships xmlns="http://schemas.openxmlformats.org/package/2006/relationships"><Relationship Id="rId2" Type="http://schemas.microsoft.com/office/2011/relationships/chartColorStyle" Target="colors251.xml"/><Relationship Id="rId1" Type="http://schemas.microsoft.com/office/2011/relationships/chartStyle" Target="style251.xml"/></Relationships>
</file>

<file path=xl/charts/_rels/chart252.xml.rels><?xml version="1.0" encoding="UTF-8" standalone="yes"?>
<Relationships xmlns="http://schemas.openxmlformats.org/package/2006/relationships"><Relationship Id="rId2" Type="http://schemas.microsoft.com/office/2011/relationships/chartColorStyle" Target="colors252.xml"/><Relationship Id="rId1" Type="http://schemas.microsoft.com/office/2011/relationships/chartStyle" Target="style252.xml"/></Relationships>
</file>

<file path=xl/charts/_rels/chart253.xml.rels><?xml version="1.0" encoding="UTF-8" standalone="yes"?>
<Relationships xmlns="http://schemas.openxmlformats.org/package/2006/relationships"><Relationship Id="rId2" Type="http://schemas.microsoft.com/office/2011/relationships/chartColorStyle" Target="colors253.xml"/><Relationship Id="rId1" Type="http://schemas.microsoft.com/office/2011/relationships/chartStyle" Target="style253.xml"/></Relationships>
</file>

<file path=xl/charts/_rels/chart254.xml.rels><?xml version="1.0" encoding="UTF-8" standalone="yes"?>
<Relationships xmlns="http://schemas.openxmlformats.org/package/2006/relationships"><Relationship Id="rId2" Type="http://schemas.microsoft.com/office/2011/relationships/chartColorStyle" Target="colors254.xml"/><Relationship Id="rId1" Type="http://schemas.microsoft.com/office/2011/relationships/chartStyle" Target="style254.xml"/></Relationships>
</file>

<file path=xl/charts/_rels/chart255.xml.rels><?xml version="1.0" encoding="UTF-8" standalone="yes"?>
<Relationships xmlns="http://schemas.openxmlformats.org/package/2006/relationships"><Relationship Id="rId2" Type="http://schemas.microsoft.com/office/2011/relationships/chartColorStyle" Target="colors255.xml"/><Relationship Id="rId1" Type="http://schemas.microsoft.com/office/2011/relationships/chartStyle" Target="style255.xml"/></Relationships>
</file>

<file path=xl/charts/_rels/chart256.xml.rels><?xml version="1.0" encoding="UTF-8" standalone="yes"?>
<Relationships xmlns="http://schemas.openxmlformats.org/package/2006/relationships"><Relationship Id="rId2" Type="http://schemas.microsoft.com/office/2011/relationships/chartColorStyle" Target="colors256.xml"/><Relationship Id="rId1" Type="http://schemas.microsoft.com/office/2011/relationships/chartStyle" Target="style256.xml"/></Relationships>
</file>

<file path=xl/charts/_rels/chart257.xml.rels><?xml version="1.0" encoding="UTF-8" standalone="yes"?>
<Relationships xmlns="http://schemas.openxmlformats.org/package/2006/relationships"><Relationship Id="rId2" Type="http://schemas.microsoft.com/office/2011/relationships/chartColorStyle" Target="colors257.xml"/><Relationship Id="rId1" Type="http://schemas.microsoft.com/office/2011/relationships/chartStyle" Target="style257.xml"/></Relationships>
</file>

<file path=xl/charts/_rels/chart258.xml.rels><?xml version="1.0" encoding="UTF-8" standalone="yes"?>
<Relationships xmlns="http://schemas.openxmlformats.org/package/2006/relationships"><Relationship Id="rId2" Type="http://schemas.microsoft.com/office/2011/relationships/chartColorStyle" Target="colors258.xml"/><Relationship Id="rId1" Type="http://schemas.microsoft.com/office/2011/relationships/chartStyle" Target="style258.xml"/></Relationships>
</file>

<file path=xl/charts/_rels/chart259.xml.rels><?xml version="1.0" encoding="UTF-8" standalone="yes"?>
<Relationships xmlns="http://schemas.openxmlformats.org/package/2006/relationships"><Relationship Id="rId2" Type="http://schemas.microsoft.com/office/2011/relationships/chartColorStyle" Target="colors259.xml"/><Relationship Id="rId1" Type="http://schemas.microsoft.com/office/2011/relationships/chartStyle" Target="style259.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0.xml.rels><?xml version="1.0" encoding="UTF-8" standalone="yes"?>
<Relationships xmlns="http://schemas.openxmlformats.org/package/2006/relationships"><Relationship Id="rId2" Type="http://schemas.microsoft.com/office/2011/relationships/chartColorStyle" Target="colors260.xml"/><Relationship Id="rId1" Type="http://schemas.microsoft.com/office/2011/relationships/chartStyle" Target="style260.xml"/></Relationships>
</file>

<file path=xl/charts/_rels/chart261.xml.rels><?xml version="1.0" encoding="UTF-8" standalone="yes"?>
<Relationships xmlns="http://schemas.openxmlformats.org/package/2006/relationships"><Relationship Id="rId2" Type="http://schemas.microsoft.com/office/2011/relationships/chartColorStyle" Target="colors261.xml"/><Relationship Id="rId1" Type="http://schemas.microsoft.com/office/2011/relationships/chartStyle" Target="style261.xml"/></Relationships>
</file>

<file path=xl/charts/_rels/chart262.xml.rels><?xml version="1.0" encoding="UTF-8" standalone="yes"?>
<Relationships xmlns="http://schemas.openxmlformats.org/package/2006/relationships"><Relationship Id="rId2" Type="http://schemas.microsoft.com/office/2011/relationships/chartColorStyle" Target="colors262.xml"/><Relationship Id="rId1" Type="http://schemas.microsoft.com/office/2011/relationships/chartStyle" Target="style262.xml"/></Relationships>
</file>

<file path=xl/charts/_rels/chart263.xml.rels><?xml version="1.0" encoding="UTF-8" standalone="yes"?>
<Relationships xmlns="http://schemas.openxmlformats.org/package/2006/relationships"><Relationship Id="rId2" Type="http://schemas.microsoft.com/office/2011/relationships/chartColorStyle" Target="colors263.xml"/><Relationship Id="rId1" Type="http://schemas.microsoft.com/office/2011/relationships/chartStyle" Target="style263.xml"/></Relationships>
</file>

<file path=xl/charts/_rels/chart264.xml.rels><?xml version="1.0" encoding="UTF-8" standalone="yes"?>
<Relationships xmlns="http://schemas.openxmlformats.org/package/2006/relationships"><Relationship Id="rId2" Type="http://schemas.microsoft.com/office/2011/relationships/chartColorStyle" Target="colors264.xml"/><Relationship Id="rId1" Type="http://schemas.microsoft.com/office/2011/relationships/chartStyle" Target="style264.xml"/></Relationships>
</file>

<file path=xl/charts/_rels/chart265.xml.rels><?xml version="1.0" encoding="UTF-8" standalone="yes"?>
<Relationships xmlns="http://schemas.openxmlformats.org/package/2006/relationships"><Relationship Id="rId2" Type="http://schemas.microsoft.com/office/2011/relationships/chartColorStyle" Target="colors265.xml"/><Relationship Id="rId1" Type="http://schemas.microsoft.com/office/2011/relationships/chartStyle" Target="style265.xml"/></Relationships>
</file>

<file path=xl/charts/_rels/chart266.xml.rels><?xml version="1.0" encoding="UTF-8" standalone="yes"?>
<Relationships xmlns="http://schemas.openxmlformats.org/package/2006/relationships"><Relationship Id="rId2" Type="http://schemas.microsoft.com/office/2011/relationships/chartColorStyle" Target="colors266.xml"/><Relationship Id="rId1" Type="http://schemas.microsoft.com/office/2011/relationships/chartStyle" Target="style266.xml"/></Relationships>
</file>

<file path=xl/charts/_rels/chart267.xml.rels><?xml version="1.0" encoding="UTF-8" standalone="yes"?>
<Relationships xmlns="http://schemas.openxmlformats.org/package/2006/relationships"><Relationship Id="rId2" Type="http://schemas.microsoft.com/office/2011/relationships/chartColorStyle" Target="colors267.xml"/><Relationship Id="rId1" Type="http://schemas.microsoft.com/office/2011/relationships/chartStyle" Target="style267.xml"/></Relationships>
</file>

<file path=xl/charts/_rels/chart268.xml.rels><?xml version="1.0" encoding="UTF-8" standalone="yes"?>
<Relationships xmlns="http://schemas.openxmlformats.org/package/2006/relationships"><Relationship Id="rId2" Type="http://schemas.microsoft.com/office/2011/relationships/chartColorStyle" Target="colors268.xml"/><Relationship Id="rId1" Type="http://schemas.microsoft.com/office/2011/relationships/chartStyle" Target="style268.xml"/></Relationships>
</file>

<file path=xl/charts/_rels/chart269.xml.rels><?xml version="1.0" encoding="UTF-8" standalone="yes"?>
<Relationships xmlns="http://schemas.openxmlformats.org/package/2006/relationships"><Relationship Id="rId2" Type="http://schemas.microsoft.com/office/2011/relationships/chartColorStyle" Target="colors269.xml"/><Relationship Id="rId1" Type="http://schemas.microsoft.com/office/2011/relationships/chartStyle" Target="style269.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70.xml.rels><?xml version="1.0" encoding="UTF-8" standalone="yes"?>
<Relationships xmlns="http://schemas.openxmlformats.org/package/2006/relationships"><Relationship Id="rId2" Type="http://schemas.microsoft.com/office/2011/relationships/chartColorStyle" Target="colors270.xml"/><Relationship Id="rId1" Type="http://schemas.microsoft.com/office/2011/relationships/chartStyle" Target="style270.xml"/></Relationships>
</file>

<file path=xl/charts/_rels/chart271.xml.rels><?xml version="1.0" encoding="UTF-8" standalone="yes"?>
<Relationships xmlns="http://schemas.openxmlformats.org/package/2006/relationships"><Relationship Id="rId2" Type="http://schemas.microsoft.com/office/2011/relationships/chartColorStyle" Target="colors271.xml"/><Relationship Id="rId1" Type="http://schemas.microsoft.com/office/2011/relationships/chartStyle" Target="style271.xml"/></Relationships>
</file>

<file path=xl/charts/_rels/chart272.xml.rels><?xml version="1.0" encoding="UTF-8" standalone="yes"?>
<Relationships xmlns="http://schemas.openxmlformats.org/package/2006/relationships"><Relationship Id="rId2" Type="http://schemas.microsoft.com/office/2011/relationships/chartColorStyle" Target="colors272.xml"/><Relationship Id="rId1" Type="http://schemas.microsoft.com/office/2011/relationships/chartStyle" Target="style272.xml"/></Relationships>
</file>

<file path=xl/charts/_rels/chart273.xml.rels><?xml version="1.0" encoding="UTF-8" standalone="yes"?>
<Relationships xmlns="http://schemas.openxmlformats.org/package/2006/relationships"><Relationship Id="rId2" Type="http://schemas.microsoft.com/office/2011/relationships/chartColorStyle" Target="colors273.xml"/><Relationship Id="rId1" Type="http://schemas.microsoft.com/office/2011/relationships/chartStyle" Target="style273.xml"/></Relationships>
</file>

<file path=xl/charts/_rels/chart274.xml.rels><?xml version="1.0" encoding="UTF-8" standalone="yes"?>
<Relationships xmlns="http://schemas.openxmlformats.org/package/2006/relationships"><Relationship Id="rId2" Type="http://schemas.microsoft.com/office/2011/relationships/chartColorStyle" Target="colors274.xml"/><Relationship Id="rId1" Type="http://schemas.microsoft.com/office/2011/relationships/chartStyle" Target="style274.xml"/></Relationships>
</file>

<file path=xl/charts/_rels/chart275.xml.rels><?xml version="1.0" encoding="UTF-8" standalone="yes"?>
<Relationships xmlns="http://schemas.openxmlformats.org/package/2006/relationships"><Relationship Id="rId2" Type="http://schemas.microsoft.com/office/2011/relationships/chartColorStyle" Target="colors275.xml"/><Relationship Id="rId1" Type="http://schemas.microsoft.com/office/2011/relationships/chartStyle" Target="style275.xml"/></Relationships>
</file>

<file path=xl/charts/_rels/chart276.xml.rels><?xml version="1.0" encoding="UTF-8" standalone="yes"?>
<Relationships xmlns="http://schemas.openxmlformats.org/package/2006/relationships"><Relationship Id="rId2" Type="http://schemas.microsoft.com/office/2011/relationships/chartColorStyle" Target="colors276.xml"/><Relationship Id="rId1" Type="http://schemas.microsoft.com/office/2011/relationships/chartStyle" Target="style276.xml"/></Relationships>
</file>

<file path=xl/charts/_rels/chart277.xml.rels><?xml version="1.0" encoding="UTF-8" standalone="yes"?>
<Relationships xmlns="http://schemas.openxmlformats.org/package/2006/relationships"><Relationship Id="rId2" Type="http://schemas.microsoft.com/office/2011/relationships/chartColorStyle" Target="colors277.xml"/><Relationship Id="rId1" Type="http://schemas.microsoft.com/office/2011/relationships/chartStyle" Target="style277.xml"/></Relationships>
</file>

<file path=xl/charts/_rels/chart278.xml.rels><?xml version="1.0" encoding="UTF-8" standalone="yes"?>
<Relationships xmlns="http://schemas.openxmlformats.org/package/2006/relationships"><Relationship Id="rId2" Type="http://schemas.microsoft.com/office/2011/relationships/chartColorStyle" Target="colors278.xml"/><Relationship Id="rId1" Type="http://schemas.microsoft.com/office/2011/relationships/chartStyle" Target="style278.xml"/></Relationships>
</file>

<file path=xl/charts/_rels/chart279.xml.rels><?xml version="1.0" encoding="UTF-8" standalone="yes"?>
<Relationships xmlns="http://schemas.openxmlformats.org/package/2006/relationships"><Relationship Id="rId2" Type="http://schemas.microsoft.com/office/2011/relationships/chartColorStyle" Target="colors279.xml"/><Relationship Id="rId1" Type="http://schemas.microsoft.com/office/2011/relationships/chartStyle" Target="style279.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0.xml.rels><?xml version="1.0" encoding="UTF-8" standalone="yes"?>
<Relationships xmlns="http://schemas.openxmlformats.org/package/2006/relationships"><Relationship Id="rId2" Type="http://schemas.microsoft.com/office/2011/relationships/chartColorStyle" Target="colors280.xml"/><Relationship Id="rId1" Type="http://schemas.microsoft.com/office/2011/relationships/chartStyle" Target="style280.xml"/></Relationships>
</file>

<file path=xl/charts/_rels/chart281.xml.rels><?xml version="1.0" encoding="UTF-8" standalone="yes"?>
<Relationships xmlns="http://schemas.openxmlformats.org/package/2006/relationships"><Relationship Id="rId2" Type="http://schemas.microsoft.com/office/2011/relationships/chartColorStyle" Target="colors281.xml"/><Relationship Id="rId1" Type="http://schemas.microsoft.com/office/2011/relationships/chartStyle" Target="style281.xml"/></Relationships>
</file>

<file path=xl/charts/_rels/chart282.xml.rels><?xml version="1.0" encoding="UTF-8" standalone="yes"?>
<Relationships xmlns="http://schemas.openxmlformats.org/package/2006/relationships"><Relationship Id="rId2" Type="http://schemas.microsoft.com/office/2011/relationships/chartColorStyle" Target="colors282.xml"/><Relationship Id="rId1" Type="http://schemas.microsoft.com/office/2011/relationships/chartStyle" Target="style282.xml"/></Relationships>
</file>

<file path=xl/charts/_rels/chart283.xml.rels><?xml version="1.0" encoding="UTF-8" standalone="yes"?>
<Relationships xmlns="http://schemas.openxmlformats.org/package/2006/relationships"><Relationship Id="rId2" Type="http://schemas.microsoft.com/office/2011/relationships/chartColorStyle" Target="colors283.xml"/><Relationship Id="rId1" Type="http://schemas.microsoft.com/office/2011/relationships/chartStyle" Target="style283.xml"/></Relationships>
</file>

<file path=xl/charts/_rels/chart284.xml.rels><?xml version="1.0" encoding="UTF-8" standalone="yes"?>
<Relationships xmlns="http://schemas.openxmlformats.org/package/2006/relationships"><Relationship Id="rId2" Type="http://schemas.microsoft.com/office/2011/relationships/chartColorStyle" Target="colors284.xml"/><Relationship Id="rId1" Type="http://schemas.microsoft.com/office/2011/relationships/chartStyle" Target="style284.xml"/></Relationships>
</file>

<file path=xl/charts/_rels/chart285.xml.rels><?xml version="1.0" encoding="UTF-8" standalone="yes"?>
<Relationships xmlns="http://schemas.openxmlformats.org/package/2006/relationships"><Relationship Id="rId2" Type="http://schemas.microsoft.com/office/2011/relationships/chartColorStyle" Target="colors285.xml"/><Relationship Id="rId1" Type="http://schemas.microsoft.com/office/2011/relationships/chartStyle" Target="style285.xml"/></Relationships>
</file>

<file path=xl/charts/_rels/chart286.xml.rels><?xml version="1.0" encoding="UTF-8" standalone="yes"?>
<Relationships xmlns="http://schemas.openxmlformats.org/package/2006/relationships"><Relationship Id="rId2" Type="http://schemas.microsoft.com/office/2011/relationships/chartColorStyle" Target="colors286.xml"/><Relationship Id="rId1" Type="http://schemas.microsoft.com/office/2011/relationships/chartStyle" Target="style286.xml"/></Relationships>
</file>

<file path=xl/charts/_rels/chart287.xml.rels><?xml version="1.0" encoding="UTF-8" standalone="yes"?>
<Relationships xmlns="http://schemas.openxmlformats.org/package/2006/relationships"><Relationship Id="rId2" Type="http://schemas.microsoft.com/office/2011/relationships/chartColorStyle" Target="colors287.xml"/><Relationship Id="rId1" Type="http://schemas.microsoft.com/office/2011/relationships/chartStyle" Target="style287.xml"/></Relationships>
</file>

<file path=xl/charts/_rels/chart288.xml.rels><?xml version="1.0" encoding="UTF-8" standalone="yes"?>
<Relationships xmlns="http://schemas.openxmlformats.org/package/2006/relationships"><Relationship Id="rId2" Type="http://schemas.microsoft.com/office/2011/relationships/chartColorStyle" Target="colors288.xml"/><Relationship Id="rId1" Type="http://schemas.microsoft.com/office/2011/relationships/chartStyle" Target="style288.xml"/></Relationships>
</file>

<file path=xl/charts/_rels/chart289.xml.rels><?xml version="1.0" encoding="UTF-8" standalone="yes"?>
<Relationships xmlns="http://schemas.openxmlformats.org/package/2006/relationships"><Relationship Id="rId2" Type="http://schemas.microsoft.com/office/2011/relationships/chartColorStyle" Target="colors289.xml"/><Relationship Id="rId1" Type="http://schemas.microsoft.com/office/2011/relationships/chartStyle" Target="style289.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90.xml.rels><?xml version="1.0" encoding="UTF-8" standalone="yes"?>
<Relationships xmlns="http://schemas.openxmlformats.org/package/2006/relationships"><Relationship Id="rId2" Type="http://schemas.microsoft.com/office/2011/relationships/chartColorStyle" Target="colors290.xml"/><Relationship Id="rId1" Type="http://schemas.microsoft.com/office/2011/relationships/chartStyle" Target="style290.xml"/></Relationships>
</file>

<file path=xl/charts/_rels/chart291.xml.rels><?xml version="1.0" encoding="UTF-8" standalone="yes"?>
<Relationships xmlns="http://schemas.openxmlformats.org/package/2006/relationships"><Relationship Id="rId2" Type="http://schemas.microsoft.com/office/2011/relationships/chartColorStyle" Target="colors291.xml"/><Relationship Id="rId1" Type="http://schemas.microsoft.com/office/2011/relationships/chartStyle" Target="style291.xml"/></Relationships>
</file>

<file path=xl/charts/_rels/chart292.xml.rels><?xml version="1.0" encoding="UTF-8" standalone="yes"?>
<Relationships xmlns="http://schemas.openxmlformats.org/package/2006/relationships"><Relationship Id="rId2" Type="http://schemas.microsoft.com/office/2011/relationships/chartColorStyle" Target="colors292.xml"/><Relationship Id="rId1" Type="http://schemas.microsoft.com/office/2011/relationships/chartStyle" Target="style292.xml"/></Relationships>
</file>

<file path=xl/charts/_rels/chart293.xml.rels><?xml version="1.0" encoding="UTF-8" standalone="yes"?>
<Relationships xmlns="http://schemas.openxmlformats.org/package/2006/relationships"><Relationship Id="rId2" Type="http://schemas.microsoft.com/office/2011/relationships/chartColorStyle" Target="colors293.xml"/><Relationship Id="rId1" Type="http://schemas.microsoft.com/office/2011/relationships/chartStyle" Target="style293.xml"/></Relationships>
</file>

<file path=xl/charts/_rels/chart294.xml.rels><?xml version="1.0" encoding="UTF-8" standalone="yes"?>
<Relationships xmlns="http://schemas.openxmlformats.org/package/2006/relationships"><Relationship Id="rId2" Type="http://schemas.microsoft.com/office/2011/relationships/chartColorStyle" Target="colors294.xml"/><Relationship Id="rId1" Type="http://schemas.microsoft.com/office/2011/relationships/chartStyle" Target="style294.xml"/></Relationships>
</file>

<file path=xl/charts/_rels/chart295.xml.rels><?xml version="1.0" encoding="UTF-8" standalone="yes"?>
<Relationships xmlns="http://schemas.openxmlformats.org/package/2006/relationships"><Relationship Id="rId2" Type="http://schemas.microsoft.com/office/2011/relationships/chartColorStyle" Target="colors295.xml"/><Relationship Id="rId1" Type="http://schemas.microsoft.com/office/2011/relationships/chartStyle" Target="style295.xml"/></Relationships>
</file>

<file path=xl/charts/_rels/chart296.xml.rels><?xml version="1.0" encoding="UTF-8" standalone="yes"?>
<Relationships xmlns="http://schemas.openxmlformats.org/package/2006/relationships"><Relationship Id="rId2" Type="http://schemas.microsoft.com/office/2011/relationships/chartColorStyle" Target="colors296.xml"/><Relationship Id="rId1" Type="http://schemas.microsoft.com/office/2011/relationships/chartStyle" Target="style296.xml"/></Relationships>
</file>

<file path=xl/charts/_rels/chart297.xml.rels><?xml version="1.0" encoding="UTF-8" standalone="yes"?>
<Relationships xmlns="http://schemas.openxmlformats.org/package/2006/relationships"><Relationship Id="rId2" Type="http://schemas.microsoft.com/office/2011/relationships/chartColorStyle" Target="colors297.xml"/><Relationship Id="rId1" Type="http://schemas.microsoft.com/office/2011/relationships/chartStyle" Target="style297.xml"/></Relationships>
</file>

<file path=xl/charts/_rels/chart298.xml.rels><?xml version="1.0" encoding="UTF-8" standalone="yes"?>
<Relationships xmlns="http://schemas.openxmlformats.org/package/2006/relationships"><Relationship Id="rId2" Type="http://schemas.microsoft.com/office/2011/relationships/chartColorStyle" Target="colors298.xml"/><Relationship Id="rId1" Type="http://schemas.microsoft.com/office/2011/relationships/chartStyle" Target="style298.xml"/></Relationships>
</file>

<file path=xl/charts/_rels/chart299.xml.rels><?xml version="1.0" encoding="UTF-8" standalone="yes"?>
<Relationships xmlns="http://schemas.openxmlformats.org/package/2006/relationships"><Relationship Id="rId2" Type="http://schemas.microsoft.com/office/2011/relationships/chartColorStyle" Target="colors299.xml"/><Relationship Id="rId1" Type="http://schemas.microsoft.com/office/2011/relationships/chartStyle" Target="style29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00.xml.rels><?xml version="1.0" encoding="UTF-8" standalone="yes"?>
<Relationships xmlns="http://schemas.openxmlformats.org/package/2006/relationships"><Relationship Id="rId2" Type="http://schemas.microsoft.com/office/2011/relationships/chartColorStyle" Target="colors300.xml"/><Relationship Id="rId1" Type="http://schemas.microsoft.com/office/2011/relationships/chartStyle" Target="style300.xml"/></Relationships>
</file>

<file path=xl/charts/_rels/chart301.xml.rels><?xml version="1.0" encoding="UTF-8" standalone="yes"?>
<Relationships xmlns="http://schemas.openxmlformats.org/package/2006/relationships"><Relationship Id="rId2" Type="http://schemas.microsoft.com/office/2011/relationships/chartColorStyle" Target="colors301.xml"/><Relationship Id="rId1" Type="http://schemas.microsoft.com/office/2011/relationships/chartStyle" Target="style301.xml"/></Relationships>
</file>

<file path=xl/charts/_rels/chart302.xml.rels><?xml version="1.0" encoding="UTF-8" standalone="yes"?>
<Relationships xmlns="http://schemas.openxmlformats.org/package/2006/relationships"><Relationship Id="rId2" Type="http://schemas.microsoft.com/office/2011/relationships/chartColorStyle" Target="colors302.xml"/><Relationship Id="rId1" Type="http://schemas.microsoft.com/office/2011/relationships/chartStyle" Target="style302.xml"/></Relationships>
</file>

<file path=xl/charts/_rels/chart303.xml.rels><?xml version="1.0" encoding="UTF-8" standalone="yes"?>
<Relationships xmlns="http://schemas.openxmlformats.org/package/2006/relationships"><Relationship Id="rId2" Type="http://schemas.microsoft.com/office/2011/relationships/chartColorStyle" Target="colors303.xml"/><Relationship Id="rId1" Type="http://schemas.microsoft.com/office/2011/relationships/chartStyle" Target="style303.xml"/></Relationships>
</file>

<file path=xl/charts/_rels/chart304.xml.rels><?xml version="1.0" encoding="UTF-8" standalone="yes"?>
<Relationships xmlns="http://schemas.openxmlformats.org/package/2006/relationships"><Relationship Id="rId2" Type="http://schemas.microsoft.com/office/2011/relationships/chartColorStyle" Target="colors304.xml"/><Relationship Id="rId1" Type="http://schemas.microsoft.com/office/2011/relationships/chartStyle" Target="style304.xml"/></Relationships>
</file>

<file path=xl/charts/_rels/chart305.xml.rels><?xml version="1.0" encoding="UTF-8" standalone="yes"?>
<Relationships xmlns="http://schemas.openxmlformats.org/package/2006/relationships"><Relationship Id="rId2" Type="http://schemas.microsoft.com/office/2011/relationships/chartColorStyle" Target="colors305.xml"/><Relationship Id="rId1" Type="http://schemas.microsoft.com/office/2011/relationships/chartStyle" Target="style305.xml"/></Relationships>
</file>

<file path=xl/charts/_rels/chart306.xml.rels><?xml version="1.0" encoding="UTF-8" standalone="yes"?>
<Relationships xmlns="http://schemas.openxmlformats.org/package/2006/relationships"><Relationship Id="rId2" Type="http://schemas.microsoft.com/office/2011/relationships/chartColorStyle" Target="colors306.xml"/><Relationship Id="rId1" Type="http://schemas.microsoft.com/office/2011/relationships/chartStyle" Target="style306.xml"/></Relationships>
</file>

<file path=xl/charts/_rels/chart307.xml.rels><?xml version="1.0" encoding="UTF-8" standalone="yes"?>
<Relationships xmlns="http://schemas.openxmlformats.org/package/2006/relationships"><Relationship Id="rId2" Type="http://schemas.microsoft.com/office/2011/relationships/chartColorStyle" Target="colors307.xml"/><Relationship Id="rId1" Type="http://schemas.microsoft.com/office/2011/relationships/chartStyle" Target="style307.xml"/></Relationships>
</file>

<file path=xl/charts/_rels/chart308.xml.rels><?xml version="1.0" encoding="UTF-8" standalone="yes"?>
<Relationships xmlns="http://schemas.openxmlformats.org/package/2006/relationships"><Relationship Id="rId2" Type="http://schemas.microsoft.com/office/2011/relationships/chartColorStyle" Target="colors308.xml"/><Relationship Id="rId1" Type="http://schemas.microsoft.com/office/2011/relationships/chartStyle" Target="style308.xml"/></Relationships>
</file>

<file path=xl/charts/_rels/chart309.xml.rels><?xml version="1.0" encoding="UTF-8" standalone="yes"?>
<Relationships xmlns="http://schemas.openxmlformats.org/package/2006/relationships"><Relationship Id="rId2" Type="http://schemas.microsoft.com/office/2011/relationships/chartColorStyle" Target="colors309.xml"/><Relationship Id="rId1" Type="http://schemas.microsoft.com/office/2011/relationships/chartStyle" Target="style309.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10.xml.rels><?xml version="1.0" encoding="UTF-8" standalone="yes"?>
<Relationships xmlns="http://schemas.openxmlformats.org/package/2006/relationships"><Relationship Id="rId2" Type="http://schemas.microsoft.com/office/2011/relationships/chartColorStyle" Target="colors310.xml"/><Relationship Id="rId1" Type="http://schemas.microsoft.com/office/2011/relationships/chartStyle" Target="style310.xml"/></Relationships>
</file>

<file path=xl/charts/_rels/chart311.xml.rels><?xml version="1.0" encoding="UTF-8" standalone="yes"?>
<Relationships xmlns="http://schemas.openxmlformats.org/package/2006/relationships"><Relationship Id="rId2" Type="http://schemas.microsoft.com/office/2011/relationships/chartColorStyle" Target="colors311.xml"/><Relationship Id="rId1" Type="http://schemas.microsoft.com/office/2011/relationships/chartStyle" Target="style311.xml"/></Relationships>
</file>

<file path=xl/charts/_rels/chart312.xml.rels><?xml version="1.0" encoding="UTF-8" standalone="yes"?>
<Relationships xmlns="http://schemas.openxmlformats.org/package/2006/relationships"><Relationship Id="rId2" Type="http://schemas.microsoft.com/office/2011/relationships/chartColorStyle" Target="colors312.xml"/><Relationship Id="rId1" Type="http://schemas.microsoft.com/office/2011/relationships/chartStyle" Target="style312.xml"/></Relationships>
</file>

<file path=xl/charts/_rels/chart313.xml.rels><?xml version="1.0" encoding="UTF-8" standalone="yes"?>
<Relationships xmlns="http://schemas.openxmlformats.org/package/2006/relationships"><Relationship Id="rId2" Type="http://schemas.microsoft.com/office/2011/relationships/chartColorStyle" Target="colors313.xml"/><Relationship Id="rId1" Type="http://schemas.microsoft.com/office/2011/relationships/chartStyle" Target="style313.xml"/></Relationships>
</file>

<file path=xl/charts/_rels/chart314.xml.rels><?xml version="1.0" encoding="UTF-8" standalone="yes"?>
<Relationships xmlns="http://schemas.openxmlformats.org/package/2006/relationships"><Relationship Id="rId2" Type="http://schemas.microsoft.com/office/2011/relationships/chartColorStyle" Target="colors314.xml"/><Relationship Id="rId1" Type="http://schemas.microsoft.com/office/2011/relationships/chartStyle" Target="style314.xml"/></Relationships>
</file>

<file path=xl/charts/_rels/chart315.xml.rels><?xml version="1.0" encoding="UTF-8" standalone="yes"?>
<Relationships xmlns="http://schemas.openxmlformats.org/package/2006/relationships"><Relationship Id="rId2" Type="http://schemas.microsoft.com/office/2011/relationships/chartColorStyle" Target="colors315.xml"/><Relationship Id="rId1" Type="http://schemas.microsoft.com/office/2011/relationships/chartStyle" Target="style315.xml"/></Relationships>
</file>

<file path=xl/charts/_rels/chart316.xml.rels><?xml version="1.0" encoding="UTF-8" standalone="yes"?>
<Relationships xmlns="http://schemas.openxmlformats.org/package/2006/relationships"><Relationship Id="rId2" Type="http://schemas.microsoft.com/office/2011/relationships/chartColorStyle" Target="colors316.xml"/><Relationship Id="rId1" Type="http://schemas.microsoft.com/office/2011/relationships/chartStyle" Target="style316.xml"/></Relationships>
</file>

<file path=xl/charts/_rels/chart317.xml.rels><?xml version="1.0" encoding="UTF-8" standalone="yes"?>
<Relationships xmlns="http://schemas.openxmlformats.org/package/2006/relationships"><Relationship Id="rId2" Type="http://schemas.microsoft.com/office/2011/relationships/chartColorStyle" Target="colors317.xml"/><Relationship Id="rId1" Type="http://schemas.microsoft.com/office/2011/relationships/chartStyle" Target="style317.xml"/></Relationships>
</file>

<file path=xl/charts/_rels/chart318.xml.rels><?xml version="1.0" encoding="UTF-8" standalone="yes"?>
<Relationships xmlns="http://schemas.openxmlformats.org/package/2006/relationships"><Relationship Id="rId2" Type="http://schemas.microsoft.com/office/2011/relationships/chartColorStyle" Target="colors318.xml"/><Relationship Id="rId1" Type="http://schemas.microsoft.com/office/2011/relationships/chartStyle" Target="style318.xml"/></Relationships>
</file>

<file path=xl/charts/_rels/chart319.xml.rels><?xml version="1.0" encoding="UTF-8" standalone="yes"?>
<Relationships xmlns="http://schemas.openxmlformats.org/package/2006/relationships"><Relationship Id="rId2" Type="http://schemas.microsoft.com/office/2011/relationships/chartColorStyle" Target="colors319.xml"/><Relationship Id="rId1" Type="http://schemas.microsoft.com/office/2011/relationships/chartStyle" Target="style319.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20.xml.rels><?xml version="1.0" encoding="UTF-8" standalone="yes"?>
<Relationships xmlns="http://schemas.openxmlformats.org/package/2006/relationships"><Relationship Id="rId2" Type="http://schemas.microsoft.com/office/2011/relationships/chartColorStyle" Target="colors320.xml"/><Relationship Id="rId1" Type="http://schemas.microsoft.com/office/2011/relationships/chartStyle" Target="style320.xml"/></Relationships>
</file>

<file path=xl/charts/_rels/chart321.xml.rels><?xml version="1.0" encoding="UTF-8" standalone="yes"?>
<Relationships xmlns="http://schemas.openxmlformats.org/package/2006/relationships"><Relationship Id="rId2" Type="http://schemas.microsoft.com/office/2011/relationships/chartColorStyle" Target="colors321.xml"/><Relationship Id="rId1" Type="http://schemas.microsoft.com/office/2011/relationships/chartStyle" Target="style321.xml"/></Relationships>
</file>

<file path=xl/charts/_rels/chart322.xml.rels><?xml version="1.0" encoding="UTF-8" standalone="yes"?>
<Relationships xmlns="http://schemas.openxmlformats.org/package/2006/relationships"><Relationship Id="rId2" Type="http://schemas.microsoft.com/office/2011/relationships/chartColorStyle" Target="colors322.xml"/><Relationship Id="rId1" Type="http://schemas.microsoft.com/office/2011/relationships/chartStyle" Target="style322.xml"/></Relationships>
</file>

<file path=xl/charts/_rels/chart323.xml.rels><?xml version="1.0" encoding="UTF-8" standalone="yes"?>
<Relationships xmlns="http://schemas.openxmlformats.org/package/2006/relationships"><Relationship Id="rId2" Type="http://schemas.microsoft.com/office/2011/relationships/chartColorStyle" Target="colors323.xml"/><Relationship Id="rId1" Type="http://schemas.microsoft.com/office/2011/relationships/chartStyle" Target="style323.xml"/></Relationships>
</file>

<file path=xl/charts/_rels/chart324.xml.rels><?xml version="1.0" encoding="UTF-8" standalone="yes"?>
<Relationships xmlns="http://schemas.openxmlformats.org/package/2006/relationships"><Relationship Id="rId2" Type="http://schemas.microsoft.com/office/2011/relationships/chartColorStyle" Target="colors324.xml"/><Relationship Id="rId1" Type="http://schemas.microsoft.com/office/2011/relationships/chartStyle" Target="style324.xml"/></Relationships>
</file>

<file path=xl/charts/_rels/chart325.xml.rels><?xml version="1.0" encoding="UTF-8" standalone="yes"?>
<Relationships xmlns="http://schemas.openxmlformats.org/package/2006/relationships"><Relationship Id="rId2" Type="http://schemas.microsoft.com/office/2011/relationships/chartColorStyle" Target="colors325.xml"/><Relationship Id="rId1" Type="http://schemas.microsoft.com/office/2011/relationships/chartStyle" Target="style325.xml"/></Relationships>
</file>

<file path=xl/charts/_rels/chart326.xml.rels><?xml version="1.0" encoding="UTF-8" standalone="yes"?>
<Relationships xmlns="http://schemas.openxmlformats.org/package/2006/relationships"><Relationship Id="rId2" Type="http://schemas.microsoft.com/office/2011/relationships/chartColorStyle" Target="colors326.xml"/><Relationship Id="rId1" Type="http://schemas.microsoft.com/office/2011/relationships/chartStyle" Target="style326.xml"/></Relationships>
</file>

<file path=xl/charts/_rels/chart327.xml.rels><?xml version="1.0" encoding="UTF-8" standalone="yes"?>
<Relationships xmlns="http://schemas.openxmlformats.org/package/2006/relationships"><Relationship Id="rId2" Type="http://schemas.microsoft.com/office/2011/relationships/chartColorStyle" Target="colors327.xml"/><Relationship Id="rId1" Type="http://schemas.microsoft.com/office/2011/relationships/chartStyle" Target="style327.xml"/></Relationships>
</file>

<file path=xl/charts/_rels/chart328.xml.rels><?xml version="1.0" encoding="UTF-8" standalone="yes"?>
<Relationships xmlns="http://schemas.openxmlformats.org/package/2006/relationships"><Relationship Id="rId2" Type="http://schemas.microsoft.com/office/2011/relationships/chartColorStyle" Target="colors328.xml"/><Relationship Id="rId1" Type="http://schemas.microsoft.com/office/2011/relationships/chartStyle" Target="style328.xml"/></Relationships>
</file>

<file path=xl/charts/_rels/chart329.xml.rels><?xml version="1.0" encoding="UTF-8" standalone="yes"?>
<Relationships xmlns="http://schemas.openxmlformats.org/package/2006/relationships"><Relationship Id="rId2" Type="http://schemas.microsoft.com/office/2011/relationships/chartColorStyle" Target="colors329.xml"/><Relationship Id="rId1" Type="http://schemas.microsoft.com/office/2011/relationships/chartStyle" Target="style329.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30.xml.rels><?xml version="1.0" encoding="UTF-8" standalone="yes"?>
<Relationships xmlns="http://schemas.openxmlformats.org/package/2006/relationships"><Relationship Id="rId2" Type="http://schemas.microsoft.com/office/2011/relationships/chartColorStyle" Target="colors330.xml"/><Relationship Id="rId1" Type="http://schemas.microsoft.com/office/2011/relationships/chartStyle" Target="style330.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Pontuação do Nível de Maturidade Agregados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Dashboard!$C$17</c:f>
              <c:strCache>
                <c:ptCount val="1"/>
                <c:pt idx="0">
                  <c:v>Pontuação:</c:v>
                </c:pt>
              </c:strCache>
            </c:strRef>
          </c:tx>
          <c:spPr>
            <a:solidFill>
              <a:srgbClr val="70AD47"/>
            </a:solidFill>
            <a:ln w="9525" cap="flat" cmpd="sng" algn="ctr">
              <a:solidFill>
                <a:schemeClr val="lt1">
                  <a:alpha val="50000"/>
                </a:schemeClr>
              </a:solidFill>
              <a:round/>
            </a:ln>
            <a:effectLst/>
          </c:spPr>
          <c:invertIfNegative val="0"/>
          <c:dLbls>
            <c:delete val="1"/>
          </c:dLbls>
          <c:cat>
            <c:strRef>
              <c:f>Dashboard!$B$18:$B$22</c:f>
              <c:strCache>
                <c:ptCount val="5"/>
                <c:pt idx="0">
                  <c:v>Políticas Publicadas</c:v>
                </c:pt>
                <c:pt idx="1">
                  <c:v>Controles 1 a 5 Implementados</c:v>
                </c:pt>
                <c:pt idx="2">
                  <c:v>Todos os Controles Implementados</c:v>
                </c:pt>
                <c:pt idx="3">
                  <c:v>Todos Controles Automatizados</c:v>
                </c:pt>
                <c:pt idx="4">
                  <c:v>Todos os Controles Reportados</c:v>
                </c:pt>
              </c:strCache>
            </c:strRef>
          </c:cat>
          <c:val>
            <c:numRef>
              <c:f>Dashboard!$C$18:$C$22</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692A-4F1F-AE7A-A06A2C8620EC}"/>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1D41-4584-8904-D865FC2A2CC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D41-4584-8904-D865FC2A2CC2}"/>
              </c:ext>
            </c:extLst>
          </c:dPt>
          <c:val>
            <c:numRef>
              <c:f>'CSC #1'!$T$6:$U$6</c:f>
              <c:numCache>
                <c:formatCode>0%</c:formatCode>
                <c:ptCount val="2"/>
                <c:pt idx="0">
                  <c:v>0</c:v>
                </c:pt>
                <c:pt idx="1">
                  <c:v>0</c:v>
                </c:pt>
              </c:numCache>
            </c:numRef>
          </c:val>
          <c:extLst>
            <c:ext xmlns:c16="http://schemas.microsoft.com/office/drawing/2014/chart" uri="{C3380CC4-5D6E-409C-BE32-E72D297353CC}">
              <c16:uniqueId val="{00000004-1D41-4584-8904-D865FC2A2CC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E1F7-4968-AD97-5B6AF60A35C1}"/>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E1F7-4968-AD97-5B6AF60A35C1}"/>
              </c:ext>
            </c:extLst>
          </c:dPt>
          <c:val>
            <c:numRef>
              <c:f>'CSC #5'!$AC$6:$AD$6</c:f>
              <c:numCache>
                <c:formatCode>0%</c:formatCode>
                <c:ptCount val="2"/>
                <c:pt idx="0">
                  <c:v>0</c:v>
                </c:pt>
                <c:pt idx="1">
                  <c:v>0</c:v>
                </c:pt>
              </c:numCache>
            </c:numRef>
          </c:val>
          <c:extLst>
            <c:ext xmlns:c16="http://schemas.microsoft.com/office/drawing/2014/chart" uri="{C3380CC4-5D6E-409C-BE32-E72D297353CC}">
              <c16:uniqueId val="{00000004-E1F7-4968-AD97-5B6AF60A35C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DE6A-4EF5-A1BC-226DB1F670A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DE6A-4EF5-A1BC-226DB1F670AE}"/>
              </c:ext>
            </c:extLst>
          </c:dPt>
          <c:val>
            <c:numRef>
              <c:f>'CSC #5'!$AC$7:$AD$7</c:f>
              <c:numCache>
                <c:formatCode>0%</c:formatCode>
                <c:ptCount val="2"/>
                <c:pt idx="0">
                  <c:v>0</c:v>
                </c:pt>
                <c:pt idx="1">
                  <c:v>0</c:v>
                </c:pt>
              </c:numCache>
            </c:numRef>
          </c:val>
          <c:extLst>
            <c:ext xmlns:c16="http://schemas.microsoft.com/office/drawing/2014/chart" uri="{C3380CC4-5D6E-409C-BE32-E72D297353CC}">
              <c16:uniqueId val="{00000004-DE6A-4EF5-A1BC-226DB1F670A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6726-4A80-AE6D-723B85A20FDD}"/>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726-4A80-AE6D-723B85A20FDD}"/>
              </c:ext>
            </c:extLst>
          </c:dPt>
          <c:val>
            <c:numRef>
              <c:f>'CSC #5'!$AC$8:$AD$8</c:f>
              <c:numCache>
                <c:formatCode>0%</c:formatCode>
                <c:ptCount val="2"/>
                <c:pt idx="0">
                  <c:v>0</c:v>
                </c:pt>
                <c:pt idx="1">
                  <c:v>0</c:v>
                </c:pt>
              </c:numCache>
            </c:numRef>
          </c:val>
          <c:extLst>
            <c:ext xmlns:c16="http://schemas.microsoft.com/office/drawing/2014/chart" uri="{C3380CC4-5D6E-409C-BE32-E72D297353CC}">
              <c16:uniqueId val="{00000004-6726-4A80-AE6D-723B85A20FD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AA63-4ACE-8DC6-DD8485BA943D}"/>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AA63-4ACE-8DC6-DD8485BA943D}"/>
              </c:ext>
            </c:extLst>
          </c:dPt>
          <c:val>
            <c:numRef>
              <c:f>'CSC #6'!$W$8:$X$8</c:f>
              <c:numCache>
                <c:formatCode>0%</c:formatCode>
                <c:ptCount val="2"/>
                <c:pt idx="0">
                  <c:v>0</c:v>
                </c:pt>
                <c:pt idx="1">
                  <c:v>0</c:v>
                </c:pt>
              </c:numCache>
            </c:numRef>
          </c:val>
          <c:extLst>
            <c:ext xmlns:c16="http://schemas.microsoft.com/office/drawing/2014/chart" uri="{C3380CC4-5D6E-409C-BE32-E72D297353CC}">
              <c16:uniqueId val="{00000004-AA63-4ACE-8DC6-DD8485BA943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DCD0-4B4B-A0C7-67405D82F913}"/>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DCD0-4B4B-A0C7-67405D82F913}"/>
              </c:ext>
            </c:extLst>
          </c:dPt>
          <c:val>
            <c:numRef>
              <c:f>'CSC #6'!$Q$6:$R$6</c:f>
              <c:numCache>
                <c:formatCode>0%</c:formatCode>
                <c:ptCount val="2"/>
                <c:pt idx="0">
                  <c:v>0</c:v>
                </c:pt>
                <c:pt idx="1">
                  <c:v>0</c:v>
                </c:pt>
              </c:numCache>
            </c:numRef>
          </c:val>
          <c:extLst>
            <c:ext xmlns:c16="http://schemas.microsoft.com/office/drawing/2014/chart" uri="{C3380CC4-5D6E-409C-BE32-E72D297353CC}">
              <c16:uniqueId val="{00000004-DCD0-4B4B-A0C7-67405D82F91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CE8E-4459-B33C-0828A952218C}"/>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CE8E-4459-B33C-0828A952218C}"/>
              </c:ext>
            </c:extLst>
          </c:dPt>
          <c:val>
            <c:numRef>
              <c:f>'CSC #6'!$Q$8:$R$8</c:f>
              <c:numCache>
                <c:formatCode>0%</c:formatCode>
                <c:ptCount val="2"/>
                <c:pt idx="0">
                  <c:v>0</c:v>
                </c:pt>
                <c:pt idx="1">
                  <c:v>0</c:v>
                </c:pt>
              </c:numCache>
            </c:numRef>
          </c:val>
          <c:extLst>
            <c:ext xmlns:c16="http://schemas.microsoft.com/office/drawing/2014/chart" uri="{C3380CC4-5D6E-409C-BE32-E72D297353CC}">
              <c16:uniqueId val="{00000004-CE8E-4459-B33C-0828A952218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04CE-4290-9C59-51026642FB9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04CE-4290-9C59-51026642FB92}"/>
              </c:ext>
            </c:extLst>
          </c:dPt>
          <c:val>
            <c:numRef>
              <c:f>'CSC #6'!$Q$7:$R$7</c:f>
              <c:numCache>
                <c:formatCode>0%</c:formatCode>
                <c:ptCount val="2"/>
                <c:pt idx="0">
                  <c:v>0</c:v>
                </c:pt>
                <c:pt idx="1">
                  <c:v>0</c:v>
                </c:pt>
              </c:numCache>
            </c:numRef>
          </c:val>
          <c:extLst>
            <c:ext xmlns:c16="http://schemas.microsoft.com/office/drawing/2014/chart" uri="{C3380CC4-5D6E-409C-BE32-E72D297353CC}">
              <c16:uniqueId val="{00000004-04CE-4290-9C59-51026642FB9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63500">
                <a:noFill/>
              </a:ln>
              <a:effectLst/>
            </c:spPr>
            <c:extLst>
              <c:ext xmlns:c16="http://schemas.microsoft.com/office/drawing/2014/chart" uri="{C3380CC4-5D6E-409C-BE32-E72D297353CC}">
                <c16:uniqueId val="{00000001-869C-401F-8491-87DA74992236}"/>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869C-401F-8491-87DA74992236}"/>
              </c:ext>
            </c:extLst>
          </c:dPt>
          <c:val>
            <c:numRef>
              <c:f>'CSC #6'!$Q$5:$R$5</c:f>
              <c:numCache>
                <c:formatCode>0%</c:formatCode>
                <c:ptCount val="2"/>
                <c:pt idx="0">
                  <c:v>0</c:v>
                </c:pt>
                <c:pt idx="1">
                  <c:v>1</c:v>
                </c:pt>
              </c:numCache>
            </c:numRef>
          </c:val>
          <c:extLst>
            <c:ext xmlns:c16="http://schemas.microsoft.com/office/drawing/2014/chart" uri="{C3380CC4-5D6E-409C-BE32-E72D297353CC}">
              <c16:uniqueId val="{00000004-869C-401F-8491-87DA7499223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3616-47C3-8F3D-B1F805EDE5E5}"/>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3616-47C3-8F3D-B1F805EDE5E5}"/>
              </c:ext>
            </c:extLst>
          </c:dPt>
          <c:val>
            <c:numRef>
              <c:f>'CSC #6'!$T$7:$U$7</c:f>
              <c:numCache>
                <c:formatCode>0%</c:formatCode>
                <c:ptCount val="2"/>
                <c:pt idx="0">
                  <c:v>0</c:v>
                </c:pt>
                <c:pt idx="1">
                  <c:v>0</c:v>
                </c:pt>
              </c:numCache>
            </c:numRef>
          </c:val>
          <c:extLst>
            <c:ext xmlns:c16="http://schemas.microsoft.com/office/drawing/2014/chart" uri="{C3380CC4-5D6E-409C-BE32-E72D297353CC}">
              <c16:uniqueId val="{00000004-3616-47C3-8F3D-B1F805EDE5E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EBAE-4E4D-A954-50DB1B19B0E3}"/>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EBAE-4E4D-A954-50DB1B19B0E3}"/>
              </c:ext>
            </c:extLst>
          </c:dPt>
          <c:val>
            <c:numRef>
              <c:f>'CSC #6'!$T$8:$U$8</c:f>
              <c:numCache>
                <c:formatCode>0%</c:formatCode>
                <c:ptCount val="2"/>
                <c:pt idx="0">
                  <c:v>0</c:v>
                </c:pt>
                <c:pt idx="1">
                  <c:v>0</c:v>
                </c:pt>
              </c:numCache>
            </c:numRef>
          </c:val>
          <c:extLst>
            <c:ext xmlns:c16="http://schemas.microsoft.com/office/drawing/2014/chart" uri="{C3380CC4-5D6E-409C-BE32-E72D297353CC}">
              <c16:uniqueId val="{00000004-EBAE-4E4D-A954-50DB1B19B0E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alpha val="99000"/>
                </a:srgbClr>
              </a:solidFill>
              <a:ln w="63500">
                <a:noFill/>
              </a:ln>
              <a:effectLst/>
            </c:spPr>
            <c:extLst>
              <c:ext xmlns:c16="http://schemas.microsoft.com/office/drawing/2014/chart" uri="{C3380CC4-5D6E-409C-BE32-E72D297353CC}">
                <c16:uniqueId val="{00000002-16EB-4733-A7FA-5835DA0F847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6EB-4733-A7FA-5835DA0F8472}"/>
              </c:ext>
            </c:extLst>
          </c:dPt>
          <c:val>
            <c:numRef>
              <c:f>'CSC #1'!$T$5:$U$5</c:f>
              <c:numCache>
                <c:formatCode>0%</c:formatCode>
                <c:ptCount val="2"/>
                <c:pt idx="0">
                  <c:v>0</c:v>
                </c:pt>
                <c:pt idx="1">
                  <c:v>1</c:v>
                </c:pt>
              </c:numCache>
            </c:numRef>
          </c:val>
          <c:extLst>
            <c:ext xmlns:c16="http://schemas.microsoft.com/office/drawing/2014/chart" uri="{C3380CC4-5D6E-409C-BE32-E72D297353CC}">
              <c16:uniqueId val="{00000000-16EB-4733-A7FA-5835DA0F847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7B85-442D-9BAB-885A06586E95}"/>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7B85-442D-9BAB-885A06586E95}"/>
              </c:ext>
            </c:extLst>
          </c:dPt>
          <c:val>
            <c:numRef>
              <c:f>'CSC #6'!$T$6:$U$6</c:f>
              <c:numCache>
                <c:formatCode>0%</c:formatCode>
                <c:ptCount val="2"/>
                <c:pt idx="0">
                  <c:v>0</c:v>
                </c:pt>
                <c:pt idx="1">
                  <c:v>0</c:v>
                </c:pt>
              </c:numCache>
            </c:numRef>
          </c:val>
          <c:extLst>
            <c:ext xmlns:c16="http://schemas.microsoft.com/office/drawing/2014/chart" uri="{C3380CC4-5D6E-409C-BE32-E72D297353CC}">
              <c16:uniqueId val="{00000004-7B85-442D-9BAB-885A06586E9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alpha val="99000"/>
                </a:srgbClr>
              </a:solidFill>
              <a:ln w="63500">
                <a:noFill/>
              </a:ln>
              <a:effectLst/>
            </c:spPr>
            <c:extLst>
              <c:ext xmlns:c16="http://schemas.microsoft.com/office/drawing/2014/chart" uri="{C3380CC4-5D6E-409C-BE32-E72D297353CC}">
                <c16:uniqueId val="{00000001-BA4A-4AC2-A2D4-01904FA507FD}"/>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BA4A-4AC2-A2D4-01904FA507FD}"/>
              </c:ext>
            </c:extLst>
          </c:dPt>
          <c:val>
            <c:numRef>
              <c:f>'CSC #6'!$T$5:$U$5</c:f>
              <c:numCache>
                <c:formatCode>0%</c:formatCode>
                <c:ptCount val="2"/>
                <c:pt idx="0">
                  <c:v>0</c:v>
                </c:pt>
                <c:pt idx="1">
                  <c:v>1</c:v>
                </c:pt>
              </c:numCache>
            </c:numRef>
          </c:val>
          <c:extLst>
            <c:ext xmlns:c16="http://schemas.microsoft.com/office/drawing/2014/chart" uri="{C3380CC4-5D6E-409C-BE32-E72D297353CC}">
              <c16:uniqueId val="{00000004-BA4A-4AC2-A2D4-01904FA507F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952741719085709"/>
          <c:y val="5.6186138039165723E-2"/>
          <c:w val="0.47485623866311605"/>
          <c:h val="0.87639049631383537"/>
        </c:manualLayout>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6C19-471E-9B62-507E2EE3332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C19-471E-9B62-507E2EE33329}"/>
              </c:ext>
            </c:extLst>
          </c:dPt>
          <c:val>
            <c:numRef>
              <c:f>'CSC #6'!$W$6:$X$6</c:f>
              <c:numCache>
                <c:formatCode>0%</c:formatCode>
                <c:ptCount val="2"/>
                <c:pt idx="0">
                  <c:v>0</c:v>
                </c:pt>
                <c:pt idx="1">
                  <c:v>0</c:v>
                </c:pt>
              </c:numCache>
            </c:numRef>
          </c:val>
          <c:extLst>
            <c:ext xmlns:c16="http://schemas.microsoft.com/office/drawing/2014/chart" uri="{C3380CC4-5D6E-409C-BE32-E72D297353CC}">
              <c16:uniqueId val="{00000004-6C19-471E-9B62-507E2EE3332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3"/>
          <c:dPt>
            <c:idx val="0"/>
            <c:bubble3D val="0"/>
            <c:explosion val="0"/>
            <c:spPr>
              <a:solidFill>
                <a:srgbClr val="E74C3C"/>
              </a:solidFill>
              <a:ln w="19050">
                <a:noFill/>
              </a:ln>
              <a:effectLst/>
            </c:spPr>
            <c:extLst>
              <c:ext xmlns:c16="http://schemas.microsoft.com/office/drawing/2014/chart" uri="{C3380CC4-5D6E-409C-BE32-E72D297353CC}">
                <c16:uniqueId val="{00000001-2591-46CB-9433-B0FE7606A677}"/>
              </c:ext>
            </c:extLst>
          </c:dPt>
          <c:dPt>
            <c:idx val="1"/>
            <c:bubble3D val="0"/>
            <c:explosion val="0"/>
            <c:spPr>
              <a:solidFill>
                <a:schemeClr val="bg1">
                  <a:lumMod val="50000"/>
                  <a:alpha val="25000"/>
                </a:schemeClr>
              </a:solidFill>
              <a:ln w="19050">
                <a:noFill/>
              </a:ln>
              <a:effectLst/>
            </c:spPr>
            <c:extLst>
              <c:ext xmlns:c16="http://schemas.microsoft.com/office/drawing/2014/chart" uri="{C3380CC4-5D6E-409C-BE32-E72D297353CC}">
                <c16:uniqueId val="{00000003-2591-46CB-9433-B0FE7606A677}"/>
              </c:ext>
            </c:extLst>
          </c:dPt>
          <c:val>
            <c:numRef>
              <c:f>'CSC #6'!$W$5:$X$5</c:f>
              <c:numCache>
                <c:formatCode>0%</c:formatCode>
                <c:ptCount val="2"/>
                <c:pt idx="0">
                  <c:v>0</c:v>
                </c:pt>
                <c:pt idx="1">
                  <c:v>1</c:v>
                </c:pt>
              </c:numCache>
            </c:numRef>
          </c:val>
          <c:extLst>
            <c:ext xmlns:c16="http://schemas.microsoft.com/office/drawing/2014/chart" uri="{C3380CC4-5D6E-409C-BE32-E72D297353CC}">
              <c16:uniqueId val="{00000004-2591-46CB-9433-B0FE7606A67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2F69-4939-9115-D508D5E4D7A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2F69-4939-9115-D508D5E4D7A7}"/>
              </c:ext>
            </c:extLst>
          </c:dPt>
          <c:val>
            <c:numRef>
              <c:f>'CSC #6'!$Z$5:$AA$5</c:f>
              <c:numCache>
                <c:formatCode>0%</c:formatCode>
                <c:ptCount val="2"/>
                <c:pt idx="0">
                  <c:v>0</c:v>
                </c:pt>
                <c:pt idx="1">
                  <c:v>1</c:v>
                </c:pt>
              </c:numCache>
            </c:numRef>
          </c:val>
          <c:extLst>
            <c:ext xmlns:c16="http://schemas.microsoft.com/office/drawing/2014/chart" uri="{C3380CC4-5D6E-409C-BE32-E72D297353CC}">
              <c16:uniqueId val="{00000004-2F69-4939-9115-D508D5E4D7A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B0C1-47C1-A171-462FF920D71F}"/>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B0C1-47C1-A171-462FF920D71F}"/>
              </c:ext>
            </c:extLst>
          </c:dPt>
          <c:val>
            <c:numRef>
              <c:f>'CSC #6'!$AC$5:$AD$5</c:f>
              <c:numCache>
                <c:formatCode>0%</c:formatCode>
                <c:ptCount val="2"/>
                <c:pt idx="0">
                  <c:v>0</c:v>
                </c:pt>
                <c:pt idx="1">
                  <c:v>1</c:v>
                </c:pt>
              </c:numCache>
            </c:numRef>
          </c:val>
          <c:extLst>
            <c:ext xmlns:c16="http://schemas.microsoft.com/office/drawing/2014/chart" uri="{C3380CC4-5D6E-409C-BE32-E72D297353CC}">
              <c16:uniqueId val="{00000004-B0C1-47C1-A171-462FF920D71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DC37-49B4-ACEB-3C9C77C151E6}"/>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DC37-49B4-ACEB-3C9C77C151E6}"/>
              </c:ext>
            </c:extLst>
          </c:dPt>
          <c:val>
            <c:numRef>
              <c:f>'CSC #6'!$W$7:$X$7</c:f>
              <c:numCache>
                <c:formatCode>0%</c:formatCode>
                <c:ptCount val="2"/>
                <c:pt idx="0">
                  <c:v>0</c:v>
                </c:pt>
                <c:pt idx="1">
                  <c:v>0</c:v>
                </c:pt>
              </c:numCache>
            </c:numRef>
          </c:val>
          <c:extLst>
            <c:ext xmlns:c16="http://schemas.microsoft.com/office/drawing/2014/chart" uri="{C3380CC4-5D6E-409C-BE32-E72D297353CC}">
              <c16:uniqueId val="{00000004-DC37-49B4-ACEB-3C9C77C151E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4A56-4565-830C-6DAD7893B6FD}"/>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4A56-4565-830C-6DAD7893B6FD}"/>
              </c:ext>
            </c:extLst>
          </c:dPt>
          <c:val>
            <c:numRef>
              <c:f>'CSC #6'!$Z$6:$AA$6</c:f>
              <c:numCache>
                <c:formatCode>0%</c:formatCode>
                <c:ptCount val="2"/>
                <c:pt idx="0">
                  <c:v>0</c:v>
                </c:pt>
                <c:pt idx="1">
                  <c:v>0</c:v>
                </c:pt>
              </c:numCache>
            </c:numRef>
          </c:val>
          <c:extLst>
            <c:ext xmlns:c16="http://schemas.microsoft.com/office/drawing/2014/chart" uri="{C3380CC4-5D6E-409C-BE32-E72D297353CC}">
              <c16:uniqueId val="{00000004-4A56-4565-830C-6DAD7893B6F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06AA-4958-B38F-84A79F265E2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06AA-4958-B38F-84A79F265E27}"/>
              </c:ext>
            </c:extLst>
          </c:dPt>
          <c:val>
            <c:numRef>
              <c:f>'CSC #6'!$Z$7:$AA$7</c:f>
              <c:numCache>
                <c:formatCode>0%</c:formatCode>
                <c:ptCount val="2"/>
                <c:pt idx="0">
                  <c:v>0</c:v>
                </c:pt>
                <c:pt idx="1">
                  <c:v>0</c:v>
                </c:pt>
              </c:numCache>
            </c:numRef>
          </c:val>
          <c:extLst>
            <c:ext xmlns:c16="http://schemas.microsoft.com/office/drawing/2014/chart" uri="{C3380CC4-5D6E-409C-BE32-E72D297353CC}">
              <c16:uniqueId val="{00000004-06AA-4958-B38F-84A79F265E2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855F-4984-9E04-30294BECFF2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855F-4984-9E04-30294BECFF27}"/>
              </c:ext>
            </c:extLst>
          </c:dPt>
          <c:val>
            <c:numRef>
              <c:f>'CSC #6'!$Z$8:$AA$8</c:f>
              <c:numCache>
                <c:formatCode>0%</c:formatCode>
                <c:ptCount val="2"/>
                <c:pt idx="0">
                  <c:v>0</c:v>
                </c:pt>
                <c:pt idx="1">
                  <c:v>0</c:v>
                </c:pt>
              </c:numCache>
            </c:numRef>
          </c:val>
          <c:extLst>
            <c:ext xmlns:c16="http://schemas.microsoft.com/office/drawing/2014/chart" uri="{C3380CC4-5D6E-409C-BE32-E72D297353CC}">
              <c16:uniqueId val="{00000004-855F-4984-9E04-30294BECFF2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952741719085709"/>
          <c:y val="5.6186138039165723E-2"/>
          <c:w val="0.47485623866311605"/>
          <c:h val="0.87639049631383537"/>
        </c:manualLayout>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18E1-4BB5-BB84-EF494D87BB1B}"/>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8E1-4BB5-BB84-EF494D87BB1B}"/>
              </c:ext>
            </c:extLst>
          </c:dPt>
          <c:val>
            <c:numRef>
              <c:f>'CSC #1'!$W$6:$X$6</c:f>
              <c:numCache>
                <c:formatCode>0%</c:formatCode>
                <c:ptCount val="2"/>
                <c:pt idx="0">
                  <c:v>0</c:v>
                </c:pt>
                <c:pt idx="1">
                  <c:v>0</c:v>
                </c:pt>
              </c:numCache>
            </c:numRef>
          </c:val>
          <c:extLst>
            <c:ext xmlns:c16="http://schemas.microsoft.com/office/drawing/2014/chart" uri="{C3380CC4-5D6E-409C-BE32-E72D297353CC}">
              <c16:uniqueId val="{00000004-18E1-4BB5-BB84-EF494D87BB1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613A-4877-AAEA-81226603015A}"/>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13A-4877-AAEA-81226603015A}"/>
              </c:ext>
            </c:extLst>
          </c:dPt>
          <c:val>
            <c:numRef>
              <c:f>'CSC #6'!$AC$6:$AD$6</c:f>
              <c:numCache>
                <c:formatCode>0%</c:formatCode>
                <c:ptCount val="2"/>
                <c:pt idx="0">
                  <c:v>0</c:v>
                </c:pt>
                <c:pt idx="1">
                  <c:v>0</c:v>
                </c:pt>
              </c:numCache>
            </c:numRef>
          </c:val>
          <c:extLst>
            <c:ext xmlns:c16="http://schemas.microsoft.com/office/drawing/2014/chart" uri="{C3380CC4-5D6E-409C-BE32-E72D297353CC}">
              <c16:uniqueId val="{00000004-613A-4877-AAEA-81226603015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E041-41EE-B0F2-EE2839388E64}"/>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E041-41EE-B0F2-EE2839388E64}"/>
              </c:ext>
            </c:extLst>
          </c:dPt>
          <c:val>
            <c:numRef>
              <c:f>'CSC #6'!$AC$7:$AD$7</c:f>
              <c:numCache>
                <c:formatCode>0%</c:formatCode>
                <c:ptCount val="2"/>
                <c:pt idx="0">
                  <c:v>0</c:v>
                </c:pt>
                <c:pt idx="1">
                  <c:v>0</c:v>
                </c:pt>
              </c:numCache>
            </c:numRef>
          </c:val>
          <c:extLst>
            <c:ext xmlns:c16="http://schemas.microsoft.com/office/drawing/2014/chart" uri="{C3380CC4-5D6E-409C-BE32-E72D297353CC}">
              <c16:uniqueId val="{00000004-E041-41EE-B0F2-EE2839388E6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7C90-4684-AA5D-17E59173618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7C90-4684-AA5D-17E591736187}"/>
              </c:ext>
            </c:extLst>
          </c:dPt>
          <c:val>
            <c:numRef>
              <c:f>'CSC #6'!$AC$8:$AD$8</c:f>
              <c:numCache>
                <c:formatCode>0%</c:formatCode>
                <c:ptCount val="2"/>
                <c:pt idx="0">
                  <c:v>0</c:v>
                </c:pt>
                <c:pt idx="1">
                  <c:v>0</c:v>
                </c:pt>
              </c:numCache>
            </c:numRef>
          </c:val>
          <c:extLst>
            <c:ext xmlns:c16="http://schemas.microsoft.com/office/drawing/2014/chart" uri="{C3380CC4-5D6E-409C-BE32-E72D297353CC}">
              <c16:uniqueId val="{00000004-7C90-4684-AA5D-17E59173618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7F3B-4624-AF99-077764185A08}"/>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7F3B-4624-AF99-077764185A08}"/>
              </c:ext>
            </c:extLst>
          </c:dPt>
          <c:val>
            <c:numRef>
              <c:f>'CSC #7'!$W$8:$X$8</c:f>
              <c:numCache>
                <c:formatCode>0%</c:formatCode>
                <c:ptCount val="2"/>
                <c:pt idx="0">
                  <c:v>0</c:v>
                </c:pt>
                <c:pt idx="1">
                  <c:v>0</c:v>
                </c:pt>
              </c:numCache>
            </c:numRef>
          </c:val>
          <c:extLst>
            <c:ext xmlns:c16="http://schemas.microsoft.com/office/drawing/2014/chart" uri="{C3380CC4-5D6E-409C-BE32-E72D297353CC}">
              <c16:uniqueId val="{00000004-7F3B-4624-AF99-077764185A0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0491-49BE-8C5C-043F66D15D2F}"/>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0491-49BE-8C5C-043F66D15D2F}"/>
              </c:ext>
            </c:extLst>
          </c:dPt>
          <c:val>
            <c:numRef>
              <c:f>'CSC #7'!$Q$6:$R$6</c:f>
              <c:numCache>
                <c:formatCode>0%</c:formatCode>
                <c:ptCount val="2"/>
                <c:pt idx="0">
                  <c:v>0</c:v>
                </c:pt>
                <c:pt idx="1">
                  <c:v>0</c:v>
                </c:pt>
              </c:numCache>
            </c:numRef>
          </c:val>
          <c:extLst>
            <c:ext xmlns:c16="http://schemas.microsoft.com/office/drawing/2014/chart" uri="{C3380CC4-5D6E-409C-BE32-E72D297353CC}">
              <c16:uniqueId val="{00000004-0491-49BE-8C5C-043F66D15D2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D9DC-4F6C-88AA-677474D23DA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D9DC-4F6C-88AA-677474D23DAE}"/>
              </c:ext>
            </c:extLst>
          </c:dPt>
          <c:val>
            <c:numRef>
              <c:f>'CSC #7'!$Q$8:$R$8</c:f>
              <c:numCache>
                <c:formatCode>0%</c:formatCode>
                <c:ptCount val="2"/>
                <c:pt idx="0">
                  <c:v>0</c:v>
                </c:pt>
                <c:pt idx="1">
                  <c:v>0</c:v>
                </c:pt>
              </c:numCache>
            </c:numRef>
          </c:val>
          <c:extLst>
            <c:ext xmlns:c16="http://schemas.microsoft.com/office/drawing/2014/chart" uri="{C3380CC4-5D6E-409C-BE32-E72D297353CC}">
              <c16:uniqueId val="{00000004-D9DC-4F6C-88AA-677474D23DA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5B6B-4B17-AB1C-F82B83588C21}"/>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5B6B-4B17-AB1C-F82B83588C21}"/>
              </c:ext>
            </c:extLst>
          </c:dPt>
          <c:val>
            <c:numRef>
              <c:f>'CSC #7'!$Q$7:$R$7</c:f>
              <c:numCache>
                <c:formatCode>0%</c:formatCode>
                <c:ptCount val="2"/>
                <c:pt idx="0">
                  <c:v>0</c:v>
                </c:pt>
                <c:pt idx="1">
                  <c:v>0</c:v>
                </c:pt>
              </c:numCache>
            </c:numRef>
          </c:val>
          <c:extLst>
            <c:ext xmlns:c16="http://schemas.microsoft.com/office/drawing/2014/chart" uri="{C3380CC4-5D6E-409C-BE32-E72D297353CC}">
              <c16:uniqueId val="{00000004-5B6B-4B17-AB1C-F82B83588C2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63500">
                <a:noFill/>
              </a:ln>
              <a:effectLst/>
            </c:spPr>
            <c:extLst>
              <c:ext xmlns:c16="http://schemas.microsoft.com/office/drawing/2014/chart" uri="{C3380CC4-5D6E-409C-BE32-E72D297353CC}">
                <c16:uniqueId val="{00000001-5E37-469B-A217-571E7BBD96CB}"/>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5E37-469B-A217-571E7BBD96CB}"/>
              </c:ext>
            </c:extLst>
          </c:dPt>
          <c:val>
            <c:numRef>
              <c:f>'CSC #7'!$Q$5:$R$5</c:f>
              <c:numCache>
                <c:formatCode>0%</c:formatCode>
                <c:ptCount val="2"/>
                <c:pt idx="0">
                  <c:v>0</c:v>
                </c:pt>
                <c:pt idx="1">
                  <c:v>1</c:v>
                </c:pt>
              </c:numCache>
            </c:numRef>
          </c:val>
          <c:extLst>
            <c:ext xmlns:c16="http://schemas.microsoft.com/office/drawing/2014/chart" uri="{C3380CC4-5D6E-409C-BE32-E72D297353CC}">
              <c16:uniqueId val="{00000004-5E37-469B-A217-571E7BBD96C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22F3-44FD-8A2E-60D7F49211C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22F3-44FD-8A2E-60D7F49211C7}"/>
              </c:ext>
            </c:extLst>
          </c:dPt>
          <c:val>
            <c:numRef>
              <c:f>'CSC #7'!$T$7:$U$7</c:f>
              <c:numCache>
                <c:formatCode>0%</c:formatCode>
                <c:ptCount val="2"/>
                <c:pt idx="0">
                  <c:v>0</c:v>
                </c:pt>
                <c:pt idx="1">
                  <c:v>0</c:v>
                </c:pt>
              </c:numCache>
            </c:numRef>
          </c:val>
          <c:extLst>
            <c:ext xmlns:c16="http://schemas.microsoft.com/office/drawing/2014/chart" uri="{C3380CC4-5D6E-409C-BE32-E72D297353CC}">
              <c16:uniqueId val="{00000004-22F3-44FD-8A2E-60D7F49211C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011B-461C-A8BA-D4FE7017396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011B-461C-A8BA-D4FE70173967}"/>
              </c:ext>
            </c:extLst>
          </c:dPt>
          <c:val>
            <c:numRef>
              <c:f>'CSC #7'!$T$8:$U$8</c:f>
              <c:numCache>
                <c:formatCode>0%</c:formatCode>
                <c:ptCount val="2"/>
                <c:pt idx="0">
                  <c:v>0</c:v>
                </c:pt>
                <c:pt idx="1">
                  <c:v>0</c:v>
                </c:pt>
              </c:numCache>
            </c:numRef>
          </c:val>
          <c:extLst>
            <c:ext xmlns:c16="http://schemas.microsoft.com/office/drawing/2014/chart" uri="{C3380CC4-5D6E-409C-BE32-E72D297353CC}">
              <c16:uniqueId val="{00000004-011B-461C-A8BA-D4FE7017396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3"/>
          <c:dPt>
            <c:idx val="0"/>
            <c:bubble3D val="0"/>
            <c:explosion val="0"/>
            <c:spPr>
              <a:solidFill>
                <a:srgbClr val="E74C3C"/>
              </a:solidFill>
              <a:ln w="19050">
                <a:noFill/>
              </a:ln>
              <a:effectLst/>
            </c:spPr>
            <c:extLst>
              <c:ext xmlns:c16="http://schemas.microsoft.com/office/drawing/2014/chart" uri="{C3380CC4-5D6E-409C-BE32-E72D297353CC}">
                <c16:uniqueId val="{00000001-6A5A-43AA-8882-1FCEA56009E5}"/>
              </c:ext>
            </c:extLst>
          </c:dPt>
          <c:dPt>
            <c:idx val="1"/>
            <c:bubble3D val="0"/>
            <c:explosion val="0"/>
            <c:spPr>
              <a:solidFill>
                <a:schemeClr val="bg1">
                  <a:lumMod val="50000"/>
                  <a:alpha val="25000"/>
                </a:schemeClr>
              </a:solidFill>
              <a:ln w="19050">
                <a:noFill/>
              </a:ln>
              <a:effectLst/>
            </c:spPr>
            <c:extLst>
              <c:ext xmlns:c16="http://schemas.microsoft.com/office/drawing/2014/chart" uri="{C3380CC4-5D6E-409C-BE32-E72D297353CC}">
                <c16:uniqueId val="{00000003-6A5A-43AA-8882-1FCEA56009E5}"/>
              </c:ext>
            </c:extLst>
          </c:dPt>
          <c:val>
            <c:numRef>
              <c:f>'CSC #1'!$W$5:$X$5</c:f>
              <c:numCache>
                <c:formatCode>0%</c:formatCode>
                <c:ptCount val="2"/>
                <c:pt idx="0">
                  <c:v>0</c:v>
                </c:pt>
                <c:pt idx="1">
                  <c:v>1</c:v>
                </c:pt>
              </c:numCache>
            </c:numRef>
          </c:val>
          <c:extLst>
            <c:ext xmlns:c16="http://schemas.microsoft.com/office/drawing/2014/chart" uri="{C3380CC4-5D6E-409C-BE32-E72D297353CC}">
              <c16:uniqueId val="{00000000-FE81-48D4-B54E-5039235FFF3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1EB9-476B-85F0-5F7CD4D43A6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EB9-476B-85F0-5F7CD4D43A62}"/>
              </c:ext>
            </c:extLst>
          </c:dPt>
          <c:val>
            <c:numRef>
              <c:f>'CSC #7'!$T$6:$U$6</c:f>
              <c:numCache>
                <c:formatCode>0%</c:formatCode>
                <c:ptCount val="2"/>
                <c:pt idx="0">
                  <c:v>0</c:v>
                </c:pt>
                <c:pt idx="1">
                  <c:v>0</c:v>
                </c:pt>
              </c:numCache>
            </c:numRef>
          </c:val>
          <c:extLst>
            <c:ext xmlns:c16="http://schemas.microsoft.com/office/drawing/2014/chart" uri="{C3380CC4-5D6E-409C-BE32-E72D297353CC}">
              <c16:uniqueId val="{00000004-1EB9-476B-85F0-5F7CD4D43A6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alpha val="99000"/>
                </a:srgbClr>
              </a:solidFill>
              <a:ln w="63500">
                <a:noFill/>
              </a:ln>
              <a:effectLst/>
            </c:spPr>
            <c:extLst>
              <c:ext xmlns:c16="http://schemas.microsoft.com/office/drawing/2014/chart" uri="{C3380CC4-5D6E-409C-BE32-E72D297353CC}">
                <c16:uniqueId val="{00000001-B999-4FFD-B52F-586A256B5C44}"/>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B999-4FFD-B52F-586A256B5C44}"/>
              </c:ext>
            </c:extLst>
          </c:dPt>
          <c:val>
            <c:numRef>
              <c:f>'CSC #7'!$T$5:$U$5</c:f>
              <c:numCache>
                <c:formatCode>0%</c:formatCode>
                <c:ptCount val="2"/>
                <c:pt idx="0">
                  <c:v>0</c:v>
                </c:pt>
                <c:pt idx="1">
                  <c:v>1</c:v>
                </c:pt>
              </c:numCache>
            </c:numRef>
          </c:val>
          <c:extLst>
            <c:ext xmlns:c16="http://schemas.microsoft.com/office/drawing/2014/chart" uri="{C3380CC4-5D6E-409C-BE32-E72D297353CC}">
              <c16:uniqueId val="{00000004-B999-4FFD-B52F-586A256B5C4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952741719085709"/>
          <c:y val="5.6186138039165723E-2"/>
          <c:w val="0.47485623866311605"/>
          <c:h val="0.87639049631383537"/>
        </c:manualLayout>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4A70-4CE1-8607-20E6E7052878}"/>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4A70-4CE1-8607-20E6E7052878}"/>
              </c:ext>
            </c:extLst>
          </c:dPt>
          <c:val>
            <c:numRef>
              <c:f>'CSC #7'!$W$6:$X$6</c:f>
              <c:numCache>
                <c:formatCode>0%</c:formatCode>
                <c:ptCount val="2"/>
                <c:pt idx="0">
                  <c:v>0</c:v>
                </c:pt>
                <c:pt idx="1">
                  <c:v>0</c:v>
                </c:pt>
              </c:numCache>
            </c:numRef>
          </c:val>
          <c:extLst>
            <c:ext xmlns:c16="http://schemas.microsoft.com/office/drawing/2014/chart" uri="{C3380CC4-5D6E-409C-BE32-E72D297353CC}">
              <c16:uniqueId val="{00000004-4A70-4CE1-8607-20E6E705287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3"/>
          <c:dPt>
            <c:idx val="0"/>
            <c:bubble3D val="0"/>
            <c:explosion val="0"/>
            <c:spPr>
              <a:solidFill>
                <a:srgbClr val="E74C3C"/>
              </a:solidFill>
              <a:ln w="19050">
                <a:noFill/>
              </a:ln>
              <a:effectLst/>
            </c:spPr>
            <c:extLst>
              <c:ext xmlns:c16="http://schemas.microsoft.com/office/drawing/2014/chart" uri="{C3380CC4-5D6E-409C-BE32-E72D297353CC}">
                <c16:uniqueId val="{00000001-852C-464C-8CD7-97093E06201C}"/>
              </c:ext>
            </c:extLst>
          </c:dPt>
          <c:dPt>
            <c:idx val="1"/>
            <c:bubble3D val="0"/>
            <c:explosion val="0"/>
            <c:spPr>
              <a:solidFill>
                <a:schemeClr val="bg1">
                  <a:lumMod val="50000"/>
                  <a:alpha val="25000"/>
                </a:schemeClr>
              </a:solidFill>
              <a:ln w="19050">
                <a:noFill/>
              </a:ln>
              <a:effectLst/>
            </c:spPr>
            <c:extLst>
              <c:ext xmlns:c16="http://schemas.microsoft.com/office/drawing/2014/chart" uri="{C3380CC4-5D6E-409C-BE32-E72D297353CC}">
                <c16:uniqueId val="{00000003-852C-464C-8CD7-97093E06201C}"/>
              </c:ext>
            </c:extLst>
          </c:dPt>
          <c:val>
            <c:numRef>
              <c:f>'CSC #7'!$W$5:$X$5</c:f>
              <c:numCache>
                <c:formatCode>0%</c:formatCode>
                <c:ptCount val="2"/>
                <c:pt idx="0">
                  <c:v>0</c:v>
                </c:pt>
                <c:pt idx="1">
                  <c:v>1</c:v>
                </c:pt>
              </c:numCache>
            </c:numRef>
          </c:val>
          <c:extLst>
            <c:ext xmlns:c16="http://schemas.microsoft.com/office/drawing/2014/chart" uri="{C3380CC4-5D6E-409C-BE32-E72D297353CC}">
              <c16:uniqueId val="{00000004-852C-464C-8CD7-97093E06201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3A80-4DEB-A563-A70EB330C8B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3A80-4DEB-A563-A70EB330C8B2}"/>
              </c:ext>
            </c:extLst>
          </c:dPt>
          <c:val>
            <c:numRef>
              <c:f>'CSC #7'!$Z$5:$AA$5</c:f>
              <c:numCache>
                <c:formatCode>0%</c:formatCode>
                <c:ptCount val="2"/>
                <c:pt idx="0">
                  <c:v>0</c:v>
                </c:pt>
                <c:pt idx="1">
                  <c:v>1</c:v>
                </c:pt>
              </c:numCache>
            </c:numRef>
          </c:val>
          <c:extLst>
            <c:ext xmlns:c16="http://schemas.microsoft.com/office/drawing/2014/chart" uri="{C3380CC4-5D6E-409C-BE32-E72D297353CC}">
              <c16:uniqueId val="{00000004-3A80-4DEB-A563-A70EB330C8B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9116-4340-B9B2-E585ED72406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9116-4340-B9B2-E585ED72406E}"/>
              </c:ext>
            </c:extLst>
          </c:dPt>
          <c:val>
            <c:numRef>
              <c:f>'CSC #7'!$AC$5:$AD$5</c:f>
              <c:numCache>
                <c:formatCode>0%</c:formatCode>
                <c:ptCount val="2"/>
                <c:pt idx="0">
                  <c:v>0</c:v>
                </c:pt>
                <c:pt idx="1">
                  <c:v>1</c:v>
                </c:pt>
              </c:numCache>
            </c:numRef>
          </c:val>
          <c:extLst>
            <c:ext xmlns:c16="http://schemas.microsoft.com/office/drawing/2014/chart" uri="{C3380CC4-5D6E-409C-BE32-E72D297353CC}">
              <c16:uniqueId val="{00000004-9116-4340-B9B2-E585ED72406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FE2B-40C0-AB5E-A5E46E82FA3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FE2B-40C0-AB5E-A5E46E82FA39}"/>
              </c:ext>
            </c:extLst>
          </c:dPt>
          <c:val>
            <c:numRef>
              <c:f>'CSC #7'!$W$7:$X$7</c:f>
              <c:numCache>
                <c:formatCode>0%</c:formatCode>
                <c:ptCount val="2"/>
                <c:pt idx="0">
                  <c:v>0</c:v>
                </c:pt>
                <c:pt idx="1">
                  <c:v>0</c:v>
                </c:pt>
              </c:numCache>
            </c:numRef>
          </c:val>
          <c:extLst>
            <c:ext xmlns:c16="http://schemas.microsoft.com/office/drawing/2014/chart" uri="{C3380CC4-5D6E-409C-BE32-E72D297353CC}">
              <c16:uniqueId val="{00000004-FE2B-40C0-AB5E-A5E46E82FA3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A13D-476D-A156-C67B8B04A14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A13D-476D-A156-C67B8B04A14E}"/>
              </c:ext>
            </c:extLst>
          </c:dPt>
          <c:val>
            <c:numRef>
              <c:f>'CSC #7'!$Z$6:$AA$6</c:f>
              <c:numCache>
                <c:formatCode>0%</c:formatCode>
                <c:ptCount val="2"/>
                <c:pt idx="0">
                  <c:v>0</c:v>
                </c:pt>
                <c:pt idx="1">
                  <c:v>0</c:v>
                </c:pt>
              </c:numCache>
            </c:numRef>
          </c:val>
          <c:extLst>
            <c:ext xmlns:c16="http://schemas.microsoft.com/office/drawing/2014/chart" uri="{C3380CC4-5D6E-409C-BE32-E72D297353CC}">
              <c16:uniqueId val="{00000004-A13D-476D-A156-C67B8B04A14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C278-4938-80A1-43E2700F079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C278-4938-80A1-43E2700F0799}"/>
              </c:ext>
            </c:extLst>
          </c:dPt>
          <c:val>
            <c:numRef>
              <c:f>'CSC #7'!$Z$7:$AA$7</c:f>
              <c:numCache>
                <c:formatCode>0%</c:formatCode>
                <c:ptCount val="2"/>
                <c:pt idx="0">
                  <c:v>0</c:v>
                </c:pt>
                <c:pt idx="1">
                  <c:v>0</c:v>
                </c:pt>
              </c:numCache>
            </c:numRef>
          </c:val>
          <c:extLst>
            <c:ext xmlns:c16="http://schemas.microsoft.com/office/drawing/2014/chart" uri="{C3380CC4-5D6E-409C-BE32-E72D297353CC}">
              <c16:uniqueId val="{00000004-C278-4938-80A1-43E2700F079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5C2D-4EDD-8163-012D07480245}"/>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5C2D-4EDD-8163-012D07480245}"/>
              </c:ext>
            </c:extLst>
          </c:dPt>
          <c:val>
            <c:numRef>
              <c:f>'CSC #7'!$Z$8:$AA$8</c:f>
              <c:numCache>
                <c:formatCode>0%</c:formatCode>
                <c:ptCount val="2"/>
                <c:pt idx="0">
                  <c:v>0</c:v>
                </c:pt>
                <c:pt idx="1">
                  <c:v>0</c:v>
                </c:pt>
              </c:numCache>
            </c:numRef>
          </c:val>
          <c:extLst>
            <c:ext xmlns:c16="http://schemas.microsoft.com/office/drawing/2014/chart" uri="{C3380CC4-5D6E-409C-BE32-E72D297353CC}">
              <c16:uniqueId val="{00000004-5C2D-4EDD-8163-012D0748024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B108-44FD-A5D5-E3ACED578524}"/>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0C74-4804-B70E-334E9CEEA538}"/>
              </c:ext>
            </c:extLst>
          </c:dPt>
          <c:val>
            <c:numRef>
              <c:f>'CSC #1'!$Z$5:$AA$5</c:f>
              <c:numCache>
                <c:formatCode>0%</c:formatCode>
                <c:ptCount val="2"/>
                <c:pt idx="0">
                  <c:v>0</c:v>
                </c:pt>
                <c:pt idx="1">
                  <c:v>1</c:v>
                </c:pt>
              </c:numCache>
            </c:numRef>
          </c:val>
          <c:extLst>
            <c:ext xmlns:c16="http://schemas.microsoft.com/office/drawing/2014/chart" uri="{C3380CC4-5D6E-409C-BE32-E72D297353CC}">
              <c16:uniqueId val="{00000002-B108-44FD-A5D5-E3ACED57852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4030-40F0-A62D-54333569617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4030-40F0-A62D-543335696179}"/>
              </c:ext>
            </c:extLst>
          </c:dPt>
          <c:val>
            <c:numRef>
              <c:f>'CSC #7'!$AC$6:$AD$6</c:f>
              <c:numCache>
                <c:formatCode>0%</c:formatCode>
                <c:ptCount val="2"/>
                <c:pt idx="0">
                  <c:v>0</c:v>
                </c:pt>
                <c:pt idx="1">
                  <c:v>0</c:v>
                </c:pt>
              </c:numCache>
            </c:numRef>
          </c:val>
          <c:extLst>
            <c:ext xmlns:c16="http://schemas.microsoft.com/office/drawing/2014/chart" uri="{C3380CC4-5D6E-409C-BE32-E72D297353CC}">
              <c16:uniqueId val="{00000004-4030-40F0-A62D-54333569617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6FAC-4BF6-A8A9-1F7E5726B3D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FAC-4BF6-A8A9-1F7E5726B3D9}"/>
              </c:ext>
            </c:extLst>
          </c:dPt>
          <c:val>
            <c:numRef>
              <c:f>'CSC #7'!$AC$7:$AD$7</c:f>
              <c:numCache>
                <c:formatCode>0%</c:formatCode>
                <c:ptCount val="2"/>
                <c:pt idx="0">
                  <c:v>0</c:v>
                </c:pt>
                <c:pt idx="1">
                  <c:v>0</c:v>
                </c:pt>
              </c:numCache>
            </c:numRef>
          </c:val>
          <c:extLst>
            <c:ext xmlns:c16="http://schemas.microsoft.com/office/drawing/2014/chart" uri="{C3380CC4-5D6E-409C-BE32-E72D297353CC}">
              <c16:uniqueId val="{00000004-6FAC-4BF6-A8A9-1F7E5726B3D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556B-42CC-8DE6-1129AECE9F1F}"/>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556B-42CC-8DE6-1129AECE9F1F}"/>
              </c:ext>
            </c:extLst>
          </c:dPt>
          <c:val>
            <c:numRef>
              <c:f>'CSC #7'!$AC$8:$AD$8</c:f>
              <c:numCache>
                <c:formatCode>0%</c:formatCode>
                <c:ptCount val="2"/>
                <c:pt idx="0">
                  <c:v>0</c:v>
                </c:pt>
                <c:pt idx="1">
                  <c:v>0</c:v>
                </c:pt>
              </c:numCache>
            </c:numRef>
          </c:val>
          <c:extLst>
            <c:ext xmlns:c16="http://schemas.microsoft.com/office/drawing/2014/chart" uri="{C3380CC4-5D6E-409C-BE32-E72D297353CC}">
              <c16:uniqueId val="{00000004-556B-42CC-8DE6-1129AECE9F1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DE55-486C-91FE-A9AE63A59073}"/>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DE55-486C-91FE-A9AE63A59073}"/>
              </c:ext>
            </c:extLst>
          </c:dPt>
          <c:val>
            <c:numRef>
              <c:f>'CSC #8'!$W$8:$X$8</c:f>
              <c:numCache>
                <c:formatCode>0%</c:formatCode>
                <c:ptCount val="2"/>
                <c:pt idx="0">
                  <c:v>0</c:v>
                </c:pt>
                <c:pt idx="1">
                  <c:v>0</c:v>
                </c:pt>
              </c:numCache>
            </c:numRef>
          </c:val>
          <c:extLst>
            <c:ext xmlns:c16="http://schemas.microsoft.com/office/drawing/2014/chart" uri="{C3380CC4-5D6E-409C-BE32-E72D297353CC}">
              <c16:uniqueId val="{00000004-DE55-486C-91FE-A9AE63A5907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7EFA-468D-8E4D-384BF518BF6F}"/>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7EFA-468D-8E4D-384BF518BF6F}"/>
              </c:ext>
            </c:extLst>
          </c:dPt>
          <c:val>
            <c:numRef>
              <c:f>'CSC #8'!$Q$6:$R$6</c:f>
              <c:numCache>
                <c:formatCode>0%</c:formatCode>
                <c:ptCount val="2"/>
                <c:pt idx="0">
                  <c:v>0</c:v>
                </c:pt>
                <c:pt idx="1">
                  <c:v>0</c:v>
                </c:pt>
              </c:numCache>
            </c:numRef>
          </c:val>
          <c:extLst>
            <c:ext xmlns:c16="http://schemas.microsoft.com/office/drawing/2014/chart" uri="{C3380CC4-5D6E-409C-BE32-E72D297353CC}">
              <c16:uniqueId val="{00000004-7EFA-468D-8E4D-384BF518BF6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63D9-44DC-BF91-92155E767DF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3D9-44DC-BF91-92155E767DF9}"/>
              </c:ext>
            </c:extLst>
          </c:dPt>
          <c:val>
            <c:numRef>
              <c:f>'CSC #8'!$Q$8:$R$8</c:f>
              <c:numCache>
                <c:formatCode>0%</c:formatCode>
                <c:ptCount val="2"/>
                <c:pt idx="0">
                  <c:v>0</c:v>
                </c:pt>
                <c:pt idx="1">
                  <c:v>0</c:v>
                </c:pt>
              </c:numCache>
            </c:numRef>
          </c:val>
          <c:extLst>
            <c:ext xmlns:c16="http://schemas.microsoft.com/office/drawing/2014/chart" uri="{C3380CC4-5D6E-409C-BE32-E72D297353CC}">
              <c16:uniqueId val="{00000004-63D9-44DC-BF91-92155E767DF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B31A-48C9-8940-82C08513766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B31A-48C9-8940-82C085137662}"/>
              </c:ext>
            </c:extLst>
          </c:dPt>
          <c:val>
            <c:numRef>
              <c:f>'CSC #8'!$Q$7:$R$7</c:f>
              <c:numCache>
                <c:formatCode>0%</c:formatCode>
                <c:ptCount val="2"/>
                <c:pt idx="0">
                  <c:v>0</c:v>
                </c:pt>
                <c:pt idx="1">
                  <c:v>0</c:v>
                </c:pt>
              </c:numCache>
            </c:numRef>
          </c:val>
          <c:extLst>
            <c:ext xmlns:c16="http://schemas.microsoft.com/office/drawing/2014/chart" uri="{C3380CC4-5D6E-409C-BE32-E72D297353CC}">
              <c16:uniqueId val="{00000004-B31A-48C9-8940-82C08513766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63500">
                <a:noFill/>
              </a:ln>
              <a:effectLst/>
            </c:spPr>
            <c:extLst>
              <c:ext xmlns:c16="http://schemas.microsoft.com/office/drawing/2014/chart" uri="{C3380CC4-5D6E-409C-BE32-E72D297353CC}">
                <c16:uniqueId val="{00000001-212A-4E73-97D7-DCE9E3807A40}"/>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212A-4E73-97D7-DCE9E3807A40}"/>
              </c:ext>
            </c:extLst>
          </c:dPt>
          <c:val>
            <c:numRef>
              <c:f>'CSC #8'!$Q$5:$R$5</c:f>
              <c:numCache>
                <c:formatCode>0%</c:formatCode>
                <c:ptCount val="2"/>
                <c:pt idx="0">
                  <c:v>0</c:v>
                </c:pt>
                <c:pt idx="1">
                  <c:v>1</c:v>
                </c:pt>
              </c:numCache>
            </c:numRef>
          </c:val>
          <c:extLst>
            <c:ext xmlns:c16="http://schemas.microsoft.com/office/drawing/2014/chart" uri="{C3380CC4-5D6E-409C-BE32-E72D297353CC}">
              <c16:uniqueId val="{00000004-212A-4E73-97D7-DCE9E3807A4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4129-4EEC-BCBE-C0E30944E0B4}"/>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4129-4EEC-BCBE-C0E30944E0B4}"/>
              </c:ext>
            </c:extLst>
          </c:dPt>
          <c:val>
            <c:numRef>
              <c:f>'CSC #8'!$T$7:$U$7</c:f>
              <c:numCache>
                <c:formatCode>0%</c:formatCode>
                <c:ptCount val="2"/>
                <c:pt idx="0">
                  <c:v>0</c:v>
                </c:pt>
                <c:pt idx="1">
                  <c:v>0</c:v>
                </c:pt>
              </c:numCache>
            </c:numRef>
          </c:val>
          <c:extLst>
            <c:ext xmlns:c16="http://schemas.microsoft.com/office/drawing/2014/chart" uri="{C3380CC4-5D6E-409C-BE32-E72D297353CC}">
              <c16:uniqueId val="{00000004-4129-4EEC-BCBE-C0E30944E0B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0BDD-45BB-8106-D762C1E7A53B}"/>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0BDD-45BB-8106-D762C1E7A53B}"/>
              </c:ext>
            </c:extLst>
          </c:dPt>
          <c:val>
            <c:numRef>
              <c:f>'CSC #8'!$T$8:$U$8</c:f>
              <c:numCache>
                <c:formatCode>0%</c:formatCode>
                <c:ptCount val="2"/>
                <c:pt idx="0">
                  <c:v>0</c:v>
                </c:pt>
                <c:pt idx="1">
                  <c:v>0</c:v>
                </c:pt>
              </c:numCache>
            </c:numRef>
          </c:val>
          <c:extLst>
            <c:ext xmlns:c16="http://schemas.microsoft.com/office/drawing/2014/chart" uri="{C3380CC4-5D6E-409C-BE32-E72D297353CC}">
              <c16:uniqueId val="{00000004-0BDD-45BB-8106-D762C1E7A53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CC09-4727-8E08-FC487445B0B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C24C-48DA-8DEF-861043B835D1}"/>
              </c:ext>
            </c:extLst>
          </c:dPt>
          <c:val>
            <c:numRef>
              <c:f>'CSC #1'!$AC$5:$AD$5</c:f>
              <c:numCache>
                <c:formatCode>0%</c:formatCode>
                <c:ptCount val="2"/>
                <c:pt idx="0">
                  <c:v>0</c:v>
                </c:pt>
                <c:pt idx="1">
                  <c:v>1</c:v>
                </c:pt>
              </c:numCache>
            </c:numRef>
          </c:val>
          <c:extLst>
            <c:ext xmlns:c16="http://schemas.microsoft.com/office/drawing/2014/chart" uri="{C3380CC4-5D6E-409C-BE32-E72D297353CC}">
              <c16:uniqueId val="{00000002-CC09-4727-8E08-FC487445B0B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FEF9-4D94-99A1-09832824518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FEF9-4D94-99A1-09832824518E}"/>
              </c:ext>
            </c:extLst>
          </c:dPt>
          <c:val>
            <c:numRef>
              <c:f>'CSC #8'!$T$6:$U$6</c:f>
              <c:numCache>
                <c:formatCode>0%</c:formatCode>
                <c:ptCount val="2"/>
                <c:pt idx="0">
                  <c:v>0</c:v>
                </c:pt>
                <c:pt idx="1">
                  <c:v>0</c:v>
                </c:pt>
              </c:numCache>
            </c:numRef>
          </c:val>
          <c:extLst>
            <c:ext xmlns:c16="http://schemas.microsoft.com/office/drawing/2014/chart" uri="{C3380CC4-5D6E-409C-BE32-E72D297353CC}">
              <c16:uniqueId val="{00000004-FEF9-4D94-99A1-09832824518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alpha val="99000"/>
                </a:srgbClr>
              </a:solidFill>
              <a:ln w="63500">
                <a:noFill/>
              </a:ln>
              <a:effectLst/>
            </c:spPr>
            <c:extLst>
              <c:ext xmlns:c16="http://schemas.microsoft.com/office/drawing/2014/chart" uri="{C3380CC4-5D6E-409C-BE32-E72D297353CC}">
                <c16:uniqueId val="{00000001-0D33-4547-B2F8-F1FA9B8CEAB1}"/>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0D33-4547-B2F8-F1FA9B8CEAB1}"/>
              </c:ext>
            </c:extLst>
          </c:dPt>
          <c:val>
            <c:numRef>
              <c:f>'CSC #8'!$T$5:$U$5</c:f>
              <c:numCache>
                <c:formatCode>0%</c:formatCode>
                <c:ptCount val="2"/>
                <c:pt idx="0">
                  <c:v>0</c:v>
                </c:pt>
                <c:pt idx="1">
                  <c:v>1</c:v>
                </c:pt>
              </c:numCache>
            </c:numRef>
          </c:val>
          <c:extLst>
            <c:ext xmlns:c16="http://schemas.microsoft.com/office/drawing/2014/chart" uri="{C3380CC4-5D6E-409C-BE32-E72D297353CC}">
              <c16:uniqueId val="{00000004-0D33-4547-B2F8-F1FA9B8CEAB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952741719085709"/>
          <c:y val="5.6186138039165723E-2"/>
          <c:w val="0.47485623866311605"/>
          <c:h val="0.87639049631383537"/>
        </c:manualLayout>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04FE-4B58-A1CF-619C40E5CF93}"/>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04FE-4B58-A1CF-619C40E5CF93}"/>
              </c:ext>
            </c:extLst>
          </c:dPt>
          <c:val>
            <c:numRef>
              <c:f>'CSC #8'!$W$6:$X$6</c:f>
              <c:numCache>
                <c:formatCode>0%</c:formatCode>
                <c:ptCount val="2"/>
                <c:pt idx="0">
                  <c:v>0</c:v>
                </c:pt>
                <c:pt idx="1">
                  <c:v>0</c:v>
                </c:pt>
              </c:numCache>
            </c:numRef>
          </c:val>
          <c:extLst>
            <c:ext xmlns:c16="http://schemas.microsoft.com/office/drawing/2014/chart" uri="{C3380CC4-5D6E-409C-BE32-E72D297353CC}">
              <c16:uniqueId val="{00000004-04FE-4B58-A1CF-619C40E5CF9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3"/>
          <c:dPt>
            <c:idx val="0"/>
            <c:bubble3D val="0"/>
            <c:explosion val="0"/>
            <c:spPr>
              <a:solidFill>
                <a:srgbClr val="E74C3C"/>
              </a:solidFill>
              <a:ln w="19050">
                <a:noFill/>
              </a:ln>
              <a:effectLst/>
            </c:spPr>
            <c:extLst>
              <c:ext xmlns:c16="http://schemas.microsoft.com/office/drawing/2014/chart" uri="{C3380CC4-5D6E-409C-BE32-E72D297353CC}">
                <c16:uniqueId val="{00000001-5BFD-4250-B461-3C4BA0E39B4C}"/>
              </c:ext>
            </c:extLst>
          </c:dPt>
          <c:dPt>
            <c:idx val="1"/>
            <c:bubble3D val="0"/>
            <c:explosion val="0"/>
            <c:spPr>
              <a:solidFill>
                <a:schemeClr val="bg1">
                  <a:lumMod val="50000"/>
                  <a:alpha val="25000"/>
                </a:schemeClr>
              </a:solidFill>
              <a:ln w="19050">
                <a:noFill/>
              </a:ln>
              <a:effectLst/>
            </c:spPr>
            <c:extLst>
              <c:ext xmlns:c16="http://schemas.microsoft.com/office/drawing/2014/chart" uri="{C3380CC4-5D6E-409C-BE32-E72D297353CC}">
                <c16:uniqueId val="{00000003-5BFD-4250-B461-3C4BA0E39B4C}"/>
              </c:ext>
            </c:extLst>
          </c:dPt>
          <c:val>
            <c:numRef>
              <c:f>'CSC #8'!$W$5:$X$5</c:f>
              <c:numCache>
                <c:formatCode>0%</c:formatCode>
                <c:ptCount val="2"/>
                <c:pt idx="0">
                  <c:v>0</c:v>
                </c:pt>
                <c:pt idx="1">
                  <c:v>1</c:v>
                </c:pt>
              </c:numCache>
            </c:numRef>
          </c:val>
          <c:extLst>
            <c:ext xmlns:c16="http://schemas.microsoft.com/office/drawing/2014/chart" uri="{C3380CC4-5D6E-409C-BE32-E72D297353CC}">
              <c16:uniqueId val="{00000004-5BFD-4250-B461-3C4BA0E39B4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7D83-4080-8A25-3777E403F6CB}"/>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7D83-4080-8A25-3777E403F6CB}"/>
              </c:ext>
            </c:extLst>
          </c:dPt>
          <c:val>
            <c:numRef>
              <c:f>'CSC #8'!$Z$5:$AA$5</c:f>
              <c:numCache>
                <c:formatCode>0%</c:formatCode>
                <c:ptCount val="2"/>
                <c:pt idx="0">
                  <c:v>0</c:v>
                </c:pt>
                <c:pt idx="1">
                  <c:v>1</c:v>
                </c:pt>
              </c:numCache>
            </c:numRef>
          </c:val>
          <c:extLst>
            <c:ext xmlns:c16="http://schemas.microsoft.com/office/drawing/2014/chart" uri="{C3380CC4-5D6E-409C-BE32-E72D297353CC}">
              <c16:uniqueId val="{00000004-7D83-4080-8A25-3777E403F6C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57FB-4E9C-AE37-2EAFEA051B23}"/>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57FB-4E9C-AE37-2EAFEA051B23}"/>
              </c:ext>
            </c:extLst>
          </c:dPt>
          <c:val>
            <c:numRef>
              <c:f>'CSC #8'!$AC$5:$AD$5</c:f>
              <c:numCache>
                <c:formatCode>0%</c:formatCode>
                <c:ptCount val="2"/>
                <c:pt idx="0">
                  <c:v>0</c:v>
                </c:pt>
                <c:pt idx="1">
                  <c:v>1</c:v>
                </c:pt>
              </c:numCache>
            </c:numRef>
          </c:val>
          <c:extLst>
            <c:ext xmlns:c16="http://schemas.microsoft.com/office/drawing/2014/chart" uri="{C3380CC4-5D6E-409C-BE32-E72D297353CC}">
              <c16:uniqueId val="{00000004-57FB-4E9C-AE37-2EAFEA051B2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2D59-442E-915F-B538C211148F}"/>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2D59-442E-915F-B538C211148F}"/>
              </c:ext>
            </c:extLst>
          </c:dPt>
          <c:val>
            <c:numRef>
              <c:f>'CSC #8'!$W$7:$X$7</c:f>
              <c:numCache>
                <c:formatCode>0%</c:formatCode>
                <c:ptCount val="2"/>
                <c:pt idx="0">
                  <c:v>0</c:v>
                </c:pt>
                <c:pt idx="1">
                  <c:v>0</c:v>
                </c:pt>
              </c:numCache>
            </c:numRef>
          </c:val>
          <c:extLst>
            <c:ext xmlns:c16="http://schemas.microsoft.com/office/drawing/2014/chart" uri="{C3380CC4-5D6E-409C-BE32-E72D297353CC}">
              <c16:uniqueId val="{00000004-2D59-442E-915F-B538C211148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8488-44B7-BA54-F5003A74EC76}"/>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8488-44B7-BA54-F5003A74EC76}"/>
              </c:ext>
            </c:extLst>
          </c:dPt>
          <c:val>
            <c:numRef>
              <c:f>'CSC #8'!$Z$6:$AA$6</c:f>
              <c:numCache>
                <c:formatCode>0%</c:formatCode>
                <c:ptCount val="2"/>
                <c:pt idx="0">
                  <c:v>0</c:v>
                </c:pt>
                <c:pt idx="1">
                  <c:v>0</c:v>
                </c:pt>
              </c:numCache>
            </c:numRef>
          </c:val>
          <c:extLst>
            <c:ext xmlns:c16="http://schemas.microsoft.com/office/drawing/2014/chart" uri="{C3380CC4-5D6E-409C-BE32-E72D297353CC}">
              <c16:uniqueId val="{00000004-8488-44B7-BA54-F5003A74EC7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19EF-4940-B446-302849814B4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9EF-4940-B446-302849814B47}"/>
              </c:ext>
            </c:extLst>
          </c:dPt>
          <c:val>
            <c:numRef>
              <c:f>'CSC #8'!$Z$7:$AA$7</c:f>
              <c:numCache>
                <c:formatCode>0%</c:formatCode>
                <c:ptCount val="2"/>
                <c:pt idx="0">
                  <c:v>0</c:v>
                </c:pt>
                <c:pt idx="1">
                  <c:v>0</c:v>
                </c:pt>
              </c:numCache>
            </c:numRef>
          </c:val>
          <c:extLst>
            <c:ext xmlns:c16="http://schemas.microsoft.com/office/drawing/2014/chart" uri="{C3380CC4-5D6E-409C-BE32-E72D297353CC}">
              <c16:uniqueId val="{00000004-19EF-4940-B446-302849814B4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0DFA-4337-8F37-8601FCC4060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0DFA-4337-8F37-8601FCC40602}"/>
              </c:ext>
            </c:extLst>
          </c:dPt>
          <c:val>
            <c:numRef>
              <c:f>'CSC #8'!$Z$8:$AA$8</c:f>
              <c:numCache>
                <c:formatCode>0%</c:formatCode>
                <c:ptCount val="2"/>
                <c:pt idx="0">
                  <c:v>0</c:v>
                </c:pt>
                <c:pt idx="1">
                  <c:v>0</c:v>
                </c:pt>
              </c:numCache>
            </c:numRef>
          </c:val>
          <c:extLst>
            <c:ext xmlns:c16="http://schemas.microsoft.com/office/drawing/2014/chart" uri="{C3380CC4-5D6E-409C-BE32-E72D297353CC}">
              <c16:uniqueId val="{00000004-0DFA-4337-8F37-8601FCC4060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9900-4FB5-8942-E26D658DB251}"/>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9900-4FB5-8942-E26D658DB251}"/>
              </c:ext>
            </c:extLst>
          </c:dPt>
          <c:val>
            <c:numRef>
              <c:f>'CSC #1'!$W$7:$X$7</c:f>
              <c:numCache>
                <c:formatCode>0%</c:formatCode>
                <c:ptCount val="2"/>
                <c:pt idx="0">
                  <c:v>0</c:v>
                </c:pt>
                <c:pt idx="1">
                  <c:v>0</c:v>
                </c:pt>
              </c:numCache>
            </c:numRef>
          </c:val>
          <c:extLst>
            <c:ext xmlns:c16="http://schemas.microsoft.com/office/drawing/2014/chart" uri="{C3380CC4-5D6E-409C-BE32-E72D297353CC}">
              <c16:uniqueId val="{00000004-9900-4FB5-8942-E26D658DB25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E648-4E65-ABED-4B8C60BA9980}"/>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E648-4E65-ABED-4B8C60BA9980}"/>
              </c:ext>
            </c:extLst>
          </c:dPt>
          <c:val>
            <c:numRef>
              <c:f>'CSC #8'!$AC$6:$AD$6</c:f>
              <c:numCache>
                <c:formatCode>0%</c:formatCode>
                <c:ptCount val="2"/>
                <c:pt idx="0">
                  <c:v>0</c:v>
                </c:pt>
                <c:pt idx="1">
                  <c:v>0</c:v>
                </c:pt>
              </c:numCache>
            </c:numRef>
          </c:val>
          <c:extLst>
            <c:ext xmlns:c16="http://schemas.microsoft.com/office/drawing/2014/chart" uri="{C3380CC4-5D6E-409C-BE32-E72D297353CC}">
              <c16:uniqueId val="{00000004-E648-4E65-ABED-4B8C60BA998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567E-4C3D-A531-61D512746BCA}"/>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567E-4C3D-A531-61D512746BCA}"/>
              </c:ext>
            </c:extLst>
          </c:dPt>
          <c:val>
            <c:numRef>
              <c:f>'CSC #8'!$AC$7:$AD$7</c:f>
              <c:numCache>
                <c:formatCode>0%</c:formatCode>
                <c:ptCount val="2"/>
                <c:pt idx="0">
                  <c:v>0</c:v>
                </c:pt>
                <c:pt idx="1">
                  <c:v>0</c:v>
                </c:pt>
              </c:numCache>
            </c:numRef>
          </c:val>
          <c:extLst>
            <c:ext xmlns:c16="http://schemas.microsoft.com/office/drawing/2014/chart" uri="{C3380CC4-5D6E-409C-BE32-E72D297353CC}">
              <c16:uniqueId val="{00000004-567E-4C3D-A531-61D512746BC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11C8-4A2E-9E2D-A6CD5D40783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1C8-4A2E-9E2D-A6CD5D40783E}"/>
              </c:ext>
            </c:extLst>
          </c:dPt>
          <c:val>
            <c:numRef>
              <c:f>'CSC #8'!$AC$8:$AD$8</c:f>
              <c:numCache>
                <c:formatCode>0%</c:formatCode>
                <c:ptCount val="2"/>
                <c:pt idx="0">
                  <c:v>0</c:v>
                </c:pt>
                <c:pt idx="1">
                  <c:v>0</c:v>
                </c:pt>
              </c:numCache>
            </c:numRef>
          </c:val>
          <c:extLst>
            <c:ext xmlns:c16="http://schemas.microsoft.com/office/drawing/2014/chart" uri="{C3380CC4-5D6E-409C-BE32-E72D297353CC}">
              <c16:uniqueId val="{00000004-11C8-4A2E-9E2D-A6CD5D40783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730C-4950-99FC-5E71D229CFBF}"/>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730C-4950-99FC-5E71D229CFBF}"/>
              </c:ext>
            </c:extLst>
          </c:dPt>
          <c:val>
            <c:numRef>
              <c:f>'CSC #9'!$W$8:$X$8</c:f>
              <c:numCache>
                <c:formatCode>0%</c:formatCode>
                <c:ptCount val="2"/>
                <c:pt idx="0">
                  <c:v>0</c:v>
                </c:pt>
                <c:pt idx="1">
                  <c:v>0</c:v>
                </c:pt>
              </c:numCache>
            </c:numRef>
          </c:val>
          <c:extLst>
            <c:ext xmlns:c16="http://schemas.microsoft.com/office/drawing/2014/chart" uri="{C3380CC4-5D6E-409C-BE32-E72D297353CC}">
              <c16:uniqueId val="{00000004-730C-4950-99FC-5E71D229CFB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DB62-4EF2-9D31-93B8CA040AC6}"/>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DB62-4EF2-9D31-93B8CA040AC6}"/>
              </c:ext>
            </c:extLst>
          </c:dPt>
          <c:val>
            <c:numRef>
              <c:f>'CSC #9'!$Q$6:$R$6</c:f>
              <c:numCache>
                <c:formatCode>0%</c:formatCode>
                <c:ptCount val="2"/>
                <c:pt idx="0">
                  <c:v>0</c:v>
                </c:pt>
                <c:pt idx="1">
                  <c:v>0</c:v>
                </c:pt>
              </c:numCache>
            </c:numRef>
          </c:val>
          <c:extLst>
            <c:ext xmlns:c16="http://schemas.microsoft.com/office/drawing/2014/chart" uri="{C3380CC4-5D6E-409C-BE32-E72D297353CC}">
              <c16:uniqueId val="{00000004-DB62-4EF2-9D31-93B8CA040AC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074E-41AA-868C-BBA48E7E1C2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074E-41AA-868C-BBA48E7E1C27}"/>
              </c:ext>
            </c:extLst>
          </c:dPt>
          <c:val>
            <c:numRef>
              <c:f>'CSC #9'!$Q$8:$R$8</c:f>
              <c:numCache>
                <c:formatCode>0%</c:formatCode>
                <c:ptCount val="2"/>
                <c:pt idx="0">
                  <c:v>0</c:v>
                </c:pt>
                <c:pt idx="1">
                  <c:v>0</c:v>
                </c:pt>
              </c:numCache>
            </c:numRef>
          </c:val>
          <c:extLst>
            <c:ext xmlns:c16="http://schemas.microsoft.com/office/drawing/2014/chart" uri="{C3380CC4-5D6E-409C-BE32-E72D297353CC}">
              <c16:uniqueId val="{00000004-074E-41AA-868C-BBA48E7E1C2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ADEF-4D89-A189-13E947F2C9B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ADEF-4D89-A189-13E947F2C9BE}"/>
              </c:ext>
            </c:extLst>
          </c:dPt>
          <c:val>
            <c:numRef>
              <c:f>'CSC #9'!$Q$7:$R$7</c:f>
              <c:numCache>
                <c:formatCode>0%</c:formatCode>
                <c:ptCount val="2"/>
                <c:pt idx="0">
                  <c:v>0</c:v>
                </c:pt>
                <c:pt idx="1">
                  <c:v>0</c:v>
                </c:pt>
              </c:numCache>
            </c:numRef>
          </c:val>
          <c:extLst>
            <c:ext xmlns:c16="http://schemas.microsoft.com/office/drawing/2014/chart" uri="{C3380CC4-5D6E-409C-BE32-E72D297353CC}">
              <c16:uniqueId val="{00000004-ADEF-4D89-A189-13E947F2C9B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63500">
                <a:noFill/>
              </a:ln>
              <a:effectLst/>
            </c:spPr>
            <c:extLst>
              <c:ext xmlns:c16="http://schemas.microsoft.com/office/drawing/2014/chart" uri="{C3380CC4-5D6E-409C-BE32-E72D297353CC}">
                <c16:uniqueId val="{00000001-4A0D-408B-8248-3FA25BCA035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4A0D-408B-8248-3FA25BCA0357}"/>
              </c:ext>
            </c:extLst>
          </c:dPt>
          <c:val>
            <c:numRef>
              <c:f>'CSC #9'!$Q$5:$R$5</c:f>
              <c:numCache>
                <c:formatCode>0%</c:formatCode>
                <c:ptCount val="2"/>
                <c:pt idx="0">
                  <c:v>0</c:v>
                </c:pt>
                <c:pt idx="1">
                  <c:v>1</c:v>
                </c:pt>
              </c:numCache>
            </c:numRef>
          </c:val>
          <c:extLst>
            <c:ext xmlns:c16="http://schemas.microsoft.com/office/drawing/2014/chart" uri="{C3380CC4-5D6E-409C-BE32-E72D297353CC}">
              <c16:uniqueId val="{00000004-4A0D-408B-8248-3FA25BCA035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6C00-40CA-ADA3-20A9E2F9B2D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C00-40CA-ADA3-20A9E2F9B2D2}"/>
              </c:ext>
            </c:extLst>
          </c:dPt>
          <c:val>
            <c:numRef>
              <c:f>'CSC #9'!$T$7:$U$7</c:f>
              <c:numCache>
                <c:formatCode>0%</c:formatCode>
                <c:ptCount val="2"/>
                <c:pt idx="0">
                  <c:v>0</c:v>
                </c:pt>
                <c:pt idx="1">
                  <c:v>0</c:v>
                </c:pt>
              </c:numCache>
            </c:numRef>
          </c:val>
          <c:extLst>
            <c:ext xmlns:c16="http://schemas.microsoft.com/office/drawing/2014/chart" uri="{C3380CC4-5D6E-409C-BE32-E72D297353CC}">
              <c16:uniqueId val="{00000004-6C00-40CA-ADA3-20A9E2F9B2D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3DFA-405B-8C8D-84577983CC6F}"/>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3DFA-405B-8C8D-84577983CC6F}"/>
              </c:ext>
            </c:extLst>
          </c:dPt>
          <c:val>
            <c:numRef>
              <c:f>'CSC #9'!$T$8:$U$8</c:f>
              <c:numCache>
                <c:formatCode>0%</c:formatCode>
                <c:ptCount val="2"/>
                <c:pt idx="0">
                  <c:v>0</c:v>
                </c:pt>
                <c:pt idx="1">
                  <c:v>0</c:v>
                </c:pt>
              </c:numCache>
            </c:numRef>
          </c:val>
          <c:extLst>
            <c:ext xmlns:c16="http://schemas.microsoft.com/office/drawing/2014/chart" uri="{C3380CC4-5D6E-409C-BE32-E72D297353CC}">
              <c16:uniqueId val="{00000004-3DFA-405B-8C8D-84577983CC6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42E4-4934-9D30-12040ED9CD94}"/>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42E4-4934-9D30-12040ED9CD94}"/>
              </c:ext>
            </c:extLst>
          </c:dPt>
          <c:val>
            <c:numRef>
              <c:f>'CSC #1'!$Z$6:$AA$6</c:f>
              <c:numCache>
                <c:formatCode>0%</c:formatCode>
                <c:ptCount val="2"/>
                <c:pt idx="0">
                  <c:v>0</c:v>
                </c:pt>
                <c:pt idx="1">
                  <c:v>0</c:v>
                </c:pt>
              </c:numCache>
            </c:numRef>
          </c:val>
          <c:extLst>
            <c:ext xmlns:c16="http://schemas.microsoft.com/office/drawing/2014/chart" uri="{C3380CC4-5D6E-409C-BE32-E72D297353CC}">
              <c16:uniqueId val="{00000004-42E4-4934-9D30-12040ED9CD9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18FF-4DB5-8396-A49DC4C43DF0}"/>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8FF-4DB5-8396-A49DC4C43DF0}"/>
              </c:ext>
            </c:extLst>
          </c:dPt>
          <c:val>
            <c:numRef>
              <c:f>'CSC #9'!$T$6:$U$6</c:f>
              <c:numCache>
                <c:formatCode>0%</c:formatCode>
                <c:ptCount val="2"/>
                <c:pt idx="0">
                  <c:v>0</c:v>
                </c:pt>
                <c:pt idx="1">
                  <c:v>0</c:v>
                </c:pt>
              </c:numCache>
            </c:numRef>
          </c:val>
          <c:extLst>
            <c:ext xmlns:c16="http://schemas.microsoft.com/office/drawing/2014/chart" uri="{C3380CC4-5D6E-409C-BE32-E72D297353CC}">
              <c16:uniqueId val="{00000004-18FF-4DB5-8396-A49DC4C43DF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alpha val="99000"/>
                </a:srgbClr>
              </a:solidFill>
              <a:ln w="63500">
                <a:noFill/>
              </a:ln>
              <a:effectLst/>
            </c:spPr>
            <c:extLst>
              <c:ext xmlns:c16="http://schemas.microsoft.com/office/drawing/2014/chart" uri="{C3380CC4-5D6E-409C-BE32-E72D297353CC}">
                <c16:uniqueId val="{00000001-456E-4641-ACD4-ABF1502438C0}"/>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456E-4641-ACD4-ABF1502438C0}"/>
              </c:ext>
            </c:extLst>
          </c:dPt>
          <c:val>
            <c:numRef>
              <c:f>'CSC #9'!$T$5:$U$5</c:f>
              <c:numCache>
                <c:formatCode>0%</c:formatCode>
                <c:ptCount val="2"/>
                <c:pt idx="0">
                  <c:v>0</c:v>
                </c:pt>
                <c:pt idx="1">
                  <c:v>1</c:v>
                </c:pt>
              </c:numCache>
            </c:numRef>
          </c:val>
          <c:extLst>
            <c:ext xmlns:c16="http://schemas.microsoft.com/office/drawing/2014/chart" uri="{C3380CC4-5D6E-409C-BE32-E72D297353CC}">
              <c16:uniqueId val="{00000004-456E-4641-ACD4-ABF1502438C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952741719085709"/>
          <c:y val="5.6186138039165723E-2"/>
          <c:w val="0.47485623866311605"/>
          <c:h val="0.87639049631383537"/>
        </c:manualLayout>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290D-43D2-89A3-2FDD8F8E06F0}"/>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290D-43D2-89A3-2FDD8F8E06F0}"/>
              </c:ext>
            </c:extLst>
          </c:dPt>
          <c:val>
            <c:numRef>
              <c:f>'CSC #9'!$W$6:$X$6</c:f>
              <c:numCache>
                <c:formatCode>0%</c:formatCode>
                <c:ptCount val="2"/>
                <c:pt idx="0">
                  <c:v>0</c:v>
                </c:pt>
                <c:pt idx="1">
                  <c:v>0</c:v>
                </c:pt>
              </c:numCache>
            </c:numRef>
          </c:val>
          <c:extLst>
            <c:ext xmlns:c16="http://schemas.microsoft.com/office/drawing/2014/chart" uri="{C3380CC4-5D6E-409C-BE32-E72D297353CC}">
              <c16:uniqueId val="{00000004-290D-43D2-89A3-2FDD8F8E06F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3"/>
          <c:dPt>
            <c:idx val="0"/>
            <c:bubble3D val="0"/>
            <c:explosion val="0"/>
            <c:spPr>
              <a:solidFill>
                <a:srgbClr val="E74C3C"/>
              </a:solidFill>
              <a:ln w="19050">
                <a:noFill/>
              </a:ln>
              <a:effectLst/>
            </c:spPr>
            <c:extLst>
              <c:ext xmlns:c16="http://schemas.microsoft.com/office/drawing/2014/chart" uri="{C3380CC4-5D6E-409C-BE32-E72D297353CC}">
                <c16:uniqueId val="{00000001-A5D8-426B-A5E3-966102C00F7F}"/>
              </c:ext>
            </c:extLst>
          </c:dPt>
          <c:dPt>
            <c:idx val="1"/>
            <c:bubble3D val="0"/>
            <c:explosion val="0"/>
            <c:spPr>
              <a:solidFill>
                <a:schemeClr val="bg1">
                  <a:lumMod val="50000"/>
                  <a:alpha val="25000"/>
                </a:schemeClr>
              </a:solidFill>
              <a:ln w="19050">
                <a:noFill/>
              </a:ln>
              <a:effectLst/>
            </c:spPr>
            <c:extLst>
              <c:ext xmlns:c16="http://schemas.microsoft.com/office/drawing/2014/chart" uri="{C3380CC4-5D6E-409C-BE32-E72D297353CC}">
                <c16:uniqueId val="{00000003-A5D8-426B-A5E3-966102C00F7F}"/>
              </c:ext>
            </c:extLst>
          </c:dPt>
          <c:val>
            <c:numRef>
              <c:f>'CSC #9'!$W$5:$X$5</c:f>
              <c:numCache>
                <c:formatCode>0%</c:formatCode>
                <c:ptCount val="2"/>
                <c:pt idx="0">
                  <c:v>0</c:v>
                </c:pt>
                <c:pt idx="1">
                  <c:v>1</c:v>
                </c:pt>
              </c:numCache>
            </c:numRef>
          </c:val>
          <c:extLst>
            <c:ext xmlns:c16="http://schemas.microsoft.com/office/drawing/2014/chart" uri="{C3380CC4-5D6E-409C-BE32-E72D297353CC}">
              <c16:uniqueId val="{00000004-A5D8-426B-A5E3-966102C00F7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1A3A-431E-B0E9-18C78018D92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A3A-431E-B0E9-18C78018D929}"/>
              </c:ext>
            </c:extLst>
          </c:dPt>
          <c:val>
            <c:numRef>
              <c:f>'CSC #9'!$Z$5:$AA$5</c:f>
              <c:numCache>
                <c:formatCode>0%</c:formatCode>
                <c:ptCount val="2"/>
                <c:pt idx="0">
                  <c:v>0</c:v>
                </c:pt>
                <c:pt idx="1">
                  <c:v>1</c:v>
                </c:pt>
              </c:numCache>
            </c:numRef>
          </c:val>
          <c:extLst>
            <c:ext xmlns:c16="http://schemas.microsoft.com/office/drawing/2014/chart" uri="{C3380CC4-5D6E-409C-BE32-E72D297353CC}">
              <c16:uniqueId val="{00000004-1A3A-431E-B0E9-18C78018D92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BFB4-4FDD-8BDB-147393364FD3}"/>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BFB4-4FDD-8BDB-147393364FD3}"/>
              </c:ext>
            </c:extLst>
          </c:dPt>
          <c:val>
            <c:numRef>
              <c:f>'CSC #9'!$AC$5:$AD$5</c:f>
              <c:numCache>
                <c:formatCode>0%</c:formatCode>
                <c:ptCount val="2"/>
                <c:pt idx="0">
                  <c:v>0</c:v>
                </c:pt>
                <c:pt idx="1">
                  <c:v>1</c:v>
                </c:pt>
              </c:numCache>
            </c:numRef>
          </c:val>
          <c:extLst>
            <c:ext xmlns:c16="http://schemas.microsoft.com/office/drawing/2014/chart" uri="{C3380CC4-5D6E-409C-BE32-E72D297353CC}">
              <c16:uniqueId val="{00000004-BFB4-4FDD-8BDB-147393364FD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AC7C-4C35-9216-28CF55A165B5}"/>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AC7C-4C35-9216-28CF55A165B5}"/>
              </c:ext>
            </c:extLst>
          </c:dPt>
          <c:val>
            <c:numRef>
              <c:f>'CSC #9'!$W$7:$X$7</c:f>
              <c:numCache>
                <c:formatCode>0%</c:formatCode>
                <c:ptCount val="2"/>
                <c:pt idx="0">
                  <c:v>0</c:v>
                </c:pt>
                <c:pt idx="1">
                  <c:v>0</c:v>
                </c:pt>
              </c:numCache>
            </c:numRef>
          </c:val>
          <c:extLst>
            <c:ext xmlns:c16="http://schemas.microsoft.com/office/drawing/2014/chart" uri="{C3380CC4-5D6E-409C-BE32-E72D297353CC}">
              <c16:uniqueId val="{00000004-AC7C-4C35-9216-28CF55A165B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F024-4C35-AC2C-025897CB216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F024-4C35-AC2C-025897CB216E}"/>
              </c:ext>
            </c:extLst>
          </c:dPt>
          <c:val>
            <c:numRef>
              <c:f>'CSC #9'!$Z$6:$AA$6</c:f>
              <c:numCache>
                <c:formatCode>0%</c:formatCode>
                <c:ptCount val="2"/>
                <c:pt idx="0">
                  <c:v>0</c:v>
                </c:pt>
                <c:pt idx="1">
                  <c:v>0</c:v>
                </c:pt>
              </c:numCache>
            </c:numRef>
          </c:val>
          <c:extLst>
            <c:ext xmlns:c16="http://schemas.microsoft.com/office/drawing/2014/chart" uri="{C3380CC4-5D6E-409C-BE32-E72D297353CC}">
              <c16:uniqueId val="{00000004-F024-4C35-AC2C-025897CB216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376B-42A1-8797-2BD9E2EB3961}"/>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376B-42A1-8797-2BD9E2EB3961}"/>
              </c:ext>
            </c:extLst>
          </c:dPt>
          <c:val>
            <c:numRef>
              <c:f>'CSC #9'!$Z$7:$AA$7</c:f>
              <c:numCache>
                <c:formatCode>0%</c:formatCode>
                <c:ptCount val="2"/>
                <c:pt idx="0">
                  <c:v>0</c:v>
                </c:pt>
                <c:pt idx="1">
                  <c:v>0</c:v>
                </c:pt>
              </c:numCache>
            </c:numRef>
          </c:val>
          <c:extLst>
            <c:ext xmlns:c16="http://schemas.microsoft.com/office/drawing/2014/chart" uri="{C3380CC4-5D6E-409C-BE32-E72D297353CC}">
              <c16:uniqueId val="{00000004-376B-42A1-8797-2BD9E2EB396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1788-4D8C-828F-FD1E7FBA0C7B}"/>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788-4D8C-828F-FD1E7FBA0C7B}"/>
              </c:ext>
            </c:extLst>
          </c:dPt>
          <c:val>
            <c:numRef>
              <c:f>'CSC #9'!$Z$8:$AA$8</c:f>
              <c:numCache>
                <c:formatCode>0%</c:formatCode>
                <c:ptCount val="2"/>
                <c:pt idx="0">
                  <c:v>0</c:v>
                </c:pt>
                <c:pt idx="1">
                  <c:v>0</c:v>
                </c:pt>
              </c:numCache>
            </c:numRef>
          </c:val>
          <c:extLst>
            <c:ext xmlns:c16="http://schemas.microsoft.com/office/drawing/2014/chart" uri="{C3380CC4-5D6E-409C-BE32-E72D297353CC}">
              <c16:uniqueId val="{00000004-1788-4D8C-828F-FD1E7FBA0C7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502D-45BF-9E17-3E6D17A46F71}"/>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502D-45BF-9E17-3E6D17A46F71}"/>
              </c:ext>
            </c:extLst>
          </c:dPt>
          <c:val>
            <c:numRef>
              <c:f>'CSC #1'!$Z$7:$AA$7</c:f>
              <c:numCache>
                <c:formatCode>0%</c:formatCode>
                <c:ptCount val="2"/>
                <c:pt idx="0">
                  <c:v>0</c:v>
                </c:pt>
                <c:pt idx="1">
                  <c:v>0</c:v>
                </c:pt>
              </c:numCache>
            </c:numRef>
          </c:val>
          <c:extLst>
            <c:ext xmlns:c16="http://schemas.microsoft.com/office/drawing/2014/chart" uri="{C3380CC4-5D6E-409C-BE32-E72D297353CC}">
              <c16:uniqueId val="{00000004-502D-45BF-9E17-3E6D17A46F7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D6B2-4DE2-8E42-03956536967F}"/>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D6B2-4DE2-8E42-03956536967F}"/>
              </c:ext>
            </c:extLst>
          </c:dPt>
          <c:val>
            <c:numRef>
              <c:f>'CSC #9'!$AC$6:$AD$6</c:f>
              <c:numCache>
                <c:formatCode>0%</c:formatCode>
                <c:ptCount val="2"/>
                <c:pt idx="0">
                  <c:v>0</c:v>
                </c:pt>
                <c:pt idx="1">
                  <c:v>0</c:v>
                </c:pt>
              </c:numCache>
            </c:numRef>
          </c:val>
          <c:extLst>
            <c:ext xmlns:c16="http://schemas.microsoft.com/office/drawing/2014/chart" uri="{C3380CC4-5D6E-409C-BE32-E72D297353CC}">
              <c16:uniqueId val="{00000004-D6B2-4DE2-8E42-03956536967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1C1D-47AC-8576-940E499C2E98}"/>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C1D-47AC-8576-940E499C2E98}"/>
              </c:ext>
            </c:extLst>
          </c:dPt>
          <c:val>
            <c:numRef>
              <c:f>'CSC #9'!$AC$7:$AD$7</c:f>
              <c:numCache>
                <c:formatCode>0%</c:formatCode>
                <c:ptCount val="2"/>
                <c:pt idx="0">
                  <c:v>0</c:v>
                </c:pt>
                <c:pt idx="1">
                  <c:v>0</c:v>
                </c:pt>
              </c:numCache>
            </c:numRef>
          </c:val>
          <c:extLst>
            <c:ext xmlns:c16="http://schemas.microsoft.com/office/drawing/2014/chart" uri="{C3380CC4-5D6E-409C-BE32-E72D297353CC}">
              <c16:uniqueId val="{00000004-1C1D-47AC-8576-940E499C2E9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8DB9-4F2C-9211-DF99BCFCB44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8DB9-4F2C-9211-DF99BCFCB447}"/>
              </c:ext>
            </c:extLst>
          </c:dPt>
          <c:val>
            <c:numRef>
              <c:f>'CSC #9'!$AC$8:$AD$8</c:f>
              <c:numCache>
                <c:formatCode>0%</c:formatCode>
                <c:ptCount val="2"/>
                <c:pt idx="0">
                  <c:v>0</c:v>
                </c:pt>
                <c:pt idx="1">
                  <c:v>0</c:v>
                </c:pt>
              </c:numCache>
            </c:numRef>
          </c:val>
          <c:extLst>
            <c:ext xmlns:c16="http://schemas.microsoft.com/office/drawing/2014/chart" uri="{C3380CC4-5D6E-409C-BE32-E72D297353CC}">
              <c16:uniqueId val="{00000004-8DB9-4F2C-9211-DF99BCFCB44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617E-41A9-9339-EB9C226BB380}"/>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17E-41A9-9339-EB9C226BB380}"/>
              </c:ext>
            </c:extLst>
          </c:dPt>
          <c:val>
            <c:numRef>
              <c:f>'CSC #10'!$W$8:$X$8</c:f>
              <c:numCache>
                <c:formatCode>0%</c:formatCode>
                <c:ptCount val="2"/>
                <c:pt idx="0">
                  <c:v>0</c:v>
                </c:pt>
                <c:pt idx="1">
                  <c:v>0</c:v>
                </c:pt>
              </c:numCache>
            </c:numRef>
          </c:val>
          <c:extLst>
            <c:ext xmlns:c16="http://schemas.microsoft.com/office/drawing/2014/chart" uri="{C3380CC4-5D6E-409C-BE32-E72D297353CC}">
              <c16:uniqueId val="{00000004-617E-41A9-9339-EB9C226BB38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8FE7-4CE8-879C-4FE842129DC1}"/>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8FE7-4CE8-879C-4FE842129DC1}"/>
              </c:ext>
            </c:extLst>
          </c:dPt>
          <c:val>
            <c:numRef>
              <c:f>'CSC #10'!$Q$6:$R$6</c:f>
              <c:numCache>
                <c:formatCode>0%</c:formatCode>
                <c:ptCount val="2"/>
                <c:pt idx="0">
                  <c:v>0</c:v>
                </c:pt>
                <c:pt idx="1">
                  <c:v>0</c:v>
                </c:pt>
              </c:numCache>
            </c:numRef>
          </c:val>
          <c:extLst>
            <c:ext xmlns:c16="http://schemas.microsoft.com/office/drawing/2014/chart" uri="{C3380CC4-5D6E-409C-BE32-E72D297353CC}">
              <c16:uniqueId val="{00000004-8FE7-4CE8-879C-4FE842129DC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9C3E-45CD-9B1D-02B5A255E1A8}"/>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9C3E-45CD-9B1D-02B5A255E1A8}"/>
              </c:ext>
            </c:extLst>
          </c:dPt>
          <c:val>
            <c:numRef>
              <c:f>'CSC #10'!$Q$8:$R$8</c:f>
              <c:numCache>
                <c:formatCode>0%</c:formatCode>
                <c:ptCount val="2"/>
                <c:pt idx="0">
                  <c:v>0</c:v>
                </c:pt>
                <c:pt idx="1">
                  <c:v>0</c:v>
                </c:pt>
              </c:numCache>
            </c:numRef>
          </c:val>
          <c:extLst>
            <c:ext xmlns:c16="http://schemas.microsoft.com/office/drawing/2014/chart" uri="{C3380CC4-5D6E-409C-BE32-E72D297353CC}">
              <c16:uniqueId val="{00000004-9C3E-45CD-9B1D-02B5A255E1A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99E4-4364-BB06-A99E774365C3}"/>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99E4-4364-BB06-A99E774365C3}"/>
              </c:ext>
            </c:extLst>
          </c:dPt>
          <c:val>
            <c:numRef>
              <c:f>'CSC #10'!$Q$7:$R$7</c:f>
              <c:numCache>
                <c:formatCode>0%</c:formatCode>
                <c:ptCount val="2"/>
                <c:pt idx="0">
                  <c:v>0</c:v>
                </c:pt>
                <c:pt idx="1">
                  <c:v>0</c:v>
                </c:pt>
              </c:numCache>
            </c:numRef>
          </c:val>
          <c:extLst>
            <c:ext xmlns:c16="http://schemas.microsoft.com/office/drawing/2014/chart" uri="{C3380CC4-5D6E-409C-BE32-E72D297353CC}">
              <c16:uniqueId val="{00000004-99E4-4364-BB06-A99E774365C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63500">
                <a:noFill/>
              </a:ln>
              <a:effectLst/>
            </c:spPr>
            <c:extLst>
              <c:ext xmlns:c16="http://schemas.microsoft.com/office/drawing/2014/chart" uri="{C3380CC4-5D6E-409C-BE32-E72D297353CC}">
                <c16:uniqueId val="{00000001-1342-4B01-B06C-941EE3993D43}"/>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342-4B01-B06C-941EE3993D43}"/>
              </c:ext>
            </c:extLst>
          </c:dPt>
          <c:val>
            <c:numRef>
              <c:f>'CSC #10'!$Q$5:$R$5</c:f>
              <c:numCache>
                <c:formatCode>0%</c:formatCode>
                <c:ptCount val="2"/>
                <c:pt idx="0">
                  <c:v>0</c:v>
                </c:pt>
                <c:pt idx="1">
                  <c:v>1</c:v>
                </c:pt>
              </c:numCache>
            </c:numRef>
          </c:val>
          <c:extLst>
            <c:ext xmlns:c16="http://schemas.microsoft.com/office/drawing/2014/chart" uri="{C3380CC4-5D6E-409C-BE32-E72D297353CC}">
              <c16:uniqueId val="{00000004-1342-4B01-B06C-941EE3993D4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BEE1-42F3-944D-2F21FEBBFAFA}"/>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BEE1-42F3-944D-2F21FEBBFAFA}"/>
              </c:ext>
            </c:extLst>
          </c:dPt>
          <c:val>
            <c:numRef>
              <c:f>'CSC #10'!$T$7:$U$7</c:f>
              <c:numCache>
                <c:formatCode>0%</c:formatCode>
                <c:ptCount val="2"/>
                <c:pt idx="0">
                  <c:v>0</c:v>
                </c:pt>
                <c:pt idx="1">
                  <c:v>0</c:v>
                </c:pt>
              </c:numCache>
            </c:numRef>
          </c:val>
          <c:extLst>
            <c:ext xmlns:c16="http://schemas.microsoft.com/office/drawing/2014/chart" uri="{C3380CC4-5D6E-409C-BE32-E72D297353CC}">
              <c16:uniqueId val="{00000004-BEE1-42F3-944D-2F21FEBBFAF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4A72-4EA0-BF81-EF0D2954DD91}"/>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4A72-4EA0-BF81-EF0D2954DD91}"/>
              </c:ext>
            </c:extLst>
          </c:dPt>
          <c:val>
            <c:numRef>
              <c:f>'CSC #10'!$T$8:$U$8</c:f>
              <c:numCache>
                <c:formatCode>0%</c:formatCode>
                <c:ptCount val="2"/>
                <c:pt idx="0">
                  <c:v>0</c:v>
                </c:pt>
                <c:pt idx="1">
                  <c:v>0</c:v>
                </c:pt>
              </c:numCache>
            </c:numRef>
          </c:val>
          <c:extLst>
            <c:ext xmlns:c16="http://schemas.microsoft.com/office/drawing/2014/chart" uri="{C3380CC4-5D6E-409C-BE32-E72D297353CC}">
              <c16:uniqueId val="{00000004-4A72-4EA0-BF81-EF0D2954DD9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365D-444F-9061-B4A9DAF8B276}"/>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365D-444F-9061-B4A9DAF8B276}"/>
              </c:ext>
            </c:extLst>
          </c:dPt>
          <c:val>
            <c:numRef>
              <c:f>'CSC #1'!$Z$8:$AA$8</c:f>
              <c:numCache>
                <c:formatCode>0%</c:formatCode>
                <c:ptCount val="2"/>
                <c:pt idx="0">
                  <c:v>0</c:v>
                </c:pt>
                <c:pt idx="1">
                  <c:v>0</c:v>
                </c:pt>
              </c:numCache>
            </c:numRef>
          </c:val>
          <c:extLst>
            <c:ext xmlns:c16="http://schemas.microsoft.com/office/drawing/2014/chart" uri="{C3380CC4-5D6E-409C-BE32-E72D297353CC}">
              <c16:uniqueId val="{00000004-365D-444F-9061-B4A9DAF8B27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A85A-4A01-89DB-F1DB971B18D0}"/>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A85A-4A01-89DB-F1DB971B18D0}"/>
              </c:ext>
            </c:extLst>
          </c:dPt>
          <c:val>
            <c:numRef>
              <c:f>'CSC #10'!$T$6:$U$6</c:f>
              <c:numCache>
                <c:formatCode>0%</c:formatCode>
                <c:ptCount val="2"/>
                <c:pt idx="0">
                  <c:v>0</c:v>
                </c:pt>
                <c:pt idx="1">
                  <c:v>0</c:v>
                </c:pt>
              </c:numCache>
            </c:numRef>
          </c:val>
          <c:extLst>
            <c:ext xmlns:c16="http://schemas.microsoft.com/office/drawing/2014/chart" uri="{C3380CC4-5D6E-409C-BE32-E72D297353CC}">
              <c16:uniqueId val="{00000004-A85A-4A01-89DB-F1DB971B18D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alpha val="99000"/>
                </a:srgbClr>
              </a:solidFill>
              <a:ln w="63500">
                <a:noFill/>
              </a:ln>
              <a:effectLst/>
            </c:spPr>
            <c:extLst>
              <c:ext xmlns:c16="http://schemas.microsoft.com/office/drawing/2014/chart" uri="{C3380CC4-5D6E-409C-BE32-E72D297353CC}">
                <c16:uniqueId val="{00000001-EBA6-4145-A397-5B737679D211}"/>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EBA6-4145-A397-5B737679D211}"/>
              </c:ext>
            </c:extLst>
          </c:dPt>
          <c:val>
            <c:numRef>
              <c:f>'CSC #10'!$T$5:$U$5</c:f>
              <c:numCache>
                <c:formatCode>0%</c:formatCode>
                <c:ptCount val="2"/>
                <c:pt idx="0">
                  <c:v>0</c:v>
                </c:pt>
                <c:pt idx="1">
                  <c:v>1</c:v>
                </c:pt>
              </c:numCache>
            </c:numRef>
          </c:val>
          <c:extLst>
            <c:ext xmlns:c16="http://schemas.microsoft.com/office/drawing/2014/chart" uri="{C3380CC4-5D6E-409C-BE32-E72D297353CC}">
              <c16:uniqueId val="{00000004-EBA6-4145-A397-5B737679D21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952741719085709"/>
          <c:y val="5.6186138039165723E-2"/>
          <c:w val="0.47485623866311605"/>
          <c:h val="0.87639049631383537"/>
        </c:manualLayout>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CA5F-4E0A-980C-B3F1F5836CF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CA5F-4E0A-980C-B3F1F5836CFE}"/>
              </c:ext>
            </c:extLst>
          </c:dPt>
          <c:val>
            <c:numRef>
              <c:f>'CSC #10'!$W$6:$X$6</c:f>
              <c:numCache>
                <c:formatCode>0%</c:formatCode>
                <c:ptCount val="2"/>
                <c:pt idx="0">
                  <c:v>0</c:v>
                </c:pt>
                <c:pt idx="1">
                  <c:v>0</c:v>
                </c:pt>
              </c:numCache>
            </c:numRef>
          </c:val>
          <c:extLst>
            <c:ext xmlns:c16="http://schemas.microsoft.com/office/drawing/2014/chart" uri="{C3380CC4-5D6E-409C-BE32-E72D297353CC}">
              <c16:uniqueId val="{00000004-CA5F-4E0A-980C-B3F1F5836CF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3"/>
          <c:dPt>
            <c:idx val="0"/>
            <c:bubble3D val="0"/>
            <c:explosion val="0"/>
            <c:spPr>
              <a:solidFill>
                <a:srgbClr val="E74C3C"/>
              </a:solidFill>
              <a:ln w="19050">
                <a:noFill/>
              </a:ln>
              <a:effectLst/>
            </c:spPr>
            <c:extLst>
              <c:ext xmlns:c16="http://schemas.microsoft.com/office/drawing/2014/chart" uri="{C3380CC4-5D6E-409C-BE32-E72D297353CC}">
                <c16:uniqueId val="{00000001-59FE-4B9C-B5BE-AE4A2F190F67}"/>
              </c:ext>
            </c:extLst>
          </c:dPt>
          <c:dPt>
            <c:idx val="1"/>
            <c:bubble3D val="0"/>
            <c:explosion val="0"/>
            <c:spPr>
              <a:solidFill>
                <a:schemeClr val="bg1">
                  <a:lumMod val="50000"/>
                  <a:alpha val="25000"/>
                </a:schemeClr>
              </a:solidFill>
              <a:ln w="19050">
                <a:noFill/>
              </a:ln>
              <a:effectLst/>
            </c:spPr>
            <c:extLst>
              <c:ext xmlns:c16="http://schemas.microsoft.com/office/drawing/2014/chart" uri="{C3380CC4-5D6E-409C-BE32-E72D297353CC}">
                <c16:uniqueId val="{00000003-59FE-4B9C-B5BE-AE4A2F190F67}"/>
              </c:ext>
            </c:extLst>
          </c:dPt>
          <c:val>
            <c:numRef>
              <c:f>'CSC #10'!$W$5:$X$5</c:f>
              <c:numCache>
                <c:formatCode>0%</c:formatCode>
                <c:ptCount val="2"/>
                <c:pt idx="0">
                  <c:v>0</c:v>
                </c:pt>
                <c:pt idx="1">
                  <c:v>1</c:v>
                </c:pt>
              </c:numCache>
            </c:numRef>
          </c:val>
          <c:extLst>
            <c:ext xmlns:c16="http://schemas.microsoft.com/office/drawing/2014/chart" uri="{C3380CC4-5D6E-409C-BE32-E72D297353CC}">
              <c16:uniqueId val="{00000004-59FE-4B9C-B5BE-AE4A2F190F6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4981-4745-B57D-5CEA64426895}"/>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4981-4745-B57D-5CEA64426895}"/>
              </c:ext>
            </c:extLst>
          </c:dPt>
          <c:val>
            <c:numRef>
              <c:f>'CSC #10'!$Z$5:$AA$5</c:f>
              <c:numCache>
                <c:formatCode>0%</c:formatCode>
                <c:ptCount val="2"/>
                <c:pt idx="0">
                  <c:v>0</c:v>
                </c:pt>
                <c:pt idx="1">
                  <c:v>1</c:v>
                </c:pt>
              </c:numCache>
            </c:numRef>
          </c:val>
          <c:extLst>
            <c:ext xmlns:c16="http://schemas.microsoft.com/office/drawing/2014/chart" uri="{C3380CC4-5D6E-409C-BE32-E72D297353CC}">
              <c16:uniqueId val="{00000004-4981-4745-B57D-5CEA6442689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250C-4C81-AE16-1DFE0A39EFE5}"/>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250C-4C81-AE16-1DFE0A39EFE5}"/>
              </c:ext>
            </c:extLst>
          </c:dPt>
          <c:val>
            <c:numRef>
              <c:f>'CSC #10'!$AC$5:$AD$5</c:f>
              <c:numCache>
                <c:formatCode>0%</c:formatCode>
                <c:ptCount val="2"/>
                <c:pt idx="0">
                  <c:v>0</c:v>
                </c:pt>
                <c:pt idx="1">
                  <c:v>1</c:v>
                </c:pt>
              </c:numCache>
            </c:numRef>
          </c:val>
          <c:extLst>
            <c:ext xmlns:c16="http://schemas.microsoft.com/office/drawing/2014/chart" uri="{C3380CC4-5D6E-409C-BE32-E72D297353CC}">
              <c16:uniqueId val="{00000004-250C-4C81-AE16-1DFE0A39EFE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C73C-4BBE-806D-37590A31609A}"/>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C73C-4BBE-806D-37590A31609A}"/>
              </c:ext>
            </c:extLst>
          </c:dPt>
          <c:val>
            <c:numRef>
              <c:f>'CSC #10'!$W$7:$X$7</c:f>
              <c:numCache>
                <c:formatCode>0%</c:formatCode>
                <c:ptCount val="2"/>
                <c:pt idx="0">
                  <c:v>0</c:v>
                </c:pt>
                <c:pt idx="1">
                  <c:v>0</c:v>
                </c:pt>
              </c:numCache>
            </c:numRef>
          </c:val>
          <c:extLst>
            <c:ext xmlns:c16="http://schemas.microsoft.com/office/drawing/2014/chart" uri="{C3380CC4-5D6E-409C-BE32-E72D297353CC}">
              <c16:uniqueId val="{00000004-C73C-4BBE-806D-37590A31609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9B8B-4D15-BFC0-B456AA8A5926}"/>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9B8B-4D15-BFC0-B456AA8A5926}"/>
              </c:ext>
            </c:extLst>
          </c:dPt>
          <c:val>
            <c:numRef>
              <c:f>'CSC #10'!$Z$6:$AA$6</c:f>
              <c:numCache>
                <c:formatCode>0%</c:formatCode>
                <c:ptCount val="2"/>
                <c:pt idx="0">
                  <c:v>0</c:v>
                </c:pt>
                <c:pt idx="1">
                  <c:v>0</c:v>
                </c:pt>
              </c:numCache>
            </c:numRef>
          </c:val>
          <c:extLst>
            <c:ext xmlns:c16="http://schemas.microsoft.com/office/drawing/2014/chart" uri="{C3380CC4-5D6E-409C-BE32-E72D297353CC}">
              <c16:uniqueId val="{00000004-9B8B-4D15-BFC0-B456AA8A592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F032-4B45-AA87-A1243B9D766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F032-4B45-AA87-A1243B9D7669}"/>
              </c:ext>
            </c:extLst>
          </c:dPt>
          <c:val>
            <c:numRef>
              <c:f>'CSC #10'!$Z$7:$AA$7</c:f>
              <c:numCache>
                <c:formatCode>0%</c:formatCode>
                <c:ptCount val="2"/>
                <c:pt idx="0">
                  <c:v>0</c:v>
                </c:pt>
                <c:pt idx="1">
                  <c:v>0</c:v>
                </c:pt>
              </c:numCache>
            </c:numRef>
          </c:val>
          <c:extLst>
            <c:ext xmlns:c16="http://schemas.microsoft.com/office/drawing/2014/chart" uri="{C3380CC4-5D6E-409C-BE32-E72D297353CC}">
              <c16:uniqueId val="{00000004-F032-4B45-AA87-A1243B9D766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6E66-4E41-B30F-295A550344CB}"/>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E66-4E41-B30F-295A550344CB}"/>
              </c:ext>
            </c:extLst>
          </c:dPt>
          <c:val>
            <c:numRef>
              <c:f>'CSC #10'!$Z$8:$AA$8</c:f>
              <c:numCache>
                <c:formatCode>0%</c:formatCode>
                <c:ptCount val="2"/>
                <c:pt idx="0">
                  <c:v>0</c:v>
                </c:pt>
                <c:pt idx="1">
                  <c:v>0</c:v>
                </c:pt>
              </c:numCache>
            </c:numRef>
          </c:val>
          <c:extLst>
            <c:ext xmlns:c16="http://schemas.microsoft.com/office/drawing/2014/chart" uri="{C3380CC4-5D6E-409C-BE32-E72D297353CC}">
              <c16:uniqueId val="{00000004-6E66-4E41-B30F-295A550344C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Porcentagem de Implementação dos CSC por Controle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Dashboard!$R$20:$R$39</c15:sqref>
                  </c15:fullRef>
                </c:ext>
              </c:extLst>
              <c:f>Dashboard!$R$20:$R$37</c:f>
              <c:strCache>
                <c:ptCount val="18"/>
                <c:pt idx="0">
                  <c:v>CSC #1</c:v>
                </c:pt>
                <c:pt idx="1">
                  <c:v>CSC #2</c:v>
                </c:pt>
                <c:pt idx="2">
                  <c:v>CSC #3</c:v>
                </c:pt>
                <c:pt idx="3">
                  <c:v>CSC #4</c:v>
                </c:pt>
                <c:pt idx="4">
                  <c:v>CSC #5</c:v>
                </c:pt>
                <c:pt idx="5">
                  <c:v>CSC #6</c:v>
                </c:pt>
                <c:pt idx="6">
                  <c:v>CSC #7</c:v>
                </c:pt>
                <c:pt idx="7">
                  <c:v>CSC #8</c:v>
                </c:pt>
                <c:pt idx="8">
                  <c:v>CSC #9</c:v>
                </c:pt>
                <c:pt idx="9">
                  <c:v>CSC #10</c:v>
                </c:pt>
                <c:pt idx="10">
                  <c:v>CSC #11</c:v>
                </c:pt>
                <c:pt idx="11">
                  <c:v>CSC #12</c:v>
                </c:pt>
                <c:pt idx="12">
                  <c:v>CSC #13</c:v>
                </c:pt>
                <c:pt idx="13">
                  <c:v>CSC #14</c:v>
                </c:pt>
                <c:pt idx="14">
                  <c:v>CSC #15</c:v>
                </c:pt>
                <c:pt idx="15">
                  <c:v>CSC #16</c:v>
                </c:pt>
                <c:pt idx="16">
                  <c:v>CSC #17</c:v>
                </c:pt>
                <c:pt idx="17">
                  <c:v>CSC #18</c:v>
                </c:pt>
              </c:strCache>
            </c:strRef>
          </c:cat>
          <c:val>
            <c:numRef>
              <c:extLst>
                <c:ext xmlns:c15="http://schemas.microsoft.com/office/drawing/2012/chart" uri="{02D57815-91ED-43cb-92C2-25804820EDAC}">
                  <c15:fullRef>
                    <c15:sqref>Dashboard!$S$20:$S$39</c15:sqref>
                  </c15:fullRef>
                </c:ext>
              </c:extLst>
              <c:f>Dashboard!$S$20:$S$37</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CD54-4EB0-A8BF-44341277029C}"/>
            </c:ext>
          </c:extLst>
        </c:ser>
        <c:dLbls>
          <c:dLblPos val="inEnd"/>
          <c:showLegendKey val="0"/>
          <c:showVal val="1"/>
          <c:showCatName val="0"/>
          <c:showSerName val="0"/>
          <c:showPercent val="0"/>
          <c:showBubbleSize val="0"/>
        </c:dLbls>
        <c:gapWidth val="65"/>
        <c:axId val="469824968"/>
        <c:axId val="469823328"/>
      </c:barChart>
      <c:catAx>
        <c:axId val="46982496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69823328"/>
        <c:crosses val="autoZero"/>
        <c:auto val="1"/>
        <c:lblAlgn val="ctr"/>
        <c:lblOffset val="100"/>
        <c:noMultiLvlLbl val="0"/>
      </c:catAx>
      <c:valAx>
        <c:axId val="469823328"/>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69824968"/>
        <c:crosses val="autoZero"/>
        <c:crossBetween val="between"/>
      </c:valAx>
      <c:dTable>
        <c:showHorzBorder val="1"/>
        <c:showVertBorder val="1"/>
        <c:showOutline val="1"/>
        <c:showKeys val="0"/>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2FD2-4D8B-B295-619FDF9D6CB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2FD2-4D8B-B295-619FDF9D6CB7}"/>
              </c:ext>
            </c:extLst>
          </c:dPt>
          <c:val>
            <c:numRef>
              <c:f>'CSC #1'!$AC$6:$AD$6</c:f>
              <c:numCache>
                <c:formatCode>0%</c:formatCode>
                <c:ptCount val="2"/>
                <c:pt idx="0">
                  <c:v>0</c:v>
                </c:pt>
                <c:pt idx="1">
                  <c:v>0</c:v>
                </c:pt>
              </c:numCache>
            </c:numRef>
          </c:val>
          <c:extLst>
            <c:ext xmlns:c16="http://schemas.microsoft.com/office/drawing/2014/chart" uri="{C3380CC4-5D6E-409C-BE32-E72D297353CC}">
              <c16:uniqueId val="{00000004-2FD2-4D8B-B295-619FDF9D6CB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6092-4C7B-8901-3D86C9AD350C}"/>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092-4C7B-8901-3D86C9AD350C}"/>
              </c:ext>
            </c:extLst>
          </c:dPt>
          <c:val>
            <c:numRef>
              <c:f>'CSC #10'!$AC$6:$AD$6</c:f>
              <c:numCache>
                <c:formatCode>0%</c:formatCode>
                <c:ptCount val="2"/>
                <c:pt idx="0">
                  <c:v>0</c:v>
                </c:pt>
                <c:pt idx="1">
                  <c:v>0</c:v>
                </c:pt>
              </c:numCache>
            </c:numRef>
          </c:val>
          <c:extLst>
            <c:ext xmlns:c16="http://schemas.microsoft.com/office/drawing/2014/chart" uri="{C3380CC4-5D6E-409C-BE32-E72D297353CC}">
              <c16:uniqueId val="{00000004-6092-4C7B-8901-3D86C9AD350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135C-439B-BE10-8089874D67D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35C-439B-BE10-8089874D67D9}"/>
              </c:ext>
            </c:extLst>
          </c:dPt>
          <c:val>
            <c:numRef>
              <c:f>'CSC #10'!$AC$7:$AD$7</c:f>
              <c:numCache>
                <c:formatCode>0%</c:formatCode>
                <c:ptCount val="2"/>
                <c:pt idx="0">
                  <c:v>0</c:v>
                </c:pt>
                <c:pt idx="1">
                  <c:v>0</c:v>
                </c:pt>
              </c:numCache>
            </c:numRef>
          </c:val>
          <c:extLst>
            <c:ext xmlns:c16="http://schemas.microsoft.com/office/drawing/2014/chart" uri="{C3380CC4-5D6E-409C-BE32-E72D297353CC}">
              <c16:uniqueId val="{00000004-135C-439B-BE10-8089874D67D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381A-4A12-B8F8-AAC92F702675}"/>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381A-4A12-B8F8-AAC92F702675}"/>
              </c:ext>
            </c:extLst>
          </c:dPt>
          <c:val>
            <c:numRef>
              <c:f>'CSC #10'!$AC$8:$AD$8</c:f>
              <c:numCache>
                <c:formatCode>0%</c:formatCode>
                <c:ptCount val="2"/>
                <c:pt idx="0">
                  <c:v>0</c:v>
                </c:pt>
                <c:pt idx="1">
                  <c:v>0</c:v>
                </c:pt>
              </c:numCache>
            </c:numRef>
          </c:val>
          <c:extLst>
            <c:ext xmlns:c16="http://schemas.microsoft.com/office/drawing/2014/chart" uri="{C3380CC4-5D6E-409C-BE32-E72D297353CC}">
              <c16:uniqueId val="{00000004-381A-4A12-B8F8-AAC92F70267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1A43-430C-AF6B-22689E24E526}"/>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A43-430C-AF6B-22689E24E526}"/>
              </c:ext>
            </c:extLst>
          </c:dPt>
          <c:val>
            <c:numRef>
              <c:f>'CSC #11'!$W$8:$X$8</c:f>
              <c:numCache>
                <c:formatCode>0%</c:formatCode>
                <c:ptCount val="2"/>
                <c:pt idx="0">
                  <c:v>0</c:v>
                </c:pt>
                <c:pt idx="1">
                  <c:v>0</c:v>
                </c:pt>
              </c:numCache>
            </c:numRef>
          </c:val>
          <c:extLst>
            <c:ext xmlns:c16="http://schemas.microsoft.com/office/drawing/2014/chart" uri="{C3380CC4-5D6E-409C-BE32-E72D297353CC}">
              <c16:uniqueId val="{00000004-1A43-430C-AF6B-22689E24E52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4CEB-41FE-B5FA-A9E2503D2773}"/>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4CEB-41FE-B5FA-A9E2503D2773}"/>
              </c:ext>
            </c:extLst>
          </c:dPt>
          <c:val>
            <c:numRef>
              <c:f>'CSC #11'!$Q$6:$R$6</c:f>
              <c:numCache>
                <c:formatCode>0%</c:formatCode>
                <c:ptCount val="2"/>
                <c:pt idx="0">
                  <c:v>0</c:v>
                </c:pt>
                <c:pt idx="1">
                  <c:v>0</c:v>
                </c:pt>
              </c:numCache>
            </c:numRef>
          </c:val>
          <c:extLst>
            <c:ext xmlns:c16="http://schemas.microsoft.com/office/drawing/2014/chart" uri="{C3380CC4-5D6E-409C-BE32-E72D297353CC}">
              <c16:uniqueId val="{00000004-4CEB-41FE-B5FA-A9E2503D277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219C-4ED5-A4F4-C16ED219B2AD}"/>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219C-4ED5-A4F4-C16ED219B2AD}"/>
              </c:ext>
            </c:extLst>
          </c:dPt>
          <c:val>
            <c:numRef>
              <c:f>'CSC #11'!$Q$8:$R$8</c:f>
              <c:numCache>
                <c:formatCode>0%</c:formatCode>
                <c:ptCount val="2"/>
                <c:pt idx="0">
                  <c:v>0</c:v>
                </c:pt>
                <c:pt idx="1">
                  <c:v>0</c:v>
                </c:pt>
              </c:numCache>
            </c:numRef>
          </c:val>
          <c:extLst>
            <c:ext xmlns:c16="http://schemas.microsoft.com/office/drawing/2014/chart" uri="{C3380CC4-5D6E-409C-BE32-E72D297353CC}">
              <c16:uniqueId val="{00000004-219C-4ED5-A4F4-C16ED219B2A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D40F-4F04-936A-3FDA9C9DF1D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D40F-4F04-936A-3FDA9C9DF1D2}"/>
              </c:ext>
            </c:extLst>
          </c:dPt>
          <c:val>
            <c:numRef>
              <c:f>'CSC #11'!$Q$7:$R$7</c:f>
              <c:numCache>
                <c:formatCode>0%</c:formatCode>
                <c:ptCount val="2"/>
                <c:pt idx="0">
                  <c:v>0</c:v>
                </c:pt>
                <c:pt idx="1">
                  <c:v>0</c:v>
                </c:pt>
              </c:numCache>
            </c:numRef>
          </c:val>
          <c:extLst>
            <c:ext xmlns:c16="http://schemas.microsoft.com/office/drawing/2014/chart" uri="{C3380CC4-5D6E-409C-BE32-E72D297353CC}">
              <c16:uniqueId val="{00000004-D40F-4F04-936A-3FDA9C9DF1D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63500">
                <a:noFill/>
              </a:ln>
              <a:effectLst/>
            </c:spPr>
            <c:extLst>
              <c:ext xmlns:c16="http://schemas.microsoft.com/office/drawing/2014/chart" uri="{C3380CC4-5D6E-409C-BE32-E72D297353CC}">
                <c16:uniqueId val="{00000001-61EC-40DD-A1F9-205A8708A99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1EC-40DD-A1F9-205A8708A99E}"/>
              </c:ext>
            </c:extLst>
          </c:dPt>
          <c:val>
            <c:numRef>
              <c:f>'CSC #11'!$Q$5:$R$5</c:f>
              <c:numCache>
                <c:formatCode>0%</c:formatCode>
                <c:ptCount val="2"/>
                <c:pt idx="0">
                  <c:v>0</c:v>
                </c:pt>
                <c:pt idx="1">
                  <c:v>1</c:v>
                </c:pt>
              </c:numCache>
            </c:numRef>
          </c:val>
          <c:extLst>
            <c:ext xmlns:c16="http://schemas.microsoft.com/office/drawing/2014/chart" uri="{C3380CC4-5D6E-409C-BE32-E72D297353CC}">
              <c16:uniqueId val="{00000004-61EC-40DD-A1F9-205A8708A99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0B64-40E5-9723-8CB92A94FF1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0B64-40E5-9723-8CB92A94FF19}"/>
              </c:ext>
            </c:extLst>
          </c:dPt>
          <c:val>
            <c:numRef>
              <c:f>'CSC #11'!$T$7:$U$7</c:f>
              <c:numCache>
                <c:formatCode>0%</c:formatCode>
                <c:ptCount val="2"/>
                <c:pt idx="0">
                  <c:v>0</c:v>
                </c:pt>
                <c:pt idx="1">
                  <c:v>0</c:v>
                </c:pt>
              </c:numCache>
            </c:numRef>
          </c:val>
          <c:extLst>
            <c:ext xmlns:c16="http://schemas.microsoft.com/office/drawing/2014/chart" uri="{C3380CC4-5D6E-409C-BE32-E72D297353CC}">
              <c16:uniqueId val="{00000004-0B64-40E5-9723-8CB92A94FF1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B7FB-42D3-BCEB-EF96109B7733}"/>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B7FB-42D3-BCEB-EF96109B7733}"/>
              </c:ext>
            </c:extLst>
          </c:dPt>
          <c:val>
            <c:numRef>
              <c:f>'CSC #11'!$T$8:$U$8</c:f>
              <c:numCache>
                <c:formatCode>0%</c:formatCode>
                <c:ptCount val="2"/>
                <c:pt idx="0">
                  <c:v>0</c:v>
                </c:pt>
                <c:pt idx="1">
                  <c:v>0</c:v>
                </c:pt>
              </c:numCache>
            </c:numRef>
          </c:val>
          <c:extLst>
            <c:ext xmlns:c16="http://schemas.microsoft.com/office/drawing/2014/chart" uri="{C3380CC4-5D6E-409C-BE32-E72D297353CC}">
              <c16:uniqueId val="{00000004-B7FB-42D3-BCEB-EF96109B773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2436-452C-9445-4DABF782B900}"/>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2436-452C-9445-4DABF782B900}"/>
              </c:ext>
            </c:extLst>
          </c:dPt>
          <c:val>
            <c:numRef>
              <c:f>'CSC #1'!$AC$7:$AD$7</c:f>
              <c:numCache>
                <c:formatCode>0%</c:formatCode>
                <c:ptCount val="2"/>
                <c:pt idx="0">
                  <c:v>0</c:v>
                </c:pt>
                <c:pt idx="1">
                  <c:v>0</c:v>
                </c:pt>
              </c:numCache>
            </c:numRef>
          </c:val>
          <c:extLst>
            <c:ext xmlns:c16="http://schemas.microsoft.com/office/drawing/2014/chart" uri="{C3380CC4-5D6E-409C-BE32-E72D297353CC}">
              <c16:uniqueId val="{00000004-2436-452C-9445-4DABF782B90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5D09-4DAE-BA32-8C64A02C023F}"/>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5D09-4DAE-BA32-8C64A02C023F}"/>
              </c:ext>
            </c:extLst>
          </c:dPt>
          <c:val>
            <c:numRef>
              <c:f>'CSC #11'!$T$6:$U$6</c:f>
              <c:numCache>
                <c:formatCode>0%</c:formatCode>
                <c:ptCount val="2"/>
                <c:pt idx="0">
                  <c:v>0</c:v>
                </c:pt>
                <c:pt idx="1">
                  <c:v>0</c:v>
                </c:pt>
              </c:numCache>
            </c:numRef>
          </c:val>
          <c:extLst>
            <c:ext xmlns:c16="http://schemas.microsoft.com/office/drawing/2014/chart" uri="{C3380CC4-5D6E-409C-BE32-E72D297353CC}">
              <c16:uniqueId val="{00000004-5D09-4DAE-BA32-8C64A02C023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alpha val="99000"/>
                </a:srgbClr>
              </a:solidFill>
              <a:ln w="63500">
                <a:noFill/>
              </a:ln>
              <a:effectLst/>
            </c:spPr>
            <c:extLst>
              <c:ext xmlns:c16="http://schemas.microsoft.com/office/drawing/2014/chart" uri="{C3380CC4-5D6E-409C-BE32-E72D297353CC}">
                <c16:uniqueId val="{00000001-3892-45D2-BE59-D39A6DC812C6}"/>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3892-45D2-BE59-D39A6DC812C6}"/>
              </c:ext>
            </c:extLst>
          </c:dPt>
          <c:val>
            <c:numRef>
              <c:f>'CSC #11'!$T$5:$U$5</c:f>
              <c:numCache>
                <c:formatCode>0%</c:formatCode>
                <c:ptCount val="2"/>
                <c:pt idx="0">
                  <c:v>0</c:v>
                </c:pt>
                <c:pt idx="1">
                  <c:v>1</c:v>
                </c:pt>
              </c:numCache>
            </c:numRef>
          </c:val>
          <c:extLst>
            <c:ext xmlns:c16="http://schemas.microsoft.com/office/drawing/2014/chart" uri="{C3380CC4-5D6E-409C-BE32-E72D297353CC}">
              <c16:uniqueId val="{00000004-3892-45D2-BE59-D39A6DC812C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952741719085709"/>
          <c:y val="5.6186138039165723E-2"/>
          <c:w val="0.47485623866311605"/>
          <c:h val="0.87639049631383537"/>
        </c:manualLayout>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FF8A-433E-970C-AD97A096760C}"/>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FF8A-433E-970C-AD97A096760C}"/>
              </c:ext>
            </c:extLst>
          </c:dPt>
          <c:val>
            <c:numRef>
              <c:f>'CSC #11'!$W$6:$X$6</c:f>
              <c:numCache>
                <c:formatCode>0%</c:formatCode>
                <c:ptCount val="2"/>
                <c:pt idx="0">
                  <c:v>0</c:v>
                </c:pt>
                <c:pt idx="1">
                  <c:v>0</c:v>
                </c:pt>
              </c:numCache>
            </c:numRef>
          </c:val>
          <c:extLst>
            <c:ext xmlns:c16="http://schemas.microsoft.com/office/drawing/2014/chart" uri="{C3380CC4-5D6E-409C-BE32-E72D297353CC}">
              <c16:uniqueId val="{00000004-FF8A-433E-970C-AD97A096760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3"/>
          <c:dPt>
            <c:idx val="0"/>
            <c:bubble3D val="0"/>
            <c:explosion val="0"/>
            <c:spPr>
              <a:solidFill>
                <a:srgbClr val="E74C3C"/>
              </a:solidFill>
              <a:ln w="19050">
                <a:noFill/>
              </a:ln>
              <a:effectLst/>
            </c:spPr>
            <c:extLst>
              <c:ext xmlns:c16="http://schemas.microsoft.com/office/drawing/2014/chart" uri="{C3380CC4-5D6E-409C-BE32-E72D297353CC}">
                <c16:uniqueId val="{00000001-81B1-4E3A-B448-6867093E91AC}"/>
              </c:ext>
            </c:extLst>
          </c:dPt>
          <c:dPt>
            <c:idx val="1"/>
            <c:bubble3D val="0"/>
            <c:explosion val="0"/>
            <c:spPr>
              <a:solidFill>
                <a:schemeClr val="bg1">
                  <a:lumMod val="50000"/>
                  <a:alpha val="25000"/>
                </a:schemeClr>
              </a:solidFill>
              <a:ln w="19050">
                <a:noFill/>
              </a:ln>
              <a:effectLst/>
            </c:spPr>
            <c:extLst>
              <c:ext xmlns:c16="http://schemas.microsoft.com/office/drawing/2014/chart" uri="{C3380CC4-5D6E-409C-BE32-E72D297353CC}">
                <c16:uniqueId val="{00000003-81B1-4E3A-B448-6867093E91AC}"/>
              </c:ext>
            </c:extLst>
          </c:dPt>
          <c:val>
            <c:numRef>
              <c:f>'CSC #11'!$W$5:$X$5</c:f>
              <c:numCache>
                <c:formatCode>0%</c:formatCode>
                <c:ptCount val="2"/>
                <c:pt idx="0">
                  <c:v>0</c:v>
                </c:pt>
                <c:pt idx="1">
                  <c:v>1</c:v>
                </c:pt>
              </c:numCache>
            </c:numRef>
          </c:val>
          <c:extLst>
            <c:ext xmlns:c16="http://schemas.microsoft.com/office/drawing/2014/chart" uri="{C3380CC4-5D6E-409C-BE32-E72D297353CC}">
              <c16:uniqueId val="{00000004-81B1-4E3A-B448-6867093E91A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8B4B-4151-BD45-3E6A3984B3C6}"/>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8B4B-4151-BD45-3E6A3984B3C6}"/>
              </c:ext>
            </c:extLst>
          </c:dPt>
          <c:val>
            <c:numRef>
              <c:f>'CSC #11'!$Z$5:$AA$5</c:f>
              <c:numCache>
                <c:formatCode>0%</c:formatCode>
                <c:ptCount val="2"/>
                <c:pt idx="0">
                  <c:v>0</c:v>
                </c:pt>
                <c:pt idx="1">
                  <c:v>1</c:v>
                </c:pt>
              </c:numCache>
            </c:numRef>
          </c:val>
          <c:extLst>
            <c:ext xmlns:c16="http://schemas.microsoft.com/office/drawing/2014/chart" uri="{C3380CC4-5D6E-409C-BE32-E72D297353CC}">
              <c16:uniqueId val="{00000004-8B4B-4151-BD45-3E6A3984B3C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201A-47CE-9C12-38B4BCD1E5DA}"/>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201A-47CE-9C12-38B4BCD1E5DA}"/>
              </c:ext>
            </c:extLst>
          </c:dPt>
          <c:val>
            <c:numRef>
              <c:f>'CSC #11'!$AC$5:$AD$5</c:f>
              <c:numCache>
                <c:formatCode>0%</c:formatCode>
                <c:ptCount val="2"/>
                <c:pt idx="0">
                  <c:v>0</c:v>
                </c:pt>
                <c:pt idx="1">
                  <c:v>1</c:v>
                </c:pt>
              </c:numCache>
            </c:numRef>
          </c:val>
          <c:extLst>
            <c:ext xmlns:c16="http://schemas.microsoft.com/office/drawing/2014/chart" uri="{C3380CC4-5D6E-409C-BE32-E72D297353CC}">
              <c16:uniqueId val="{00000004-201A-47CE-9C12-38B4BCD1E5D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C6D2-4289-849E-F5EFBD923FD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C6D2-4289-849E-F5EFBD923FD9}"/>
              </c:ext>
            </c:extLst>
          </c:dPt>
          <c:val>
            <c:numRef>
              <c:f>'CSC #11'!$W$7:$X$7</c:f>
              <c:numCache>
                <c:formatCode>0%</c:formatCode>
                <c:ptCount val="2"/>
                <c:pt idx="0">
                  <c:v>0</c:v>
                </c:pt>
                <c:pt idx="1">
                  <c:v>0</c:v>
                </c:pt>
              </c:numCache>
            </c:numRef>
          </c:val>
          <c:extLst>
            <c:ext xmlns:c16="http://schemas.microsoft.com/office/drawing/2014/chart" uri="{C3380CC4-5D6E-409C-BE32-E72D297353CC}">
              <c16:uniqueId val="{00000004-C6D2-4289-849E-F5EFBD923FD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A4B5-4F09-968E-97BC363EE6FC}"/>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A4B5-4F09-968E-97BC363EE6FC}"/>
              </c:ext>
            </c:extLst>
          </c:dPt>
          <c:val>
            <c:numRef>
              <c:f>'CSC #11'!$Z$6:$AA$6</c:f>
              <c:numCache>
                <c:formatCode>0%</c:formatCode>
                <c:ptCount val="2"/>
                <c:pt idx="0">
                  <c:v>0</c:v>
                </c:pt>
                <c:pt idx="1">
                  <c:v>0</c:v>
                </c:pt>
              </c:numCache>
            </c:numRef>
          </c:val>
          <c:extLst>
            <c:ext xmlns:c16="http://schemas.microsoft.com/office/drawing/2014/chart" uri="{C3380CC4-5D6E-409C-BE32-E72D297353CC}">
              <c16:uniqueId val="{00000004-A4B5-4F09-968E-97BC363EE6F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19A1-4261-A0E9-BC8798D05720}"/>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9A1-4261-A0E9-BC8798D05720}"/>
              </c:ext>
            </c:extLst>
          </c:dPt>
          <c:val>
            <c:numRef>
              <c:f>'CSC #11'!$Z$7:$AA$7</c:f>
              <c:numCache>
                <c:formatCode>0%</c:formatCode>
                <c:ptCount val="2"/>
                <c:pt idx="0">
                  <c:v>0</c:v>
                </c:pt>
                <c:pt idx="1">
                  <c:v>0</c:v>
                </c:pt>
              </c:numCache>
            </c:numRef>
          </c:val>
          <c:extLst>
            <c:ext xmlns:c16="http://schemas.microsoft.com/office/drawing/2014/chart" uri="{C3380CC4-5D6E-409C-BE32-E72D297353CC}">
              <c16:uniqueId val="{00000004-19A1-4261-A0E9-BC8798D0572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F0E4-4C73-B127-7942B8478F23}"/>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F0E4-4C73-B127-7942B8478F23}"/>
              </c:ext>
            </c:extLst>
          </c:dPt>
          <c:val>
            <c:numRef>
              <c:f>'CSC #11'!$Z$8:$AA$8</c:f>
              <c:numCache>
                <c:formatCode>0%</c:formatCode>
                <c:ptCount val="2"/>
                <c:pt idx="0">
                  <c:v>0</c:v>
                </c:pt>
                <c:pt idx="1">
                  <c:v>0</c:v>
                </c:pt>
              </c:numCache>
            </c:numRef>
          </c:val>
          <c:extLst>
            <c:ext xmlns:c16="http://schemas.microsoft.com/office/drawing/2014/chart" uri="{C3380CC4-5D6E-409C-BE32-E72D297353CC}">
              <c16:uniqueId val="{00000004-F0E4-4C73-B127-7942B8478F2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275928154824829"/>
          <c:y val="6.1718795560134515E-2"/>
          <c:w val="0.47448119776076303"/>
          <c:h val="0.87656240887973091"/>
        </c:manualLayout>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2C15-4A0A-A46B-7C63C9102175}"/>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2C15-4A0A-A46B-7C63C9102175}"/>
              </c:ext>
            </c:extLst>
          </c:dPt>
          <c:val>
            <c:numRef>
              <c:f>'CSC #1'!$AC$8:$AD$8</c:f>
              <c:numCache>
                <c:formatCode>0%</c:formatCode>
                <c:ptCount val="2"/>
                <c:pt idx="0">
                  <c:v>0</c:v>
                </c:pt>
                <c:pt idx="1">
                  <c:v>0</c:v>
                </c:pt>
              </c:numCache>
            </c:numRef>
          </c:val>
          <c:extLst>
            <c:ext xmlns:c16="http://schemas.microsoft.com/office/drawing/2014/chart" uri="{C3380CC4-5D6E-409C-BE32-E72D297353CC}">
              <c16:uniqueId val="{00000004-2C15-4A0A-A46B-7C63C910217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4AEE-497C-A58A-C662897A6C66}"/>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4AEE-497C-A58A-C662897A6C66}"/>
              </c:ext>
            </c:extLst>
          </c:dPt>
          <c:val>
            <c:numRef>
              <c:f>'CSC #11'!$AC$6:$AD$6</c:f>
              <c:numCache>
                <c:formatCode>0%</c:formatCode>
                <c:ptCount val="2"/>
                <c:pt idx="0">
                  <c:v>0</c:v>
                </c:pt>
                <c:pt idx="1">
                  <c:v>0</c:v>
                </c:pt>
              </c:numCache>
            </c:numRef>
          </c:val>
          <c:extLst>
            <c:ext xmlns:c16="http://schemas.microsoft.com/office/drawing/2014/chart" uri="{C3380CC4-5D6E-409C-BE32-E72D297353CC}">
              <c16:uniqueId val="{00000004-4AEE-497C-A58A-C662897A6C6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1A78-44D0-819C-0AC13EC2154D}"/>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A78-44D0-819C-0AC13EC2154D}"/>
              </c:ext>
            </c:extLst>
          </c:dPt>
          <c:val>
            <c:numRef>
              <c:f>'CSC #11'!$AC$7:$AD$7</c:f>
              <c:numCache>
                <c:formatCode>0%</c:formatCode>
                <c:ptCount val="2"/>
                <c:pt idx="0">
                  <c:v>0</c:v>
                </c:pt>
                <c:pt idx="1">
                  <c:v>0</c:v>
                </c:pt>
              </c:numCache>
            </c:numRef>
          </c:val>
          <c:extLst>
            <c:ext xmlns:c16="http://schemas.microsoft.com/office/drawing/2014/chart" uri="{C3380CC4-5D6E-409C-BE32-E72D297353CC}">
              <c16:uniqueId val="{00000004-1A78-44D0-819C-0AC13EC2154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E8AA-46E7-865C-DE7FFE50247A}"/>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E8AA-46E7-865C-DE7FFE50247A}"/>
              </c:ext>
            </c:extLst>
          </c:dPt>
          <c:val>
            <c:numRef>
              <c:f>'CSC #11'!$AC$8:$AD$8</c:f>
              <c:numCache>
                <c:formatCode>0%</c:formatCode>
                <c:ptCount val="2"/>
                <c:pt idx="0">
                  <c:v>0</c:v>
                </c:pt>
                <c:pt idx="1">
                  <c:v>0</c:v>
                </c:pt>
              </c:numCache>
            </c:numRef>
          </c:val>
          <c:extLst>
            <c:ext xmlns:c16="http://schemas.microsoft.com/office/drawing/2014/chart" uri="{C3380CC4-5D6E-409C-BE32-E72D297353CC}">
              <c16:uniqueId val="{00000004-E8AA-46E7-865C-DE7FFE50247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21CA-4B56-8DF0-1AD1014455F8}"/>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21CA-4B56-8DF0-1AD1014455F8}"/>
              </c:ext>
            </c:extLst>
          </c:dPt>
          <c:val>
            <c:numRef>
              <c:f>'CSC #12'!$W$8:$X$8</c:f>
              <c:numCache>
                <c:formatCode>0%</c:formatCode>
                <c:ptCount val="2"/>
                <c:pt idx="0">
                  <c:v>0</c:v>
                </c:pt>
                <c:pt idx="1">
                  <c:v>0</c:v>
                </c:pt>
              </c:numCache>
            </c:numRef>
          </c:val>
          <c:extLst>
            <c:ext xmlns:c16="http://schemas.microsoft.com/office/drawing/2014/chart" uri="{C3380CC4-5D6E-409C-BE32-E72D297353CC}">
              <c16:uniqueId val="{00000004-21CA-4B56-8DF0-1AD1014455F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CA8B-462B-B601-06E508771013}"/>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CA8B-462B-B601-06E508771013}"/>
              </c:ext>
            </c:extLst>
          </c:dPt>
          <c:val>
            <c:numRef>
              <c:f>'CSC #12'!$Q$6:$R$6</c:f>
              <c:numCache>
                <c:formatCode>0%</c:formatCode>
                <c:ptCount val="2"/>
                <c:pt idx="0">
                  <c:v>0</c:v>
                </c:pt>
                <c:pt idx="1">
                  <c:v>0</c:v>
                </c:pt>
              </c:numCache>
            </c:numRef>
          </c:val>
          <c:extLst>
            <c:ext xmlns:c16="http://schemas.microsoft.com/office/drawing/2014/chart" uri="{C3380CC4-5D6E-409C-BE32-E72D297353CC}">
              <c16:uniqueId val="{00000004-CA8B-462B-B601-06E50877101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D84D-42B0-A843-42528008C80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D84D-42B0-A843-42528008C802}"/>
              </c:ext>
            </c:extLst>
          </c:dPt>
          <c:val>
            <c:numRef>
              <c:f>'CSC #12'!$Q$8:$R$8</c:f>
              <c:numCache>
                <c:formatCode>0%</c:formatCode>
                <c:ptCount val="2"/>
                <c:pt idx="0">
                  <c:v>0</c:v>
                </c:pt>
                <c:pt idx="1">
                  <c:v>0</c:v>
                </c:pt>
              </c:numCache>
            </c:numRef>
          </c:val>
          <c:extLst>
            <c:ext xmlns:c16="http://schemas.microsoft.com/office/drawing/2014/chart" uri="{C3380CC4-5D6E-409C-BE32-E72D297353CC}">
              <c16:uniqueId val="{00000004-D84D-42B0-A843-42528008C80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E94F-4EE7-BC1F-9CB98485DE3C}"/>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E94F-4EE7-BC1F-9CB98485DE3C}"/>
              </c:ext>
            </c:extLst>
          </c:dPt>
          <c:val>
            <c:numRef>
              <c:f>'CSC #12'!$Q$7:$R$7</c:f>
              <c:numCache>
                <c:formatCode>0%</c:formatCode>
                <c:ptCount val="2"/>
                <c:pt idx="0">
                  <c:v>0</c:v>
                </c:pt>
                <c:pt idx="1">
                  <c:v>0</c:v>
                </c:pt>
              </c:numCache>
            </c:numRef>
          </c:val>
          <c:extLst>
            <c:ext xmlns:c16="http://schemas.microsoft.com/office/drawing/2014/chart" uri="{C3380CC4-5D6E-409C-BE32-E72D297353CC}">
              <c16:uniqueId val="{00000004-E94F-4EE7-BC1F-9CB98485DE3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63500">
                <a:noFill/>
              </a:ln>
              <a:effectLst/>
            </c:spPr>
            <c:extLst>
              <c:ext xmlns:c16="http://schemas.microsoft.com/office/drawing/2014/chart" uri="{C3380CC4-5D6E-409C-BE32-E72D297353CC}">
                <c16:uniqueId val="{00000001-AD74-4F96-B4A6-17DA12A7F6C4}"/>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AD74-4F96-B4A6-17DA12A7F6C4}"/>
              </c:ext>
            </c:extLst>
          </c:dPt>
          <c:val>
            <c:numRef>
              <c:f>'CSC #12'!$Q$5:$R$5</c:f>
              <c:numCache>
                <c:formatCode>0%</c:formatCode>
                <c:ptCount val="2"/>
                <c:pt idx="0">
                  <c:v>0</c:v>
                </c:pt>
                <c:pt idx="1">
                  <c:v>1</c:v>
                </c:pt>
              </c:numCache>
            </c:numRef>
          </c:val>
          <c:extLst>
            <c:ext xmlns:c16="http://schemas.microsoft.com/office/drawing/2014/chart" uri="{C3380CC4-5D6E-409C-BE32-E72D297353CC}">
              <c16:uniqueId val="{00000004-AD74-4F96-B4A6-17DA12A7F6C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F328-41FA-B848-F3D0C064629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F328-41FA-B848-F3D0C064629E}"/>
              </c:ext>
            </c:extLst>
          </c:dPt>
          <c:val>
            <c:numRef>
              <c:f>'CSC #12'!$T$7:$U$7</c:f>
              <c:numCache>
                <c:formatCode>0%</c:formatCode>
                <c:ptCount val="2"/>
                <c:pt idx="0">
                  <c:v>0</c:v>
                </c:pt>
                <c:pt idx="1">
                  <c:v>0</c:v>
                </c:pt>
              </c:numCache>
            </c:numRef>
          </c:val>
          <c:extLst>
            <c:ext xmlns:c16="http://schemas.microsoft.com/office/drawing/2014/chart" uri="{C3380CC4-5D6E-409C-BE32-E72D297353CC}">
              <c16:uniqueId val="{00000004-F328-41FA-B848-F3D0C064629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3A16-4B66-9170-B92A2AF9D9F1}"/>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3A16-4B66-9170-B92A2AF9D9F1}"/>
              </c:ext>
            </c:extLst>
          </c:dPt>
          <c:val>
            <c:numRef>
              <c:f>'CSC #12'!$T$8:$U$8</c:f>
              <c:numCache>
                <c:formatCode>0%</c:formatCode>
                <c:ptCount val="2"/>
                <c:pt idx="0">
                  <c:v>0</c:v>
                </c:pt>
                <c:pt idx="1">
                  <c:v>0</c:v>
                </c:pt>
              </c:numCache>
            </c:numRef>
          </c:val>
          <c:extLst>
            <c:ext xmlns:c16="http://schemas.microsoft.com/office/drawing/2014/chart" uri="{C3380CC4-5D6E-409C-BE32-E72D297353CC}">
              <c16:uniqueId val="{00000004-3A16-4B66-9170-B92A2AF9D9F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C559-43F7-BA53-DF7DD0499134}"/>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C559-43F7-BA53-DF7DD0499134}"/>
              </c:ext>
            </c:extLst>
          </c:dPt>
          <c:val>
            <c:numRef>
              <c:f>'CSC #2'!$W$8:$X$8</c:f>
              <c:numCache>
                <c:formatCode>0%</c:formatCode>
                <c:ptCount val="2"/>
                <c:pt idx="0">
                  <c:v>0</c:v>
                </c:pt>
                <c:pt idx="1">
                  <c:v>0</c:v>
                </c:pt>
              </c:numCache>
            </c:numRef>
          </c:val>
          <c:extLst>
            <c:ext xmlns:c16="http://schemas.microsoft.com/office/drawing/2014/chart" uri="{C3380CC4-5D6E-409C-BE32-E72D297353CC}">
              <c16:uniqueId val="{00000004-C559-43F7-BA53-DF7DD049913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4222-4D11-B4AF-FCD7F5275AA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4222-4D11-B4AF-FCD7F5275AAE}"/>
              </c:ext>
            </c:extLst>
          </c:dPt>
          <c:val>
            <c:numRef>
              <c:f>'CSC #12'!$T$6:$U$6</c:f>
              <c:numCache>
                <c:formatCode>0%</c:formatCode>
                <c:ptCount val="2"/>
                <c:pt idx="0">
                  <c:v>0</c:v>
                </c:pt>
                <c:pt idx="1">
                  <c:v>0</c:v>
                </c:pt>
              </c:numCache>
            </c:numRef>
          </c:val>
          <c:extLst>
            <c:ext xmlns:c16="http://schemas.microsoft.com/office/drawing/2014/chart" uri="{C3380CC4-5D6E-409C-BE32-E72D297353CC}">
              <c16:uniqueId val="{00000004-4222-4D11-B4AF-FCD7F5275AA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alpha val="99000"/>
                </a:srgbClr>
              </a:solidFill>
              <a:ln w="63500">
                <a:noFill/>
              </a:ln>
              <a:effectLst/>
            </c:spPr>
            <c:extLst>
              <c:ext xmlns:c16="http://schemas.microsoft.com/office/drawing/2014/chart" uri="{C3380CC4-5D6E-409C-BE32-E72D297353CC}">
                <c16:uniqueId val="{00000001-495E-4B05-9DE6-91D7BCD7C81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495E-4B05-9DE6-91D7BCD7C819}"/>
              </c:ext>
            </c:extLst>
          </c:dPt>
          <c:val>
            <c:numRef>
              <c:f>'CSC #12'!$T$5:$U$5</c:f>
              <c:numCache>
                <c:formatCode>0%</c:formatCode>
                <c:ptCount val="2"/>
                <c:pt idx="0">
                  <c:v>0</c:v>
                </c:pt>
                <c:pt idx="1">
                  <c:v>1</c:v>
                </c:pt>
              </c:numCache>
            </c:numRef>
          </c:val>
          <c:extLst>
            <c:ext xmlns:c16="http://schemas.microsoft.com/office/drawing/2014/chart" uri="{C3380CC4-5D6E-409C-BE32-E72D297353CC}">
              <c16:uniqueId val="{00000004-495E-4B05-9DE6-91D7BCD7C81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952741719085709"/>
          <c:y val="5.6186138039165723E-2"/>
          <c:w val="0.47485623866311605"/>
          <c:h val="0.87639049631383537"/>
        </c:manualLayout>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168A-485B-99FD-0C9EA50A6AF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68A-485B-99FD-0C9EA50A6AF9}"/>
              </c:ext>
            </c:extLst>
          </c:dPt>
          <c:val>
            <c:numRef>
              <c:f>'CSC #12'!$W$6:$X$6</c:f>
              <c:numCache>
                <c:formatCode>0%</c:formatCode>
                <c:ptCount val="2"/>
                <c:pt idx="0">
                  <c:v>0</c:v>
                </c:pt>
                <c:pt idx="1">
                  <c:v>0</c:v>
                </c:pt>
              </c:numCache>
            </c:numRef>
          </c:val>
          <c:extLst>
            <c:ext xmlns:c16="http://schemas.microsoft.com/office/drawing/2014/chart" uri="{C3380CC4-5D6E-409C-BE32-E72D297353CC}">
              <c16:uniqueId val="{00000004-168A-485B-99FD-0C9EA50A6AF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3"/>
          <c:dPt>
            <c:idx val="0"/>
            <c:bubble3D val="0"/>
            <c:explosion val="0"/>
            <c:spPr>
              <a:solidFill>
                <a:srgbClr val="E74C3C"/>
              </a:solidFill>
              <a:ln w="19050">
                <a:noFill/>
              </a:ln>
              <a:effectLst/>
            </c:spPr>
            <c:extLst>
              <c:ext xmlns:c16="http://schemas.microsoft.com/office/drawing/2014/chart" uri="{C3380CC4-5D6E-409C-BE32-E72D297353CC}">
                <c16:uniqueId val="{00000001-6081-4017-8F6C-2570119A5E3A}"/>
              </c:ext>
            </c:extLst>
          </c:dPt>
          <c:dPt>
            <c:idx val="1"/>
            <c:bubble3D val="0"/>
            <c:explosion val="0"/>
            <c:spPr>
              <a:solidFill>
                <a:schemeClr val="bg1">
                  <a:lumMod val="50000"/>
                  <a:alpha val="25000"/>
                </a:schemeClr>
              </a:solidFill>
              <a:ln w="19050">
                <a:noFill/>
              </a:ln>
              <a:effectLst/>
            </c:spPr>
            <c:extLst>
              <c:ext xmlns:c16="http://schemas.microsoft.com/office/drawing/2014/chart" uri="{C3380CC4-5D6E-409C-BE32-E72D297353CC}">
                <c16:uniqueId val="{00000003-6081-4017-8F6C-2570119A5E3A}"/>
              </c:ext>
            </c:extLst>
          </c:dPt>
          <c:val>
            <c:numRef>
              <c:f>'CSC #12'!$W$5:$X$5</c:f>
              <c:numCache>
                <c:formatCode>0%</c:formatCode>
                <c:ptCount val="2"/>
                <c:pt idx="0">
                  <c:v>0</c:v>
                </c:pt>
                <c:pt idx="1">
                  <c:v>1</c:v>
                </c:pt>
              </c:numCache>
            </c:numRef>
          </c:val>
          <c:extLst>
            <c:ext xmlns:c16="http://schemas.microsoft.com/office/drawing/2014/chart" uri="{C3380CC4-5D6E-409C-BE32-E72D297353CC}">
              <c16:uniqueId val="{00000004-6081-4017-8F6C-2570119A5E3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984B-4EC5-8365-91881CA3326B}"/>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984B-4EC5-8365-91881CA3326B}"/>
              </c:ext>
            </c:extLst>
          </c:dPt>
          <c:val>
            <c:numRef>
              <c:f>'CSC #12'!$Z$5:$AA$5</c:f>
              <c:numCache>
                <c:formatCode>0%</c:formatCode>
                <c:ptCount val="2"/>
                <c:pt idx="0">
                  <c:v>0</c:v>
                </c:pt>
                <c:pt idx="1">
                  <c:v>1</c:v>
                </c:pt>
              </c:numCache>
            </c:numRef>
          </c:val>
          <c:extLst>
            <c:ext xmlns:c16="http://schemas.microsoft.com/office/drawing/2014/chart" uri="{C3380CC4-5D6E-409C-BE32-E72D297353CC}">
              <c16:uniqueId val="{00000004-984B-4EC5-8365-91881CA3326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C8BF-480A-AFE1-C721AE5A428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C8BF-480A-AFE1-C721AE5A4289}"/>
              </c:ext>
            </c:extLst>
          </c:dPt>
          <c:val>
            <c:numRef>
              <c:f>'CSC #12'!$AC$5:$AD$5</c:f>
              <c:numCache>
                <c:formatCode>0%</c:formatCode>
                <c:ptCount val="2"/>
                <c:pt idx="0">
                  <c:v>0</c:v>
                </c:pt>
                <c:pt idx="1">
                  <c:v>1</c:v>
                </c:pt>
              </c:numCache>
            </c:numRef>
          </c:val>
          <c:extLst>
            <c:ext xmlns:c16="http://schemas.microsoft.com/office/drawing/2014/chart" uri="{C3380CC4-5D6E-409C-BE32-E72D297353CC}">
              <c16:uniqueId val="{00000004-C8BF-480A-AFE1-C721AE5A428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6F89-4241-AC28-8105B55CC67C}"/>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F89-4241-AC28-8105B55CC67C}"/>
              </c:ext>
            </c:extLst>
          </c:dPt>
          <c:val>
            <c:numRef>
              <c:f>'CSC #12'!$W$7:$X$7</c:f>
              <c:numCache>
                <c:formatCode>0%</c:formatCode>
                <c:ptCount val="2"/>
                <c:pt idx="0">
                  <c:v>0</c:v>
                </c:pt>
                <c:pt idx="1">
                  <c:v>0</c:v>
                </c:pt>
              </c:numCache>
            </c:numRef>
          </c:val>
          <c:extLst>
            <c:ext xmlns:c16="http://schemas.microsoft.com/office/drawing/2014/chart" uri="{C3380CC4-5D6E-409C-BE32-E72D297353CC}">
              <c16:uniqueId val="{00000004-6F89-4241-AC28-8105B55CC67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A4BE-4AB7-9A5F-DB4974D05D5C}"/>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A4BE-4AB7-9A5F-DB4974D05D5C}"/>
              </c:ext>
            </c:extLst>
          </c:dPt>
          <c:val>
            <c:numRef>
              <c:f>'CSC #12'!$Z$6:$AA$6</c:f>
              <c:numCache>
                <c:formatCode>0%</c:formatCode>
                <c:ptCount val="2"/>
                <c:pt idx="0">
                  <c:v>0</c:v>
                </c:pt>
                <c:pt idx="1">
                  <c:v>0</c:v>
                </c:pt>
              </c:numCache>
            </c:numRef>
          </c:val>
          <c:extLst>
            <c:ext xmlns:c16="http://schemas.microsoft.com/office/drawing/2014/chart" uri="{C3380CC4-5D6E-409C-BE32-E72D297353CC}">
              <c16:uniqueId val="{00000004-A4BE-4AB7-9A5F-DB4974D05D5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8FAF-4C0F-8DB3-DD748B064078}"/>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8FAF-4C0F-8DB3-DD748B064078}"/>
              </c:ext>
            </c:extLst>
          </c:dPt>
          <c:val>
            <c:numRef>
              <c:f>'CSC #12'!$Z$7:$AA$7</c:f>
              <c:numCache>
                <c:formatCode>0%</c:formatCode>
                <c:ptCount val="2"/>
                <c:pt idx="0">
                  <c:v>0</c:v>
                </c:pt>
                <c:pt idx="1">
                  <c:v>0</c:v>
                </c:pt>
              </c:numCache>
            </c:numRef>
          </c:val>
          <c:extLst>
            <c:ext xmlns:c16="http://schemas.microsoft.com/office/drawing/2014/chart" uri="{C3380CC4-5D6E-409C-BE32-E72D297353CC}">
              <c16:uniqueId val="{00000004-8FAF-4C0F-8DB3-DD748B06407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5380-4F99-91E7-A2D6F2ED792C}"/>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5380-4F99-91E7-A2D6F2ED792C}"/>
              </c:ext>
            </c:extLst>
          </c:dPt>
          <c:val>
            <c:numRef>
              <c:f>'CSC #12'!$Z$8:$AA$8</c:f>
              <c:numCache>
                <c:formatCode>0%</c:formatCode>
                <c:ptCount val="2"/>
                <c:pt idx="0">
                  <c:v>0</c:v>
                </c:pt>
                <c:pt idx="1">
                  <c:v>0</c:v>
                </c:pt>
              </c:numCache>
            </c:numRef>
          </c:val>
          <c:extLst>
            <c:ext xmlns:c16="http://schemas.microsoft.com/office/drawing/2014/chart" uri="{C3380CC4-5D6E-409C-BE32-E72D297353CC}">
              <c16:uniqueId val="{00000004-5380-4F99-91E7-A2D6F2ED792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32DC-4439-9F37-751B0FD6B528}"/>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32DC-4439-9F37-751B0FD6B528}"/>
              </c:ext>
            </c:extLst>
          </c:dPt>
          <c:val>
            <c:numRef>
              <c:f>'CSC #2'!$Q$6:$R$6</c:f>
              <c:numCache>
                <c:formatCode>0%</c:formatCode>
                <c:ptCount val="2"/>
                <c:pt idx="0">
                  <c:v>0</c:v>
                </c:pt>
                <c:pt idx="1">
                  <c:v>0</c:v>
                </c:pt>
              </c:numCache>
            </c:numRef>
          </c:val>
          <c:extLst>
            <c:ext xmlns:c16="http://schemas.microsoft.com/office/drawing/2014/chart" uri="{C3380CC4-5D6E-409C-BE32-E72D297353CC}">
              <c16:uniqueId val="{00000004-32DC-4439-9F37-751B0FD6B52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CC40-4E97-848E-B4AC0E23D358}"/>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CC40-4E97-848E-B4AC0E23D358}"/>
              </c:ext>
            </c:extLst>
          </c:dPt>
          <c:val>
            <c:numRef>
              <c:f>'CSC #12'!$AC$6:$AD$6</c:f>
              <c:numCache>
                <c:formatCode>0%</c:formatCode>
                <c:ptCount val="2"/>
                <c:pt idx="0">
                  <c:v>0</c:v>
                </c:pt>
                <c:pt idx="1">
                  <c:v>0</c:v>
                </c:pt>
              </c:numCache>
            </c:numRef>
          </c:val>
          <c:extLst>
            <c:ext xmlns:c16="http://schemas.microsoft.com/office/drawing/2014/chart" uri="{C3380CC4-5D6E-409C-BE32-E72D297353CC}">
              <c16:uniqueId val="{00000004-CC40-4E97-848E-B4AC0E23D35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E6D6-4670-8CBA-AFBB2DAD1E28}"/>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E6D6-4670-8CBA-AFBB2DAD1E28}"/>
              </c:ext>
            </c:extLst>
          </c:dPt>
          <c:val>
            <c:numRef>
              <c:f>'CSC #12'!$AC$7:$AD$7</c:f>
              <c:numCache>
                <c:formatCode>0%</c:formatCode>
                <c:ptCount val="2"/>
                <c:pt idx="0">
                  <c:v>0</c:v>
                </c:pt>
                <c:pt idx="1">
                  <c:v>0</c:v>
                </c:pt>
              </c:numCache>
            </c:numRef>
          </c:val>
          <c:extLst>
            <c:ext xmlns:c16="http://schemas.microsoft.com/office/drawing/2014/chart" uri="{C3380CC4-5D6E-409C-BE32-E72D297353CC}">
              <c16:uniqueId val="{00000004-E6D6-4670-8CBA-AFBB2DAD1E2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2868-42C2-8BD8-5B62E1CC18DB}"/>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2868-42C2-8BD8-5B62E1CC18DB}"/>
              </c:ext>
            </c:extLst>
          </c:dPt>
          <c:val>
            <c:numRef>
              <c:f>'CSC #12'!$AC$8:$AD$8</c:f>
              <c:numCache>
                <c:formatCode>0%</c:formatCode>
                <c:ptCount val="2"/>
                <c:pt idx="0">
                  <c:v>0</c:v>
                </c:pt>
                <c:pt idx="1">
                  <c:v>0</c:v>
                </c:pt>
              </c:numCache>
            </c:numRef>
          </c:val>
          <c:extLst>
            <c:ext xmlns:c16="http://schemas.microsoft.com/office/drawing/2014/chart" uri="{C3380CC4-5D6E-409C-BE32-E72D297353CC}">
              <c16:uniqueId val="{00000004-2868-42C2-8BD8-5B62E1CC18D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B1AB-4390-BA0F-16E6B54E8C43}"/>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B1AB-4390-BA0F-16E6B54E8C43}"/>
              </c:ext>
            </c:extLst>
          </c:dPt>
          <c:val>
            <c:numRef>
              <c:f>'CSC #13'!$W$8:$X$8</c:f>
              <c:numCache>
                <c:formatCode>0%</c:formatCode>
                <c:ptCount val="2"/>
                <c:pt idx="0">
                  <c:v>0</c:v>
                </c:pt>
                <c:pt idx="1">
                  <c:v>0</c:v>
                </c:pt>
              </c:numCache>
            </c:numRef>
          </c:val>
          <c:extLst>
            <c:ext xmlns:c16="http://schemas.microsoft.com/office/drawing/2014/chart" uri="{C3380CC4-5D6E-409C-BE32-E72D297353CC}">
              <c16:uniqueId val="{00000004-B1AB-4390-BA0F-16E6B54E8C4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227A-4DEB-AEDA-B70D2947C334}"/>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227A-4DEB-AEDA-B70D2947C334}"/>
              </c:ext>
            </c:extLst>
          </c:dPt>
          <c:val>
            <c:numRef>
              <c:f>'CSC #13'!$Q$6:$R$6</c:f>
              <c:numCache>
                <c:formatCode>0%</c:formatCode>
                <c:ptCount val="2"/>
                <c:pt idx="0">
                  <c:v>0</c:v>
                </c:pt>
                <c:pt idx="1">
                  <c:v>0</c:v>
                </c:pt>
              </c:numCache>
            </c:numRef>
          </c:val>
          <c:extLst>
            <c:ext xmlns:c16="http://schemas.microsoft.com/office/drawing/2014/chart" uri="{C3380CC4-5D6E-409C-BE32-E72D297353CC}">
              <c16:uniqueId val="{00000004-227A-4DEB-AEDA-B70D2947C33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val>
            <c:numRef>
              <c:f>'CSC #13'!$Q$8:$R$8</c:f>
            </c:numRef>
          </c:val>
          <c:extLst>
            <c:ext xmlns:c16="http://schemas.microsoft.com/office/drawing/2014/chart" uri="{C3380CC4-5D6E-409C-BE32-E72D297353CC}">
              <c16:uniqueId val="{00000004-887E-43C6-A839-FF16FB206CA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E934-42EA-A7EC-7F64CB05C8D5}"/>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E934-42EA-A7EC-7F64CB05C8D5}"/>
              </c:ext>
            </c:extLst>
          </c:dPt>
          <c:val>
            <c:numRef>
              <c:f>'CSC #13'!$Q$7:$R$7</c:f>
              <c:numCache>
                <c:formatCode>0%</c:formatCode>
                <c:ptCount val="2"/>
                <c:pt idx="0">
                  <c:v>0</c:v>
                </c:pt>
                <c:pt idx="1">
                  <c:v>0</c:v>
                </c:pt>
              </c:numCache>
            </c:numRef>
          </c:val>
          <c:extLst>
            <c:ext xmlns:c16="http://schemas.microsoft.com/office/drawing/2014/chart" uri="{C3380CC4-5D6E-409C-BE32-E72D297353CC}">
              <c16:uniqueId val="{00000004-E934-42EA-A7EC-7F64CB05C8D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63500">
                <a:noFill/>
              </a:ln>
              <a:effectLst/>
            </c:spPr>
            <c:extLst>
              <c:ext xmlns:c16="http://schemas.microsoft.com/office/drawing/2014/chart" uri="{C3380CC4-5D6E-409C-BE32-E72D297353CC}">
                <c16:uniqueId val="{00000001-18E8-430E-80E9-5E8C02181620}"/>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8E8-430E-80E9-5E8C02181620}"/>
              </c:ext>
            </c:extLst>
          </c:dPt>
          <c:val>
            <c:numRef>
              <c:f>'CSC #13'!$Q$5:$R$5</c:f>
              <c:numCache>
                <c:formatCode>0%</c:formatCode>
                <c:ptCount val="2"/>
                <c:pt idx="0">
                  <c:v>0</c:v>
                </c:pt>
                <c:pt idx="1">
                  <c:v>1</c:v>
                </c:pt>
              </c:numCache>
            </c:numRef>
          </c:val>
          <c:extLst>
            <c:ext xmlns:c16="http://schemas.microsoft.com/office/drawing/2014/chart" uri="{C3380CC4-5D6E-409C-BE32-E72D297353CC}">
              <c16:uniqueId val="{00000004-18E8-430E-80E9-5E8C0218162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1E78-4A87-9CF4-A259ACFE89A8}"/>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E78-4A87-9CF4-A259ACFE89A8}"/>
              </c:ext>
            </c:extLst>
          </c:dPt>
          <c:val>
            <c:numRef>
              <c:f>'CSC #13'!$T$7:$U$7</c:f>
              <c:numCache>
                <c:formatCode>0%</c:formatCode>
                <c:ptCount val="2"/>
                <c:pt idx="0">
                  <c:v>0</c:v>
                </c:pt>
                <c:pt idx="1">
                  <c:v>0</c:v>
                </c:pt>
              </c:numCache>
            </c:numRef>
          </c:val>
          <c:extLst>
            <c:ext xmlns:c16="http://schemas.microsoft.com/office/drawing/2014/chart" uri="{C3380CC4-5D6E-409C-BE32-E72D297353CC}">
              <c16:uniqueId val="{00000004-1E78-4A87-9CF4-A259ACFE89A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1F60-4E22-AE2D-D46A550D72DD}"/>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F60-4E22-AE2D-D46A550D72DD}"/>
              </c:ext>
            </c:extLst>
          </c:dPt>
          <c:val>
            <c:numRef>
              <c:f>'CSC #13'!$T$8:$U$8</c:f>
              <c:numCache>
                <c:formatCode>0%</c:formatCode>
                <c:ptCount val="2"/>
                <c:pt idx="0">
                  <c:v>0</c:v>
                </c:pt>
                <c:pt idx="1">
                  <c:v>0</c:v>
                </c:pt>
              </c:numCache>
            </c:numRef>
          </c:val>
          <c:extLst>
            <c:ext xmlns:c16="http://schemas.microsoft.com/office/drawing/2014/chart" uri="{C3380CC4-5D6E-409C-BE32-E72D297353CC}">
              <c16:uniqueId val="{00000004-1F60-4E22-AE2D-D46A550D72D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28FE-4DCD-AD7A-F45BCFFB1076}"/>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28FE-4DCD-AD7A-F45BCFFB1076}"/>
              </c:ext>
            </c:extLst>
          </c:dPt>
          <c:val>
            <c:numRef>
              <c:f>'CSC #2'!$Q$8:$R$8</c:f>
              <c:numCache>
                <c:formatCode>0%</c:formatCode>
                <c:ptCount val="2"/>
                <c:pt idx="0">
                  <c:v>0</c:v>
                </c:pt>
                <c:pt idx="1">
                  <c:v>0</c:v>
                </c:pt>
              </c:numCache>
            </c:numRef>
          </c:val>
          <c:extLst>
            <c:ext xmlns:c16="http://schemas.microsoft.com/office/drawing/2014/chart" uri="{C3380CC4-5D6E-409C-BE32-E72D297353CC}">
              <c16:uniqueId val="{00000004-28FE-4DCD-AD7A-F45BCFFB107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1E0B-43E9-8A3C-12AF255BEA5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E0B-43E9-8A3C-12AF255BEA5E}"/>
              </c:ext>
            </c:extLst>
          </c:dPt>
          <c:val>
            <c:numRef>
              <c:f>'CSC #13'!$T$6:$U$6</c:f>
              <c:numCache>
                <c:formatCode>0%</c:formatCode>
                <c:ptCount val="2"/>
                <c:pt idx="0">
                  <c:v>0</c:v>
                </c:pt>
                <c:pt idx="1">
                  <c:v>0</c:v>
                </c:pt>
              </c:numCache>
            </c:numRef>
          </c:val>
          <c:extLst>
            <c:ext xmlns:c16="http://schemas.microsoft.com/office/drawing/2014/chart" uri="{C3380CC4-5D6E-409C-BE32-E72D297353CC}">
              <c16:uniqueId val="{00000004-1E0B-43E9-8A3C-12AF255BEA5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alpha val="99000"/>
                </a:srgbClr>
              </a:solidFill>
              <a:ln w="63500">
                <a:noFill/>
              </a:ln>
              <a:effectLst/>
            </c:spPr>
            <c:extLst>
              <c:ext xmlns:c16="http://schemas.microsoft.com/office/drawing/2014/chart" uri="{C3380CC4-5D6E-409C-BE32-E72D297353CC}">
                <c16:uniqueId val="{00000001-61B6-490A-917E-49B6AB71E3A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1B6-490A-917E-49B6AB71E3A9}"/>
              </c:ext>
            </c:extLst>
          </c:dPt>
          <c:val>
            <c:numRef>
              <c:f>'CSC #13'!$T$5:$U$5</c:f>
              <c:numCache>
                <c:formatCode>0%</c:formatCode>
                <c:ptCount val="2"/>
                <c:pt idx="0">
                  <c:v>0</c:v>
                </c:pt>
                <c:pt idx="1">
                  <c:v>1</c:v>
                </c:pt>
              </c:numCache>
            </c:numRef>
          </c:val>
          <c:extLst>
            <c:ext xmlns:c16="http://schemas.microsoft.com/office/drawing/2014/chart" uri="{C3380CC4-5D6E-409C-BE32-E72D297353CC}">
              <c16:uniqueId val="{00000004-61B6-490A-917E-49B6AB71E3A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952741719085709"/>
          <c:y val="5.6186138039165723E-2"/>
          <c:w val="0.47485623866311605"/>
          <c:h val="0.87639049631383537"/>
        </c:manualLayout>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66FC-4A41-884D-69E3EA3B844F}"/>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6FC-4A41-884D-69E3EA3B844F}"/>
              </c:ext>
            </c:extLst>
          </c:dPt>
          <c:val>
            <c:numRef>
              <c:f>'CSC #13'!$W$6:$X$6</c:f>
              <c:numCache>
                <c:formatCode>0%</c:formatCode>
                <c:ptCount val="2"/>
                <c:pt idx="0">
                  <c:v>0</c:v>
                </c:pt>
                <c:pt idx="1">
                  <c:v>0</c:v>
                </c:pt>
              </c:numCache>
            </c:numRef>
          </c:val>
          <c:extLst>
            <c:ext xmlns:c16="http://schemas.microsoft.com/office/drawing/2014/chart" uri="{C3380CC4-5D6E-409C-BE32-E72D297353CC}">
              <c16:uniqueId val="{00000004-66FC-4A41-884D-69E3EA3B844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3"/>
          <c:dPt>
            <c:idx val="0"/>
            <c:bubble3D val="0"/>
            <c:explosion val="0"/>
            <c:spPr>
              <a:solidFill>
                <a:srgbClr val="E74C3C"/>
              </a:solidFill>
              <a:ln w="19050">
                <a:noFill/>
              </a:ln>
              <a:effectLst/>
            </c:spPr>
            <c:extLst>
              <c:ext xmlns:c16="http://schemas.microsoft.com/office/drawing/2014/chart" uri="{C3380CC4-5D6E-409C-BE32-E72D297353CC}">
                <c16:uniqueId val="{00000001-23F1-4D58-B6EB-532CC5E52ACC}"/>
              </c:ext>
            </c:extLst>
          </c:dPt>
          <c:dPt>
            <c:idx val="1"/>
            <c:bubble3D val="0"/>
            <c:explosion val="0"/>
            <c:spPr>
              <a:solidFill>
                <a:schemeClr val="bg1">
                  <a:lumMod val="50000"/>
                  <a:alpha val="25000"/>
                </a:schemeClr>
              </a:solidFill>
              <a:ln w="19050">
                <a:noFill/>
              </a:ln>
              <a:effectLst/>
            </c:spPr>
            <c:extLst>
              <c:ext xmlns:c16="http://schemas.microsoft.com/office/drawing/2014/chart" uri="{C3380CC4-5D6E-409C-BE32-E72D297353CC}">
                <c16:uniqueId val="{00000003-23F1-4D58-B6EB-532CC5E52ACC}"/>
              </c:ext>
            </c:extLst>
          </c:dPt>
          <c:val>
            <c:numRef>
              <c:f>'CSC #13'!$W$5:$X$5</c:f>
              <c:numCache>
                <c:formatCode>0%</c:formatCode>
                <c:ptCount val="2"/>
                <c:pt idx="0">
                  <c:v>0</c:v>
                </c:pt>
                <c:pt idx="1">
                  <c:v>1</c:v>
                </c:pt>
              </c:numCache>
            </c:numRef>
          </c:val>
          <c:extLst>
            <c:ext xmlns:c16="http://schemas.microsoft.com/office/drawing/2014/chart" uri="{C3380CC4-5D6E-409C-BE32-E72D297353CC}">
              <c16:uniqueId val="{00000004-23F1-4D58-B6EB-532CC5E52AC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C661-4284-BEE9-FE9E618924BB}"/>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C661-4284-BEE9-FE9E618924BB}"/>
              </c:ext>
            </c:extLst>
          </c:dPt>
          <c:val>
            <c:numRef>
              <c:f>'CSC #13'!$Z$5:$AA$5</c:f>
              <c:numCache>
                <c:formatCode>0%</c:formatCode>
                <c:ptCount val="2"/>
                <c:pt idx="0">
                  <c:v>0</c:v>
                </c:pt>
                <c:pt idx="1">
                  <c:v>1</c:v>
                </c:pt>
              </c:numCache>
            </c:numRef>
          </c:val>
          <c:extLst>
            <c:ext xmlns:c16="http://schemas.microsoft.com/office/drawing/2014/chart" uri="{C3380CC4-5D6E-409C-BE32-E72D297353CC}">
              <c16:uniqueId val="{00000004-C661-4284-BEE9-FE9E618924B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B936-4E92-A9F7-EF224CDCB9F6}"/>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B936-4E92-A9F7-EF224CDCB9F6}"/>
              </c:ext>
            </c:extLst>
          </c:dPt>
          <c:val>
            <c:numRef>
              <c:f>'CSC #13'!$AC$5:$AD$5</c:f>
              <c:numCache>
                <c:formatCode>0%</c:formatCode>
                <c:ptCount val="2"/>
                <c:pt idx="0">
                  <c:v>0</c:v>
                </c:pt>
                <c:pt idx="1">
                  <c:v>1</c:v>
                </c:pt>
              </c:numCache>
            </c:numRef>
          </c:val>
          <c:extLst>
            <c:ext xmlns:c16="http://schemas.microsoft.com/office/drawing/2014/chart" uri="{C3380CC4-5D6E-409C-BE32-E72D297353CC}">
              <c16:uniqueId val="{00000004-B936-4E92-A9F7-EF224CDCB9F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1CA0-4192-A408-7B23D1BFA23C}"/>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CA0-4192-A408-7B23D1BFA23C}"/>
              </c:ext>
            </c:extLst>
          </c:dPt>
          <c:val>
            <c:numRef>
              <c:f>'CSC #13'!$W$7:$X$7</c:f>
              <c:numCache>
                <c:formatCode>0%</c:formatCode>
                <c:ptCount val="2"/>
                <c:pt idx="0">
                  <c:v>0</c:v>
                </c:pt>
                <c:pt idx="1">
                  <c:v>0</c:v>
                </c:pt>
              </c:numCache>
            </c:numRef>
          </c:val>
          <c:extLst>
            <c:ext xmlns:c16="http://schemas.microsoft.com/office/drawing/2014/chart" uri="{C3380CC4-5D6E-409C-BE32-E72D297353CC}">
              <c16:uniqueId val="{00000004-1CA0-4192-A408-7B23D1BFA23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8F83-430E-9F10-FD044CA7E4CC}"/>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8F83-430E-9F10-FD044CA7E4CC}"/>
              </c:ext>
            </c:extLst>
          </c:dPt>
          <c:val>
            <c:numRef>
              <c:f>'CSC #13'!$Z$6:$AA$6</c:f>
              <c:numCache>
                <c:formatCode>0%</c:formatCode>
                <c:ptCount val="2"/>
                <c:pt idx="0">
                  <c:v>0</c:v>
                </c:pt>
                <c:pt idx="1">
                  <c:v>0</c:v>
                </c:pt>
              </c:numCache>
            </c:numRef>
          </c:val>
          <c:extLst>
            <c:ext xmlns:c16="http://schemas.microsoft.com/office/drawing/2014/chart" uri="{C3380CC4-5D6E-409C-BE32-E72D297353CC}">
              <c16:uniqueId val="{00000004-8F83-430E-9F10-FD044CA7E4C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3C8E-4229-BEDD-7F28CAB6C530}"/>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3C8E-4229-BEDD-7F28CAB6C530}"/>
              </c:ext>
            </c:extLst>
          </c:dPt>
          <c:val>
            <c:numRef>
              <c:f>'CSC #13'!$Z$7:$AA$7</c:f>
              <c:numCache>
                <c:formatCode>0%</c:formatCode>
                <c:ptCount val="2"/>
                <c:pt idx="0">
                  <c:v>0</c:v>
                </c:pt>
                <c:pt idx="1">
                  <c:v>0</c:v>
                </c:pt>
              </c:numCache>
            </c:numRef>
          </c:val>
          <c:extLst>
            <c:ext xmlns:c16="http://schemas.microsoft.com/office/drawing/2014/chart" uri="{C3380CC4-5D6E-409C-BE32-E72D297353CC}">
              <c16:uniqueId val="{00000004-3C8E-4229-BEDD-7F28CAB6C53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4764-48FE-A77E-5C0CD87CCFF3}"/>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4764-48FE-A77E-5C0CD87CCFF3}"/>
              </c:ext>
            </c:extLst>
          </c:dPt>
          <c:val>
            <c:numRef>
              <c:f>'CSC #13'!$Z$8:$AA$8</c:f>
              <c:numCache>
                <c:formatCode>0%</c:formatCode>
                <c:ptCount val="2"/>
                <c:pt idx="0">
                  <c:v>0</c:v>
                </c:pt>
                <c:pt idx="1">
                  <c:v>0</c:v>
                </c:pt>
              </c:numCache>
            </c:numRef>
          </c:val>
          <c:extLst>
            <c:ext xmlns:c16="http://schemas.microsoft.com/office/drawing/2014/chart" uri="{C3380CC4-5D6E-409C-BE32-E72D297353CC}">
              <c16:uniqueId val="{00000004-4764-48FE-A77E-5C0CD87CCFF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7EE7-4C4F-AC43-EE99FDE27CAF}"/>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7EE7-4C4F-AC43-EE99FDE27CAF}"/>
              </c:ext>
            </c:extLst>
          </c:dPt>
          <c:val>
            <c:numRef>
              <c:f>'CSC #2'!$Q$7:$R$7</c:f>
              <c:numCache>
                <c:formatCode>0%</c:formatCode>
                <c:ptCount val="2"/>
                <c:pt idx="0">
                  <c:v>0</c:v>
                </c:pt>
                <c:pt idx="1">
                  <c:v>0</c:v>
                </c:pt>
              </c:numCache>
            </c:numRef>
          </c:val>
          <c:extLst>
            <c:ext xmlns:c16="http://schemas.microsoft.com/office/drawing/2014/chart" uri="{C3380CC4-5D6E-409C-BE32-E72D297353CC}">
              <c16:uniqueId val="{00000004-7EE7-4C4F-AC43-EE99FDE27CA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33A2-4048-A56E-33D3989FDA4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33A2-4048-A56E-33D3989FDA47}"/>
              </c:ext>
            </c:extLst>
          </c:dPt>
          <c:val>
            <c:numRef>
              <c:f>'CSC #13'!$AC$6:$AD$6</c:f>
              <c:numCache>
                <c:formatCode>0%</c:formatCode>
                <c:ptCount val="2"/>
                <c:pt idx="0">
                  <c:v>0</c:v>
                </c:pt>
                <c:pt idx="1">
                  <c:v>0</c:v>
                </c:pt>
              </c:numCache>
            </c:numRef>
          </c:val>
          <c:extLst>
            <c:ext xmlns:c16="http://schemas.microsoft.com/office/drawing/2014/chart" uri="{C3380CC4-5D6E-409C-BE32-E72D297353CC}">
              <c16:uniqueId val="{00000004-33A2-4048-A56E-33D3989FDA4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7574-4148-AF83-250A57A168BB}"/>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7574-4148-AF83-250A57A168BB}"/>
              </c:ext>
            </c:extLst>
          </c:dPt>
          <c:val>
            <c:numRef>
              <c:f>'CSC #13'!$AC$7:$AD$7</c:f>
              <c:numCache>
                <c:formatCode>0%</c:formatCode>
                <c:ptCount val="2"/>
                <c:pt idx="0">
                  <c:v>0</c:v>
                </c:pt>
                <c:pt idx="1">
                  <c:v>0</c:v>
                </c:pt>
              </c:numCache>
            </c:numRef>
          </c:val>
          <c:extLst>
            <c:ext xmlns:c16="http://schemas.microsoft.com/office/drawing/2014/chart" uri="{C3380CC4-5D6E-409C-BE32-E72D297353CC}">
              <c16:uniqueId val="{00000004-7574-4148-AF83-250A57A168B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2257-4C21-B46B-C8BD2A120EE8}"/>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2257-4C21-B46B-C8BD2A120EE8}"/>
              </c:ext>
            </c:extLst>
          </c:dPt>
          <c:val>
            <c:numRef>
              <c:f>'CSC #13'!$AC$8:$AD$8</c:f>
              <c:numCache>
                <c:formatCode>0%</c:formatCode>
                <c:ptCount val="2"/>
                <c:pt idx="0">
                  <c:v>0</c:v>
                </c:pt>
                <c:pt idx="1">
                  <c:v>0</c:v>
                </c:pt>
              </c:numCache>
            </c:numRef>
          </c:val>
          <c:extLst>
            <c:ext xmlns:c16="http://schemas.microsoft.com/office/drawing/2014/chart" uri="{C3380CC4-5D6E-409C-BE32-E72D297353CC}">
              <c16:uniqueId val="{00000004-2257-4C21-B46B-C8BD2A120EE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87EF-4A41-AC7E-782888333778}"/>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87EF-4A41-AC7E-782888333778}"/>
              </c:ext>
            </c:extLst>
          </c:dPt>
          <c:val>
            <c:numRef>
              <c:f>'CSC #14'!$W$8:$X$8</c:f>
              <c:numCache>
                <c:formatCode>0%</c:formatCode>
                <c:ptCount val="2"/>
                <c:pt idx="0">
                  <c:v>0</c:v>
                </c:pt>
                <c:pt idx="1">
                  <c:v>0</c:v>
                </c:pt>
              </c:numCache>
            </c:numRef>
          </c:val>
          <c:extLst>
            <c:ext xmlns:c16="http://schemas.microsoft.com/office/drawing/2014/chart" uri="{C3380CC4-5D6E-409C-BE32-E72D297353CC}">
              <c16:uniqueId val="{00000004-87EF-4A41-AC7E-78288833377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1168-4292-8A13-0836EDF1435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168-4292-8A13-0836EDF1435E}"/>
              </c:ext>
            </c:extLst>
          </c:dPt>
          <c:val>
            <c:numRef>
              <c:f>'CSC #14'!$Q$6:$R$6</c:f>
              <c:numCache>
                <c:formatCode>0%</c:formatCode>
                <c:ptCount val="2"/>
                <c:pt idx="0">
                  <c:v>0</c:v>
                </c:pt>
                <c:pt idx="1">
                  <c:v>0</c:v>
                </c:pt>
              </c:numCache>
            </c:numRef>
          </c:val>
          <c:extLst>
            <c:ext xmlns:c16="http://schemas.microsoft.com/office/drawing/2014/chart" uri="{C3380CC4-5D6E-409C-BE32-E72D297353CC}">
              <c16:uniqueId val="{00000004-1168-4292-8A13-0836EDF1435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2F30-459D-94B5-61029BDDAD2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2F30-459D-94B5-61029BDDAD29}"/>
              </c:ext>
            </c:extLst>
          </c:dPt>
          <c:val>
            <c:numRef>
              <c:f>'CSC #14'!$Q$8:$R$8</c:f>
              <c:numCache>
                <c:formatCode>0%</c:formatCode>
                <c:ptCount val="2"/>
                <c:pt idx="0">
                  <c:v>0</c:v>
                </c:pt>
                <c:pt idx="1">
                  <c:v>0</c:v>
                </c:pt>
              </c:numCache>
            </c:numRef>
          </c:val>
          <c:extLst>
            <c:ext xmlns:c16="http://schemas.microsoft.com/office/drawing/2014/chart" uri="{C3380CC4-5D6E-409C-BE32-E72D297353CC}">
              <c16:uniqueId val="{00000004-2F30-459D-94B5-61029BDDAD2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074B-48A2-86C6-B8171E54E0C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074B-48A2-86C6-B8171E54E0C7}"/>
              </c:ext>
            </c:extLst>
          </c:dPt>
          <c:val>
            <c:numRef>
              <c:f>'CSC #14'!$Q$7:$R$7</c:f>
              <c:numCache>
                <c:formatCode>0%</c:formatCode>
                <c:ptCount val="2"/>
                <c:pt idx="0">
                  <c:v>0</c:v>
                </c:pt>
                <c:pt idx="1">
                  <c:v>0</c:v>
                </c:pt>
              </c:numCache>
            </c:numRef>
          </c:val>
          <c:extLst>
            <c:ext xmlns:c16="http://schemas.microsoft.com/office/drawing/2014/chart" uri="{C3380CC4-5D6E-409C-BE32-E72D297353CC}">
              <c16:uniqueId val="{00000004-074B-48A2-86C6-B8171E54E0C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63500">
                <a:noFill/>
              </a:ln>
              <a:effectLst/>
            </c:spPr>
            <c:extLst>
              <c:ext xmlns:c16="http://schemas.microsoft.com/office/drawing/2014/chart" uri="{C3380CC4-5D6E-409C-BE32-E72D297353CC}">
                <c16:uniqueId val="{00000001-950A-4EE2-9F02-6B77A48A38B3}"/>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950A-4EE2-9F02-6B77A48A38B3}"/>
              </c:ext>
            </c:extLst>
          </c:dPt>
          <c:val>
            <c:numRef>
              <c:f>'CSC #14'!$Q$5:$R$5</c:f>
              <c:numCache>
                <c:formatCode>0%</c:formatCode>
                <c:ptCount val="2"/>
                <c:pt idx="0">
                  <c:v>0</c:v>
                </c:pt>
                <c:pt idx="1">
                  <c:v>1</c:v>
                </c:pt>
              </c:numCache>
            </c:numRef>
          </c:val>
          <c:extLst>
            <c:ext xmlns:c16="http://schemas.microsoft.com/office/drawing/2014/chart" uri="{C3380CC4-5D6E-409C-BE32-E72D297353CC}">
              <c16:uniqueId val="{00000004-950A-4EE2-9F02-6B77A48A38B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3DE0-4FC9-94CB-2E97CAB9D2B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3DE0-4FC9-94CB-2E97CAB9D2BE}"/>
              </c:ext>
            </c:extLst>
          </c:dPt>
          <c:val>
            <c:numRef>
              <c:f>'CSC #14'!$T$7:$U$7</c:f>
              <c:numCache>
                <c:formatCode>0%</c:formatCode>
                <c:ptCount val="2"/>
                <c:pt idx="0">
                  <c:v>0</c:v>
                </c:pt>
                <c:pt idx="1">
                  <c:v>0</c:v>
                </c:pt>
              </c:numCache>
            </c:numRef>
          </c:val>
          <c:extLst>
            <c:ext xmlns:c16="http://schemas.microsoft.com/office/drawing/2014/chart" uri="{C3380CC4-5D6E-409C-BE32-E72D297353CC}">
              <c16:uniqueId val="{00000004-3DE0-4FC9-94CB-2E97CAB9D2B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0207-47FB-885E-CBBC40EB8C14}"/>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0207-47FB-885E-CBBC40EB8C14}"/>
              </c:ext>
            </c:extLst>
          </c:dPt>
          <c:val>
            <c:numRef>
              <c:f>'CSC #14'!$T$8:$U$8</c:f>
              <c:numCache>
                <c:formatCode>0%</c:formatCode>
                <c:ptCount val="2"/>
                <c:pt idx="0">
                  <c:v>0</c:v>
                </c:pt>
                <c:pt idx="1">
                  <c:v>0</c:v>
                </c:pt>
              </c:numCache>
            </c:numRef>
          </c:val>
          <c:extLst>
            <c:ext xmlns:c16="http://schemas.microsoft.com/office/drawing/2014/chart" uri="{C3380CC4-5D6E-409C-BE32-E72D297353CC}">
              <c16:uniqueId val="{00000004-0207-47FB-885E-CBBC40EB8C1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63500">
                <a:noFill/>
              </a:ln>
              <a:effectLst/>
            </c:spPr>
            <c:extLst>
              <c:ext xmlns:c16="http://schemas.microsoft.com/office/drawing/2014/chart" uri="{C3380CC4-5D6E-409C-BE32-E72D297353CC}">
                <c16:uniqueId val="{00000001-7D85-45C3-BC44-C04EF600474D}"/>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7D85-45C3-BC44-C04EF600474D}"/>
              </c:ext>
            </c:extLst>
          </c:dPt>
          <c:val>
            <c:numRef>
              <c:f>'CSC #2'!$Q$5:$R$5</c:f>
              <c:numCache>
                <c:formatCode>0%</c:formatCode>
                <c:ptCount val="2"/>
                <c:pt idx="0">
                  <c:v>0</c:v>
                </c:pt>
                <c:pt idx="1">
                  <c:v>1</c:v>
                </c:pt>
              </c:numCache>
            </c:numRef>
          </c:val>
          <c:extLst>
            <c:ext xmlns:c16="http://schemas.microsoft.com/office/drawing/2014/chart" uri="{C3380CC4-5D6E-409C-BE32-E72D297353CC}">
              <c16:uniqueId val="{00000004-7D85-45C3-BC44-C04EF600474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DA7D-444E-822E-9DB0AAADE9C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DA7D-444E-822E-9DB0AAADE9CE}"/>
              </c:ext>
            </c:extLst>
          </c:dPt>
          <c:val>
            <c:numRef>
              <c:f>'CSC #14'!$T$6:$U$6</c:f>
              <c:numCache>
                <c:formatCode>0%</c:formatCode>
                <c:ptCount val="2"/>
                <c:pt idx="0">
                  <c:v>0</c:v>
                </c:pt>
                <c:pt idx="1">
                  <c:v>0</c:v>
                </c:pt>
              </c:numCache>
            </c:numRef>
          </c:val>
          <c:extLst>
            <c:ext xmlns:c16="http://schemas.microsoft.com/office/drawing/2014/chart" uri="{C3380CC4-5D6E-409C-BE32-E72D297353CC}">
              <c16:uniqueId val="{00000004-DA7D-444E-822E-9DB0AAADE9C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alpha val="99000"/>
                </a:srgbClr>
              </a:solidFill>
              <a:ln w="63500">
                <a:noFill/>
              </a:ln>
              <a:effectLst/>
            </c:spPr>
            <c:extLst>
              <c:ext xmlns:c16="http://schemas.microsoft.com/office/drawing/2014/chart" uri="{C3380CC4-5D6E-409C-BE32-E72D297353CC}">
                <c16:uniqueId val="{00000001-A1F9-4C6F-B433-489C0971AAF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A1F9-4C6F-B433-489C0971AAFE}"/>
              </c:ext>
            </c:extLst>
          </c:dPt>
          <c:val>
            <c:numRef>
              <c:f>'CSC #14'!$T$5:$U$5</c:f>
              <c:numCache>
                <c:formatCode>0%</c:formatCode>
                <c:ptCount val="2"/>
                <c:pt idx="0">
                  <c:v>0</c:v>
                </c:pt>
                <c:pt idx="1">
                  <c:v>1</c:v>
                </c:pt>
              </c:numCache>
            </c:numRef>
          </c:val>
          <c:extLst>
            <c:ext xmlns:c16="http://schemas.microsoft.com/office/drawing/2014/chart" uri="{C3380CC4-5D6E-409C-BE32-E72D297353CC}">
              <c16:uniqueId val="{00000004-A1F9-4C6F-B433-489C0971AAF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952741719085709"/>
          <c:y val="5.6186138039165723E-2"/>
          <c:w val="0.47485623866311605"/>
          <c:h val="0.87639049631383537"/>
        </c:manualLayout>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7F6D-47C6-B934-8BC8726A01FD}"/>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7F6D-47C6-B934-8BC8726A01FD}"/>
              </c:ext>
            </c:extLst>
          </c:dPt>
          <c:val>
            <c:numRef>
              <c:f>'CSC #14'!$W$6:$X$6</c:f>
              <c:numCache>
                <c:formatCode>0%</c:formatCode>
                <c:ptCount val="2"/>
                <c:pt idx="0">
                  <c:v>0</c:v>
                </c:pt>
                <c:pt idx="1">
                  <c:v>0</c:v>
                </c:pt>
              </c:numCache>
            </c:numRef>
          </c:val>
          <c:extLst>
            <c:ext xmlns:c16="http://schemas.microsoft.com/office/drawing/2014/chart" uri="{C3380CC4-5D6E-409C-BE32-E72D297353CC}">
              <c16:uniqueId val="{00000004-7F6D-47C6-B934-8BC8726A01F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3"/>
          <c:dPt>
            <c:idx val="0"/>
            <c:bubble3D val="0"/>
            <c:explosion val="0"/>
            <c:spPr>
              <a:solidFill>
                <a:srgbClr val="E74C3C"/>
              </a:solidFill>
              <a:ln w="19050">
                <a:noFill/>
              </a:ln>
              <a:effectLst/>
            </c:spPr>
            <c:extLst>
              <c:ext xmlns:c16="http://schemas.microsoft.com/office/drawing/2014/chart" uri="{C3380CC4-5D6E-409C-BE32-E72D297353CC}">
                <c16:uniqueId val="{00000001-B21A-4D97-959F-D5A3A8159FAE}"/>
              </c:ext>
            </c:extLst>
          </c:dPt>
          <c:dPt>
            <c:idx val="1"/>
            <c:bubble3D val="0"/>
            <c:explosion val="0"/>
            <c:spPr>
              <a:solidFill>
                <a:schemeClr val="bg1">
                  <a:lumMod val="50000"/>
                  <a:alpha val="25000"/>
                </a:schemeClr>
              </a:solidFill>
              <a:ln w="19050">
                <a:noFill/>
              </a:ln>
              <a:effectLst/>
            </c:spPr>
            <c:extLst>
              <c:ext xmlns:c16="http://schemas.microsoft.com/office/drawing/2014/chart" uri="{C3380CC4-5D6E-409C-BE32-E72D297353CC}">
                <c16:uniqueId val="{00000003-B21A-4D97-959F-D5A3A8159FAE}"/>
              </c:ext>
            </c:extLst>
          </c:dPt>
          <c:val>
            <c:numRef>
              <c:f>'CSC #14'!$W$5:$X$5</c:f>
              <c:numCache>
                <c:formatCode>0%</c:formatCode>
                <c:ptCount val="2"/>
                <c:pt idx="0">
                  <c:v>0</c:v>
                </c:pt>
                <c:pt idx="1">
                  <c:v>1</c:v>
                </c:pt>
              </c:numCache>
            </c:numRef>
          </c:val>
          <c:extLst>
            <c:ext xmlns:c16="http://schemas.microsoft.com/office/drawing/2014/chart" uri="{C3380CC4-5D6E-409C-BE32-E72D297353CC}">
              <c16:uniqueId val="{00000004-B21A-4D97-959F-D5A3A8159FA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67DD-4AD1-9552-B87AABDD9FD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7DD-4AD1-9552-B87AABDD9FD9}"/>
              </c:ext>
            </c:extLst>
          </c:dPt>
          <c:val>
            <c:numRef>
              <c:f>'CSC #14'!$W$7:$X$7</c:f>
              <c:numCache>
                <c:formatCode>0%</c:formatCode>
                <c:ptCount val="2"/>
                <c:pt idx="0">
                  <c:v>0</c:v>
                </c:pt>
                <c:pt idx="1">
                  <c:v>0</c:v>
                </c:pt>
              </c:numCache>
            </c:numRef>
          </c:val>
          <c:extLst>
            <c:ext xmlns:c16="http://schemas.microsoft.com/office/drawing/2014/chart" uri="{C3380CC4-5D6E-409C-BE32-E72D297353CC}">
              <c16:uniqueId val="{00000004-67DD-4AD1-9552-B87AABDD9FD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F6AB-4A3E-B6F3-FD89CBF43A4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F6AB-4A3E-B6F3-FD89CBF43A49}"/>
              </c:ext>
            </c:extLst>
          </c:dPt>
          <c:val>
            <c:numRef>
              <c:f>'CSC #15'!$W$8:$X$8</c:f>
              <c:numCache>
                <c:formatCode>0%</c:formatCode>
                <c:ptCount val="2"/>
                <c:pt idx="0">
                  <c:v>0</c:v>
                </c:pt>
                <c:pt idx="1">
                  <c:v>0</c:v>
                </c:pt>
              </c:numCache>
            </c:numRef>
          </c:val>
          <c:extLst>
            <c:ext xmlns:c16="http://schemas.microsoft.com/office/drawing/2014/chart" uri="{C3380CC4-5D6E-409C-BE32-E72D297353CC}">
              <c16:uniqueId val="{00000004-F6AB-4A3E-B6F3-FD89CBF43A4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F5FB-4B6E-8CAD-D139ADD14758}"/>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F5FB-4B6E-8CAD-D139ADD14758}"/>
              </c:ext>
            </c:extLst>
          </c:dPt>
          <c:val>
            <c:numRef>
              <c:f>'CSC #15'!$Q$6:$R$6</c:f>
              <c:numCache>
                <c:formatCode>0%</c:formatCode>
                <c:ptCount val="2"/>
                <c:pt idx="0">
                  <c:v>0</c:v>
                </c:pt>
                <c:pt idx="1">
                  <c:v>0</c:v>
                </c:pt>
              </c:numCache>
            </c:numRef>
          </c:val>
          <c:extLst>
            <c:ext xmlns:c16="http://schemas.microsoft.com/office/drawing/2014/chart" uri="{C3380CC4-5D6E-409C-BE32-E72D297353CC}">
              <c16:uniqueId val="{00000004-F5FB-4B6E-8CAD-D139ADD1475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09B8-4D4D-8369-598F01E83E86}"/>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09B8-4D4D-8369-598F01E83E86}"/>
              </c:ext>
            </c:extLst>
          </c:dPt>
          <c:val>
            <c:numRef>
              <c:f>'CSC #15'!$Q$8:$R$8</c:f>
              <c:numCache>
                <c:formatCode>0%</c:formatCode>
                <c:ptCount val="2"/>
                <c:pt idx="0">
                  <c:v>0</c:v>
                </c:pt>
                <c:pt idx="1">
                  <c:v>0</c:v>
                </c:pt>
              </c:numCache>
            </c:numRef>
          </c:val>
          <c:extLst>
            <c:ext xmlns:c16="http://schemas.microsoft.com/office/drawing/2014/chart" uri="{C3380CC4-5D6E-409C-BE32-E72D297353CC}">
              <c16:uniqueId val="{00000004-09B8-4D4D-8369-598F01E83E8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6D20-40EB-B01C-BB421DD9ED28}"/>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D20-40EB-B01C-BB421DD9ED28}"/>
              </c:ext>
            </c:extLst>
          </c:dPt>
          <c:val>
            <c:numRef>
              <c:f>'CSC #15'!$Q$7:$R$7</c:f>
              <c:numCache>
                <c:formatCode>0%</c:formatCode>
                <c:ptCount val="2"/>
                <c:pt idx="0">
                  <c:v>0</c:v>
                </c:pt>
                <c:pt idx="1">
                  <c:v>0</c:v>
                </c:pt>
              </c:numCache>
            </c:numRef>
          </c:val>
          <c:extLst>
            <c:ext xmlns:c16="http://schemas.microsoft.com/office/drawing/2014/chart" uri="{C3380CC4-5D6E-409C-BE32-E72D297353CC}">
              <c16:uniqueId val="{00000004-6D20-40EB-B01C-BB421DD9ED2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63500">
                <a:noFill/>
              </a:ln>
              <a:effectLst/>
            </c:spPr>
            <c:extLst>
              <c:ext xmlns:c16="http://schemas.microsoft.com/office/drawing/2014/chart" uri="{C3380CC4-5D6E-409C-BE32-E72D297353CC}">
                <c16:uniqueId val="{00000001-D209-4DEF-9C8C-E1A3CC0AAD8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D209-4DEF-9C8C-E1A3CC0AAD89}"/>
              </c:ext>
            </c:extLst>
          </c:dPt>
          <c:val>
            <c:numRef>
              <c:f>'CSC #15'!$Q$5:$R$5</c:f>
              <c:numCache>
                <c:formatCode>0%</c:formatCode>
                <c:ptCount val="2"/>
                <c:pt idx="0">
                  <c:v>0</c:v>
                </c:pt>
                <c:pt idx="1">
                  <c:v>1</c:v>
                </c:pt>
              </c:numCache>
            </c:numRef>
          </c:val>
          <c:extLst>
            <c:ext xmlns:c16="http://schemas.microsoft.com/office/drawing/2014/chart" uri="{C3380CC4-5D6E-409C-BE32-E72D297353CC}">
              <c16:uniqueId val="{00000004-D209-4DEF-9C8C-E1A3CC0AAD8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606C-4FEE-AF41-6A9501907CBA}"/>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06C-4FEE-AF41-6A9501907CBA}"/>
              </c:ext>
            </c:extLst>
          </c:dPt>
          <c:val>
            <c:numRef>
              <c:f>'CSC #2'!$T$7:$U$7</c:f>
              <c:numCache>
                <c:formatCode>0%</c:formatCode>
                <c:ptCount val="2"/>
                <c:pt idx="0">
                  <c:v>0</c:v>
                </c:pt>
                <c:pt idx="1">
                  <c:v>0</c:v>
                </c:pt>
              </c:numCache>
            </c:numRef>
          </c:val>
          <c:extLst>
            <c:ext xmlns:c16="http://schemas.microsoft.com/office/drawing/2014/chart" uri="{C3380CC4-5D6E-409C-BE32-E72D297353CC}">
              <c16:uniqueId val="{00000004-606C-4FEE-AF41-6A9501907CB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F3C3-4388-BAF6-5CA1E1E89FE4}"/>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F3C3-4388-BAF6-5CA1E1E89FE4}"/>
              </c:ext>
            </c:extLst>
          </c:dPt>
          <c:val>
            <c:numRef>
              <c:f>'CSC #15'!$T$7:$U$7</c:f>
              <c:numCache>
                <c:formatCode>0%</c:formatCode>
                <c:ptCount val="2"/>
                <c:pt idx="0">
                  <c:v>0</c:v>
                </c:pt>
                <c:pt idx="1">
                  <c:v>0</c:v>
                </c:pt>
              </c:numCache>
            </c:numRef>
          </c:val>
          <c:extLst>
            <c:ext xmlns:c16="http://schemas.microsoft.com/office/drawing/2014/chart" uri="{C3380CC4-5D6E-409C-BE32-E72D297353CC}">
              <c16:uniqueId val="{00000004-F3C3-4388-BAF6-5CA1E1E89FE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E4D0-4B28-904B-E9A36A4E95DF}"/>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E4D0-4B28-904B-E9A36A4E95DF}"/>
              </c:ext>
            </c:extLst>
          </c:dPt>
          <c:val>
            <c:numRef>
              <c:f>'CSC #15'!$T$8:$U$8</c:f>
              <c:numCache>
                <c:formatCode>0%</c:formatCode>
                <c:ptCount val="2"/>
                <c:pt idx="0">
                  <c:v>0</c:v>
                </c:pt>
                <c:pt idx="1">
                  <c:v>0</c:v>
                </c:pt>
              </c:numCache>
            </c:numRef>
          </c:val>
          <c:extLst>
            <c:ext xmlns:c16="http://schemas.microsoft.com/office/drawing/2014/chart" uri="{C3380CC4-5D6E-409C-BE32-E72D297353CC}">
              <c16:uniqueId val="{00000004-E4D0-4B28-904B-E9A36A4E95D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8A48-4F03-8CFD-942428A592DC}"/>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8A48-4F03-8CFD-942428A592DC}"/>
              </c:ext>
            </c:extLst>
          </c:dPt>
          <c:val>
            <c:numRef>
              <c:f>'CSC #15'!$T$6:$U$6</c:f>
              <c:numCache>
                <c:formatCode>0%</c:formatCode>
                <c:ptCount val="2"/>
                <c:pt idx="0">
                  <c:v>0</c:v>
                </c:pt>
                <c:pt idx="1">
                  <c:v>0</c:v>
                </c:pt>
              </c:numCache>
            </c:numRef>
          </c:val>
          <c:extLst>
            <c:ext xmlns:c16="http://schemas.microsoft.com/office/drawing/2014/chart" uri="{C3380CC4-5D6E-409C-BE32-E72D297353CC}">
              <c16:uniqueId val="{00000004-8A48-4F03-8CFD-942428A592D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alpha val="99000"/>
                </a:srgbClr>
              </a:solidFill>
              <a:ln w="63500">
                <a:noFill/>
              </a:ln>
              <a:effectLst/>
            </c:spPr>
            <c:extLst>
              <c:ext xmlns:c16="http://schemas.microsoft.com/office/drawing/2014/chart" uri="{C3380CC4-5D6E-409C-BE32-E72D297353CC}">
                <c16:uniqueId val="{00000001-9C6C-49A6-849D-BAF3C3F1278D}"/>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9C6C-49A6-849D-BAF3C3F1278D}"/>
              </c:ext>
            </c:extLst>
          </c:dPt>
          <c:val>
            <c:numRef>
              <c:f>'CSC #15'!$T$5:$U$5</c:f>
              <c:numCache>
                <c:formatCode>0%</c:formatCode>
                <c:ptCount val="2"/>
                <c:pt idx="0">
                  <c:v>0</c:v>
                </c:pt>
                <c:pt idx="1">
                  <c:v>1</c:v>
                </c:pt>
              </c:numCache>
            </c:numRef>
          </c:val>
          <c:extLst>
            <c:ext xmlns:c16="http://schemas.microsoft.com/office/drawing/2014/chart" uri="{C3380CC4-5D6E-409C-BE32-E72D297353CC}">
              <c16:uniqueId val="{00000004-9C6C-49A6-849D-BAF3C3F1278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952741719085709"/>
          <c:y val="5.6186138039165723E-2"/>
          <c:w val="0.47485623866311605"/>
          <c:h val="0.87639049631383537"/>
        </c:manualLayout>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53DF-4DA3-9D46-F7577AF1E6DC}"/>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53DF-4DA3-9D46-F7577AF1E6DC}"/>
              </c:ext>
            </c:extLst>
          </c:dPt>
          <c:val>
            <c:numRef>
              <c:f>'CSC #15'!$W$6:$X$6</c:f>
              <c:numCache>
                <c:formatCode>0%</c:formatCode>
                <c:ptCount val="2"/>
                <c:pt idx="0">
                  <c:v>0</c:v>
                </c:pt>
                <c:pt idx="1">
                  <c:v>0</c:v>
                </c:pt>
              </c:numCache>
            </c:numRef>
          </c:val>
          <c:extLst>
            <c:ext xmlns:c16="http://schemas.microsoft.com/office/drawing/2014/chart" uri="{C3380CC4-5D6E-409C-BE32-E72D297353CC}">
              <c16:uniqueId val="{00000004-53DF-4DA3-9D46-F7577AF1E6D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3"/>
          <c:dPt>
            <c:idx val="0"/>
            <c:bubble3D val="0"/>
            <c:explosion val="0"/>
            <c:spPr>
              <a:solidFill>
                <a:srgbClr val="E74C3C"/>
              </a:solidFill>
              <a:ln w="19050">
                <a:noFill/>
              </a:ln>
              <a:effectLst/>
            </c:spPr>
            <c:extLst>
              <c:ext xmlns:c16="http://schemas.microsoft.com/office/drawing/2014/chart" uri="{C3380CC4-5D6E-409C-BE32-E72D297353CC}">
                <c16:uniqueId val="{00000001-1F2F-4575-ADC7-3336C53FCB20}"/>
              </c:ext>
            </c:extLst>
          </c:dPt>
          <c:dPt>
            <c:idx val="1"/>
            <c:bubble3D val="0"/>
            <c:explosion val="0"/>
            <c:spPr>
              <a:solidFill>
                <a:schemeClr val="bg1">
                  <a:lumMod val="50000"/>
                  <a:alpha val="25000"/>
                </a:schemeClr>
              </a:solidFill>
              <a:ln w="19050">
                <a:noFill/>
              </a:ln>
              <a:effectLst/>
            </c:spPr>
            <c:extLst>
              <c:ext xmlns:c16="http://schemas.microsoft.com/office/drawing/2014/chart" uri="{C3380CC4-5D6E-409C-BE32-E72D297353CC}">
                <c16:uniqueId val="{00000003-1F2F-4575-ADC7-3336C53FCB20}"/>
              </c:ext>
            </c:extLst>
          </c:dPt>
          <c:val>
            <c:numRef>
              <c:f>'CSC #15'!$W$5:$X$5</c:f>
              <c:numCache>
                <c:formatCode>0%</c:formatCode>
                <c:ptCount val="2"/>
                <c:pt idx="0">
                  <c:v>0</c:v>
                </c:pt>
                <c:pt idx="1">
                  <c:v>1</c:v>
                </c:pt>
              </c:numCache>
            </c:numRef>
          </c:val>
          <c:extLst>
            <c:ext xmlns:c16="http://schemas.microsoft.com/office/drawing/2014/chart" uri="{C3380CC4-5D6E-409C-BE32-E72D297353CC}">
              <c16:uniqueId val="{00000004-1F2F-4575-ADC7-3336C53FCB2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52FA-4A34-83A8-8962BD079D3D}"/>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52FA-4A34-83A8-8962BD079D3D}"/>
              </c:ext>
            </c:extLst>
          </c:dPt>
          <c:val>
            <c:numRef>
              <c:f>'CSC #15'!$W$7:$X$7</c:f>
              <c:numCache>
                <c:formatCode>0%</c:formatCode>
                <c:ptCount val="2"/>
                <c:pt idx="0">
                  <c:v>0</c:v>
                </c:pt>
                <c:pt idx="1">
                  <c:v>0</c:v>
                </c:pt>
              </c:numCache>
            </c:numRef>
          </c:val>
          <c:extLst>
            <c:ext xmlns:c16="http://schemas.microsoft.com/office/drawing/2014/chart" uri="{C3380CC4-5D6E-409C-BE32-E72D297353CC}">
              <c16:uniqueId val="{00000004-52FA-4A34-83A8-8962BD079D3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969A-4619-8485-E2BF9C96FFF6}"/>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969A-4619-8485-E2BF9C96FFF6}"/>
              </c:ext>
            </c:extLst>
          </c:dPt>
          <c:val>
            <c:numRef>
              <c:f>'CSC #16'!$W$8:$X$8</c:f>
              <c:numCache>
                <c:formatCode>0%</c:formatCode>
                <c:ptCount val="2"/>
                <c:pt idx="0">
                  <c:v>0</c:v>
                </c:pt>
                <c:pt idx="1">
                  <c:v>0</c:v>
                </c:pt>
              </c:numCache>
            </c:numRef>
          </c:val>
          <c:extLst>
            <c:ext xmlns:c16="http://schemas.microsoft.com/office/drawing/2014/chart" uri="{C3380CC4-5D6E-409C-BE32-E72D297353CC}">
              <c16:uniqueId val="{00000004-969A-4619-8485-E2BF9C96FFF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3EDF-4FB2-88E8-61E4E28488A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3EDF-4FB2-88E8-61E4E28488A2}"/>
              </c:ext>
            </c:extLst>
          </c:dPt>
          <c:val>
            <c:numRef>
              <c:f>'CSC #16'!$Q$6:$R$6</c:f>
              <c:numCache>
                <c:formatCode>0%</c:formatCode>
                <c:ptCount val="2"/>
                <c:pt idx="0">
                  <c:v>0</c:v>
                </c:pt>
                <c:pt idx="1">
                  <c:v>0</c:v>
                </c:pt>
              </c:numCache>
            </c:numRef>
          </c:val>
          <c:extLst>
            <c:ext xmlns:c16="http://schemas.microsoft.com/office/drawing/2014/chart" uri="{C3380CC4-5D6E-409C-BE32-E72D297353CC}">
              <c16:uniqueId val="{00000004-3EDF-4FB2-88E8-61E4E28488A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F876-44E9-B590-482AD3C086C3}"/>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F876-44E9-B590-482AD3C086C3}"/>
              </c:ext>
            </c:extLst>
          </c:dPt>
          <c:val>
            <c:numRef>
              <c:f>'CSC #16'!$Q$8:$R$8</c:f>
              <c:numCache>
                <c:formatCode>0%</c:formatCode>
                <c:ptCount val="2"/>
                <c:pt idx="0">
                  <c:v>0</c:v>
                </c:pt>
                <c:pt idx="1">
                  <c:v>0</c:v>
                </c:pt>
              </c:numCache>
            </c:numRef>
          </c:val>
          <c:extLst>
            <c:ext xmlns:c16="http://schemas.microsoft.com/office/drawing/2014/chart" uri="{C3380CC4-5D6E-409C-BE32-E72D297353CC}">
              <c16:uniqueId val="{00000004-F876-44E9-B590-482AD3C086C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BBD6-444E-BC2E-498D8024EE3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BBD6-444E-BC2E-498D8024EE32}"/>
              </c:ext>
            </c:extLst>
          </c:dPt>
          <c:val>
            <c:numRef>
              <c:f>'CSC #2'!$T$8:$U$8</c:f>
              <c:numCache>
                <c:formatCode>0%</c:formatCode>
                <c:ptCount val="2"/>
                <c:pt idx="0">
                  <c:v>0</c:v>
                </c:pt>
                <c:pt idx="1">
                  <c:v>0</c:v>
                </c:pt>
              </c:numCache>
            </c:numRef>
          </c:val>
          <c:extLst>
            <c:ext xmlns:c16="http://schemas.microsoft.com/office/drawing/2014/chart" uri="{C3380CC4-5D6E-409C-BE32-E72D297353CC}">
              <c16:uniqueId val="{00000004-BBD6-444E-BC2E-498D8024EE3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ED03-436B-953C-4316A3067A75}"/>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ED03-436B-953C-4316A3067A75}"/>
              </c:ext>
            </c:extLst>
          </c:dPt>
          <c:val>
            <c:numRef>
              <c:f>'CSC #16'!$Q$7:$R$7</c:f>
              <c:numCache>
                <c:formatCode>0%</c:formatCode>
                <c:ptCount val="2"/>
                <c:pt idx="0">
                  <c:v>0</c:v>
                </c:pt>
                <c:pt idx="1">
                  <c:v>0</c:v>
                </c:pt>
              </c:numCache>
            </c:numRef>
          </c:val>
          <c:extLst>
            <c:ext xmlns:c16="http://schemas.microsoft.com/office/drawing/2014/chart" uri="{C3380CC4-5D6E-409C-BE32-E72D297353CC}">
              <c16:uniqueId val="{00000004-ED03-436B-953C-4316A3067A7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63500">
                <a:noFill/>
              </a:ln>
              <a:effectLst/>
            </c:spPr>
            <c:extLst>
              <c:ext xmlns:c16="http://schemas.microsoft.com/office/drawing/2014/chart" uri="{C3380CC4-5D6E-409C-BE32-E72D297353CC}">
                <c16:uniqueId val="{00000001-C7F4-4B43-9126-17D99C4D6C7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C7F4-4B43-9126-17D99C4D6C79}"/>
              </c:ext>
            </c:extLst>
          </c:dPt>
          <c:val>
            <c:numRef>
              <c:f>'CSC #16'!$Q$5:$R$5</c:f>
              <c:numCache>
                <c:formatCode>0%</c:formatCode>
                <c:ptCount val="2"/>
                <c:pt idx="0">
                  <c:v>0</c:v>
                </c:pt>
                <c:pt idx="1">
                  <c:v>1</c:v>
                </c:pt>
              </c:numCache>
            </c:numRef>
          </c:val>
          <c:extLst>
            <c:ext xmlns:c16="http://schemas.microsoft.com/office/drawing/2014/chart" uri="{C3380CC4-5D6E-409C-BE32-E72D297353CC}">
              <c16:uniqueId val="{00000004-C7F4-4B43-9126-17D99C4D6C7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B650-4F86-A7E1-7599EE94624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B650-4F86-A7E1-7599EE946247}"/>
              </c:ext>
            </c:extLst>
          </c:dPt>
          <c:val>
            <c:numRef>
              <c:f>'CSC #16'!$T$7:$U$7</c:f>
              <c:numCache>
                <c:formatCode>0%</c:formatCode>
                <c:ptCount val="2"/>
                <c:pt idx="0">
                  <c:v>0</c:v>
                </c:pt>
                <c:pt idx="1">
                  <c:v>0</c:v>
                </c:pt>
              </c:numCache>
            </c:numRef>
          </c:val>
          <c:extLst>
            <c:ext xmlns:c16="http://schemas.microsoft.com/office/drawing/2014/chart" uri="{C3380CC4-5D6E-409C-BE32-E72D297353CC}">
              <c16:uniqueId val="{00000004-B650-4F86-A7E1-7599EE94624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B26A-4031-80CF-B19FE4B46D5F}"/>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B26A-4031-80CF-B19FE4B46D5F}"/>
              </c:ext>
            </c:extLst>
          </c:dPt>
          <c:val>
            <c:numRef>
              <c:f>'CSC #16'!$T$8:$U$8</c:f>
              <c:numCache>
                <c:formatCode>0%</c:formatCode>
                <c:ptCount val="2"/>
                <c:pt idx="0">
                  <c:v>0</c:v>
                </c:pt>
                <c:pt idx="1">
                  <c:v>0</c:v>
                </c:pt>
              </c:numCache>
            </c:numRef>
          </c:val>
          <c:extLst>
            <c:ext xmlns:c16="http://schemas.microsoft.com/office/drawing/2014/chart" uri="{C3380CC4-5D6E-409C-BE32-E72D297353CC}">
              <c16:uniqueId val="{00000004-B26A-4031-80CF-B19FE4B46D5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2568-455A-BC8D-47DA60075038}"/>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2568-455A-BC8D-47DA60075038}"/>
              </c:ext>
            </c:extLst>
          </c:dPt>
          <c:val>
            <c:numRef>
              <c:f>'CSC #16'!$T$6:$U$6</c:f>
              <c:numCache>
                <c:formatCode>0%</c:formatCode>
                <c:ptCount val="2"/>
                <c:pt idx="0">
                  <c:v>0</c:v>
                </c:pt>
                <c:pt idx="1">
                  <c:v>0</c:v>
                </c:pt>
              </c:numCache>
            </c:numRef>
          </c:val>
          <c:extLst>
            <c:ext xmlns:c16="http://schemas.microsoft.com/office/drawing/2014/chart" uri="{C3380CC4-5D6E-409C-BE32-E72D297353CC}">
              <c16:uniqueId val="{00000004-2568-455A-BC8D-47DA6007503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alpha val="99000"/>
                </a:srgbClr>
              </a:solidFill>
              <a:ln w="63500">
                <a:noFill/>
              </a:ln>
              <a:effectLst/>
            </c:spPr>
            <c:extLst>
              <c:ext xmlns:c16="http://schemas.microsoft.com/office/drawing/2014/chart" uri="{C3380CC4-5D6E-409C-BE32-E72D297353CC}">
                <c16:uniqueId val="{00000001-3C02-4D68-81B0-86DD15BA38C0}"/>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3C02-4D68-81B0-86DD15BA38C0}"/>
              </c:ext>
            </c:extLst>
          </c:dPt>
          <c:val>
            <c:numRef>
              <c:f>'CSC #16'!$T$5:$U$5</c:f>
              <c:numCache>
                <c:formatCode>0%</c:formatCode>
                <c:ptCount val="2"/>
                <c:pt idx="0">
                  <c:v>0</c:v>
                </c:pt>
                <c:pt idx="1">
                  <c:v>1</c:v>
                </c:pt>
              </c:numCache>
            </c:numRef>
          </c:val>
          <c:extLst>
            <c:ext xmlns:c16="http://schemas.microsoft.com/office/drawing/2014/chart" uri="{C3380CC4-5D6E-409C-BE32-E72D297353CC}">
              <c16:uniqueId val="{00000004-3C02-4D68-81B0-86DD15BA38C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952741719085709"/>
          <c:y val="5.6186138039165723E-2"/>
          <c:w val="0.47485623866311605"/>
          <c:h val="0.87639049631383537"/>
        </c:manualLayout>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AD44-4CFE-812F-F4D1D0A14F64}"/>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AD44-4CFE-812F-F4D1D0A14F64}"/>
              </c:ext>
            </c:extLst>
          </c:dPt>
          <c:val>
            <c:numRef>
              <c:f>'CSC #16'!$W$6:$X$6</c:f>
              <c:numCache>
                <c:formatCode>0%</c:formatCode>
                <c:ptCount val="2"/>
                <c:pt idx="0">
                  <c:v>0</c:v>
                </c:pt>
                <c:pt idx="1">
                  <c:v>0</c:v>
                </c:pt>
              </c:numCache>
            </c:numRef>
          </c:val>
          <c:extLst>
            <c:ext xmlns:c16="http://schemas.microsoft.com/office/drawing/2014/chart" uri="{C3380CC4-5D6E-409C-BE32-E72D297353CC}">
              <c16:uniqueId val="{00000004-AD44-4CFE-812F-F4D1D0A14F6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3"/>
          <c:dPt>
            <c:idx val="0"/>
            <c:bubble3D val="0"/>
            <c:explosion val="0"/>
            <c:spPr>
              <a:solidFill>
                <a:srgbClr val="E74C3C"/>
              </a:solidFill>
              <a:ln w="19050">
                <a:noFill/>
              </a:ln>
              <a:effectLst/>
            </c:spPr>
            <c:extLst>
              <c:ext xmlns:c16="http://schemas.microsoft.com/office/drawing/2014/chart" uri="{C3380CC4-5D6E-409C-BE32-E72D297353CC}">
                <c16:uniqueId val="{00000001-8D6B-44EE-9B12-AD28AF24A1FB}"/>
              </c:ext>
            </c:extLst>
          </c:dPt>
          <c:dPt>
            <c:idx val="1"/>
            <c:bubble3D val="0"/>
            <c:explosion val="0"/>
            <c:spPr>
              <a:solidFill>
                <a:schemeClr val="bg1">
                  <a:lumMod val="50000"/>
                  <a:alpha val="25000"/>
                </a:schemeClr>
              </a:solidFill>
              <a:ln w="19050">
                <a:noFill/>
              </a:ln>
              <a:effectLst/>
            </c:spPr>
            <c:extLst>
              <c:ext xmlns:c16="http://schemas.microsoft.com/office/drawing/2014/chart" uri="{C3380CC4-5D6E-409C-BE32-E72D297353CC}">
                <c16:uniqueId val="{00000003-8D6B-44EE-9B12-AD28AF24A1FB}"/>
              </c:ext>
            </c:extLst>
          </c:dPt>
          <c:val>
            <c:numRef>
              <c:f>'CSC #16'!$W$5:$X$5</c:f>
              <c:numCache>
                <c:formatCode>0%</c:formatCode>
                <c:ptCount val="2"/>
                <c:pt idx="0">
                  <c:v>0</c:v>
                </c:pt>
                <c:pt idx="1">
                  <c:v>1</c:v>
                </c:pt>
              </c:numCache>
            </c:numRef>
          </c:val>
          <c:extLst>
            <c:ext xmlns:c16="http://schemas.microsoft.com/office/drawing/2014/chart" uri="{C3380CC4-5D6E-409C-BE32-E72D297353CC}">
              <c16:uniqueId val="{00000004-8D6B-44EE-9B12-AD28AF24A1F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5725-4221-84E9-970C056A96B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5725-4221-84E9-970C056A96B7}"/>
              </c:ext>
            </c:extLst>
          </c:dPt>
          <c:val>
            <c:numRef>
              <c:f>'CSC #16'!$Z$5:$AA$5</c:f>
              <c:numCache>
                <c:formatCode>0%</c:formatCode>
                <c:ptCount val="2"/>
                <c:pt idx="0">
                  <c:v>0</c:v>
                </c:pt>
                <c:pt idx="1">
                  <c:v>1</c:v>
                </c:pt>
              </c:numCache>
            </c:numRef>
          </c:val>
          <c:extLst>
            <c:ext xmlns:c16="http://schemas.microsoft.com/office/drawing/2014/chart" uri="{C3380CC4-5D6E-409C-BE32-E72D297353CC}">
              <c16:uniqueId val="{00000004-5725-4221-84E9-970C056A96B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8571-48F7-B829-027BADA3515D}"/>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8571-48F7-B829-027BADA3515D}"/>
              </c:ext>
            </c:extLst>
          </c:dPt>
          <c:val>
            <c:numRef>
              <c:f>'CSC #16'!$AC$5:$AD$5</c:f>
              <c:numCache>
                <c:formatCode>0%</c:formatCode>
                <c:ptCount val="2"/>
                <c:pt idx="0">
                  <c:v>0</c:v>
                </c:pt>
                <c:pt idx="1">
                  <c:v>1</c:v>
                </c:pt>
              </c:numCache>
            </c:numRef>
          </c:val>
          <c:extLst>
            <c:ext xmlns:c16="http://schemas.microsoft.com/office/drawing/2014/chart" uri="{C3380CC4-5D6E-409C-BE32-E72D297353CC}">
              <c16:uniqueId val="{00000004-8571-48F7-B829-027BADA3515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b="1" i="0" baseline="0">
                <a:effectLst/>
              </a:rPr>
              <a:t>Porcentagem por Grupos de Implementação</a:t>
            </a:r>
            <a:endParaRPr lang="pt-BR" sz="1400">
              <a:effectLst/>
            </a:endParaRP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Pt>
            <c:idx val="1"/>
            <c:invertIfNegative val="0"/>
            <c:bubble3D val="0"/>
            <c:spPr>
              <a:solidFill>
                <a:srgbClr val="F39C12">
                  <a:alpha val="85000"/>
                </a:srgbClr>
              </a:solidFill>
              <a:ln w="9525" cap="flat" cmpd="sng" algn="ctr">
                <a:solidFill>
                  <a:schemeClr val="lt1">
                    <a:alpha val="50000"/>
                  </a:schemeClr>
                </a:solidFill>
                <a:round/>
              </a:ln>
              <a:effectLst/>
            </c:spPr>
            <c:extLst>
              <c:ext xmlns:c16="http://schemas.microsoft.com/office/drawing/2014/chart" uri="{C3380CC4-5D6E-409C-BE32-E72D297353CC}">
                <c16:uniqueId val="{00000002-1590-4FB8-81CC-BA7DD8F5F21F}"/>
              </c:ext>
            </c:extLst>
          </c:dPt>
          <c:dPt>
            <c:idx val="2"/>
            <c:invertIfNegative val="0"/>
            <c:bubble3D val="0"/>
            <c:spPr>
              <a:solidFill>
                <a:srgbClr val="00B0F0">
                  <a:alpha val="85000"/>
                </a:srgbClr>
              </a:solidFill>
              <a:ln w="9525" cap="flat" cmpd="sng" algn="ctr">
                <a:solidFill>
                  <a:schemeClr val="lt1">
                    <a:alpha val="50000"/>
                  </a:schemeClr>
                </a:solidFill>
                <a:round/>
              </a:ln>
              <a:effectLst/>
            </c:spPr>
            <c:extLst>
              <c:ext xmlns:c16="http://schemas.microsoft.com/office/drawing/2014/chart" uri="{C3380CC4-5D6E-409C-BE32-E72D297353CC}">
                <c16:uniqueId val="{00000001-1590-4FB8-81CC-BA7DD8F5F21F}"/>
              </c:ext>
            </c:extLst>
          </c:dPt>
          <c:dLbls>
            <c:delete val="1"/>
          </c:dLbls>
          <c:cat>
            <c:strRef>
              <c:f>Dashboard!$R$16:$R$18</c:f>
              <c:strCache>
                <c:ptCount val="3"/>
                <c:pt idx="0">
                  <c:v>Group #1</c:v>
                </c:pt>
                <c:pt idx="1">
                  <c:v>Group #2</c:v>
                </c:pt>
                <c:pt idx="2">
                  <c:v>Group #3</c:v>
                </c:pt>
              </c:strCache>
            </c:strRef>
          </c:cat>
          <c:val>
            <c:numRef>
              <c:f>Dashboard!$S$16:$S$18</c:f>
              <c:numCache>
                <c:formatCode>0%</c:formatCode>
                <c:ptCount val="3"/>
                <c:pt idx="0">
                  <c:v>0</c:v>
                </c:pt>
                <c:pt idx="1">
                  <c:v>0</c:v>
                </c:pt>
                <c:pt idx="2">
                  <c:v>0</c:v>
                </c:pt>
              </c:numCache>
            </c:numRef>
          </c:val>
          <c:extLst>
            <c:ext xmlns:c16="http://schemas.microsoft.com/office/drawing/2014/chart" uri="{C3380CC4-5D6E-409C-BE32-E72D297353CC}">
              <c16:uniqueId val="{00000000-344F-435E-89E8-A8A2E2FF28B3}"/>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rgbClr val="000000"/>
            </a:solidFill>
            <a:prstDash val="solid"/>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A9D3-48AB-A35C-AC2B8AEA73A1}"/>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A9D3-48AB-A35C-AC2B8AEA73A1}"/>
              </c:ext>
            </c:extLst>
          </c:dPt>
          <c:val>
            <c:numRef>
              <c:f>'CSC #2'!$T$6:$U$6</c:f>
              <c:numCache>
                <c:formatCode>0%</c:formatCode>
                <c:ptCount val="2"/>
                <c:pt idx="0">
                  <c:v>0</c:v>
                </c:pt>
                <c:pt idx="1">
                  <c:v>0</c:v>
                </c:pt>
              </c:numCache>
            </c:numRef>
          </c:val>
          <c:extLst>
            <c:ext xmlns:c16="http://schemas.microsoft.com/office/drawing/2014/chart" uri="{C3380CC4-5D6E-409C-BE32-E72D297353CC}">
              <c16:uniqueId val="{00000004-A9D3-48AB-A35C-AC2B8AEA73A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77CF-4FA6-962B-AB7B3DA8731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77CF-4FA6-962B-AB7B3DA87319}"/>
              </c:ext>
            </c:extLst>
          </c:dPt>
          <c:val>
            <c:numRef>
              <c:f>'CSC #16'!$W$7:$X$7</c:f>
              <c:numCache>
                <c:formatCode>0%</c:formatCode>
                <c:ptCount val="2"/>
                <c:pt idx="0">
                  <c:v>0</c:v>
                </c:pt>
                <c:pt idx="1">
                  <c:v>0</c:v>
                </c:pt>
              </c:numCache>
            </c:numRef>
          </c:val>
          <c:extLst>
            <c:ext xmlns:c16="http://schemas.microsoft.com/office/drawing/2014/chart" uri="{C3380CC4-5D6E-409C-BE32-E72D297353CC}">
              <c16:uniqueId val="{00000004-77CF-4FA6-962B-AB7B3DA8731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450B-4B08-B08E-35CD04EAE65A}"/>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450B-4B08-B08E-35CD04EAE65A}"/>
              </c:ext>
            </c:extLst>
          </c:dPt>
          <c:val>
            <c:numRef>
              <c:f>'CSC #16'!$Z$6:$AA$6</c:f>
              <c:numCache>
                <c:formatCode>0%</c:formatCode>
                <c:ptCount val="2"/>
                <c:pt idx="0">
                  <c:v>0</c:v>
                </c:pt>
                <c:pt idx="1">
                  <c:v>0</c:v>
                </c:pt>
              </c:numCache>
            </c:numRef>
          </c:val>
          <c:extLst>
            <c:ext xmlns:c16="http://schemas.microsoft.com/office/drawing/2014/chart" uri="{C3380CC4-5D6E-409C-BE32-E72D297353CC}">
              <c16:uniqueId val="{00000004-450B-4B08-B08E-35CD04EAE65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5D6E-41A7-B7D9-20B96428302C}"/>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5D6E-41A7-B7D9-20B96428302C}"/>
              </c:ext>
            </c:extLst>
          </c:dPt>
          <c:val>
            <c:numRef>
              <c:f>'CSC #16'!$Z$7:$AA$7</c:f>
              <c:numCache>
                <c:formatCode>0%</c:formatCode>
                <c:ptCount val="2"/>
                <c:pt idx="0">
                  <c:v>0</c:v>
                </c:pt>
                <c:pt idx="1">
                  <c:v>0</c:v>
                </c:pt>
              </c:numCache>
            </c:numRef>
          </c:val>
          <c:extLst>
            <c:ext xmlns:c16="http://schemas.microsoft.com/office/drawing/2014/chart" uri="{C3380CC4-5D6E-409C-BE32-E72D297353CC}">
              <c16:uniqueId val="{00000004-5D6E-41A7-B7D9-20B96428302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499450170651984"/>
          <c:y val="5.6675984734078068E-2"/>
          <c:w val="0.47001075695769562"/>
          <c:h val="0.8753128335850282"/>
        </c:manualLayout>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1445-405F-96FF-DCA1FC348805}"/>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445-405F-96FF-DCA1FC348805}"/>
              </c:ext>
            </c:extLst>
          </c:dPt>
          <c:val>
            <c:numRef>
              <c:f>'CSC #16'!$Z$8:$AA$8</c:f>
              <c:numCache>
                <c:formatCode>0%</c:formatCode>
                <c:ptCount val="2"/>
                <c:pt idx="0">
                  <c:v>0</c:v>
                </c:pt>
                <c:pt idx="1">
                  <c:v>0</c:v>
                </c:pt>
              </c:numCache>
            </c:numRef>
          </c:val>
          <c:extLst>
            <c:ext xmlns:c16="http://schemas.microsoft.com/office/drawing/2014/chart" uri="{C3380CC4-5D6E-409C-BE32-E72D297353CC}">
              <c16:uniqueId val="{00000004-1445-405F-96FF-DCA1FC34880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44B3-4997-8B3A-B9FF63781BD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44B3-4997-8B3A-B9FF63781BD2}"/>
              </c:ext>
            </c:extLst>
          </c:dPt>
          <c:val>
            <c:numRef>
              <c:f>'CSC #16'!$AC$6:$AD$6</c:f>
              <c:numCache>
                <c:formatCode>0%</c:formatCode>
                <c:ptCount val="2"/>
                <c:pt idx="0">
                  <c:v>0</c:v>
                </c:pt>
                <c:pt idx="1">
                  <c:v>0</c:v>
                </c:pt>
              </c:numCache>
            </c:numRef>
          </c:val>
          <c:extLst>
            <c:ext xmlns:c16="http://schemas.microsoft.com/office/drawing/2014/chart" uri="{C3380CC4-5D6E-409C-BE32-E72D297353CC}">
              <c16:uniqueId val="{00000004-44B3-4997-8B3A-B9FF63781BD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0FB1-4E7F-84CC-9404CEC37BD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0FB1-4E7F-84CC-9404CEC37BD2}"/>
              </c:ext>
            </c:extLst>
          </c:dPt>
          <c:val>
            <c:numRef>
              <c:f>'CSC #16'!$AC$7:$AD$7</c:f>
              <c:numCache>
                <c:formatCode>0%</c:formatCode>
                <c:ptCount val="2"/>
                <c:pt idx="0">
                  <c:v>0</c:v>
                </c:pt>
                <c:pt idx="1">
                  <c:v>0</c:v>
                </c:pt>
              </c:numCache>
            </c:numRef>
          </c:val>
          <c:extLst>
            <c:ext xmlns:c16="http://schemas.microsoft.com/office/drawing/2014/chart" uri="{C3380CC4-5D6E-409C-BE32-E72D297353CC}">
              <c16:uniqueId val="{00000004-0FB1-4E7F-84CC-9404CEC37BD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08B9-43DA-B6FE-EA2C1891B4CC}"/>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08B9-43DA-B6FE-EA2C1891B4CC}"/>
              </c:ext>
            </c:extLst>
          </c:dPt>
          <c:val>
            <c:numRef>
              <c:f>'CSC #16'!$AC$8:$AD$8</c:f>
              <c:numCache>
                <c:formatCode>0%</c:formatCode>
                <c:ptCount val="2"/>
                <c:pt idx="0">
                  <c:v>0</c:v>
                </c:pt>
                <c:pt idx="1">
                  <c:v>0</c:v>
                </c:pt>
              </c:numCache>
            </c:numRef>
          </c:val>
          <c:extLst>
            <c:ext xmlns:c16="http://schemas.microsoft.com/office/drawing/2014/chart" uri="{C3380CC4-5D6E-409C-BE32-E72D297353CC}">
              <c16:uniqueId val="{00000004-08B9-43DA-B6FE-EA2C1891B4C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746D-4955-AEDF-297D2B6E918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746D-4955-AEDF-297D2B6E918E}"/>
              </c:ext>
            </c:extLst>
          </c:dPt>
          <c:val>
            <c:numRef>
              <c:f>'CSC #17'!$W$8:$X$8</c:f>
              <c:numCache>
                <c:formatCode>0%</c:formatCode>
                <c:ptCount val="2"/>
                <c:pt idx="0">
                  <c:v>0</c:v>
                </c:pt>
                <c:pt idx="1">
                  <c:v>0</c:v>
                </c:pt>
              </c:numCache>
            </c:numRef>
          </c:val>
          <c:extLst>
            <c:ext xmlns:c16="http://schemas.microsoft.com/office/drawing/2014/chart" uri="{C3380CC4-5D6E-409C-BE32-E72D297353CC}">
              <c16:uniqueId val="{00000004-746D-4955-AEDF-297D2B6E918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9D0D-4118-A9EC-7DC082F190E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9D0D-4118-A9EC-7DC082F190E7}"/>
              </c:ext>
            </c:extLst>
          </c:dPt>
          <c:val>
            <c:numRef>
              <c:f>'CSC #17'!$Q$6:$R$6</c:f>
              <c:numCache>
                <c:formatCode>0%</c:formatCode>
                <c:ptCount val="2"/>
                <c:pt idx="0">
                  <c:v>0</c:v>
                </c:pt>
                <c:pt idx="1">
                  <c:v>0</c:v>
                </c:pt>
              </c:numCache>
            </c:numRef>
          </c:val>
          <c:extLst>
            <c:ext xmlns:c16="http://schemas.microsoft.com/office/drawing/2014/chart" uri="{C3380CC4-5D6E-409C-BE32-E72D297353CC}">
              <c16:uniqueId val="{00000004-9D0D-4118-A9EC-7DC082F190E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0254-4863-AC15-3E7672431B73}"/>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0254-4863-AC15-3E7672431B73}"/>
              </c:ext>
            </c:extLst>
          </c:dPt>
          <c:val>
            <c:numRef>
              <c:f>'CSC #17'!$Q$8:$R$8</c:f>
              <c:numCache>
                <c:formatCode>0%</c:formatCode>
                <c:ptCount val="2"/>
                <c:pt idx="0">
                  <c:v>0</c:v>
                </c:pt>
                <c:pt idx="1">
                  <c:v>0</c:v>
                </c:pt>
              </c:numCache>
            </c:numRef>
          </c:val>
          <c:extLst>
            <c:ext xmlns:c16="http://schemas.microsoft.com/office/drawing/2014/chart" uri="{C3380CC4-5D6E-409C-BE32-E72D297353CC}">
              <c16:uniqueId val="{00000004-0254-4863-AC15-3E7672431B7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alpha val="99000"/>
                </a:srgbClr>
              </a:solidFill>
              <a:ln w="63500">
                <a:noFill/>
              </a:ln>
              <a:effectLst/>
            </c:spPr>
            <c:extLst>
              <c:ext xmlns:c16="http://schemas.microsoft.com/office/drawing/2014/chart" uri="{C3380CC4-5D6E-409C-BE32-E72D297353CC}">
                <c16:uniqueId val="{00000001-E76D-48B3-A970-DB99B999B35C}"/>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E76D-48B3-A970-DB99B999B35C}"/>
              </c:ext>
            </c:extLst>
          </c:dPt>
          <c:val>
            <c:numRef>
              <c:f>'CSC #2'!$T$5:$U$5</c:f>
              <c:numCache>
                <c:formatCode>0%</c:formatCode>
                <c:ptCount val="2"/>
                <c:pt idx="0">
                  <c:v>0</c:v>
                </c:pt>
                <c:pt idx="1">
                  <c:v>1</c:v>
                </c:pt>
              </c:numCache>
            </c:numRef>
          </c:val>
          <c:extLst>
            <c:ext xmlns:c16="http://schemas.microsoft.com/office/drawing/2014/chart" uri="{C3380CC4-5D6E-409C-BE32-E72D297353CC}">
              <c16:uniqueId val="{00000004-E76D-48B3-A970-DB99B999B35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A23B-4306-9CC9-84EE84A446E4}"/>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A23B-4306-9CC9-84EE84A446E4}"/>
              </c:ext>
            </c:extLst>
          </c:dPt>
          <c:val>
            <c:numRef>
              <c:f>'CSC #17'!$Q$7:$R$7</c:f>
              <c:numCache>
                <c:formatCode>0%</c:formatCode>
                <c:ptCount val="2"/>
                <c:pt idx="0">
                  <c:v>0</c:v>
                </c:pt>
                <c:pt idx="1">
                  <c:v>0</c:v>
                </c:pt>
              </c:numCache>
            </c:numRef>
          </c:val>
          <c:extLst>
            <c:ext xmlns:c16="http://schemas.microsoft.com/office/drawing/2014/chart" uri="{C3380CC4-5D6E-409C-BE32-E72D297353CC}">
              <c16:uniqueId val="{00000004-A23B-4306-9CC9-84EE84A446E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63500">
                <a:noFill/>
              </a:ln>
              <a:effectLst/>
            </c:spPr>
            <c:extLst>
              <c:ext xmlns:c16="http://schemas.microsoft.com/office/drawing/2014/chart" uri="{C3380CC4-5D6E-409C-BE32-E72D297353CC}">
                <c16:uniqueId val="{00000001-C9D1-4778-BE25-547ABA3C4FB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C9D1-4778-BE25-547ABA3C4FB7}"/>
              </c:ext>
            </c:extLst>
          </c:dPt>
          <c:val>
            <c:numRef>
              <c:f>'CSC #17'!$Q$5:$R$5</c:f>
              <c:numCache>
                <c:formatCode>0%</c:formatCode>
                <c:ptCount val="2"/>
                <c:pt idx="0">
                  <c:v>0</c:v>
                </c:pt>
                <c:pt idx="1">
                  <c:v>1</c:v>
                </c:pt>
              </c:numCache>
            </c:numRef>
          </c:val>
          <c:extLst>
            <c:ext xmlns:c16="http://schemas.microsoft.com/office/drawing/2014/chart" uri="{C3380CC4-5D6E-409C-BE32-E72D297353CC}">
              <c16:uniqueId val="{00000004-C9D1-4778-BE25-547ABA3C4FB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9345-4047-9E85-A30BBD21F310}"/>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9345-4047-9E85-A30BBD21F310}"/>
              </c:ext>
            </c:extLst>
          </c:dPt>
          <c:val>
            <c:numRef>
              <c:f>'CSC #17'!$T$7:$U$7</c:f>
              <c:numCache>
                <c:formatCode>0%</c:formatCode>
                <c:ptCount val="2"/>
                <c:pt idx="0">
                  <c:v>0</c:v>
                </c:pt>
                <c:pt idx="1">
                  <c:v>0</c:v>
                </c:pt>
              </c:numCache>
            </c:numRef>
          </c:val>
          <c:extLst>
            <c:ext xmlns:c16="http://schemas.microsoft.com/office/drawing/2014/chart" uri="{C3380CC4-5D6E-409C-BE32-E72D297353CC}">
              <c16:uniqueId val="{00000004-9345-4047-9E85-A30BBD21F31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A4F8-480C-B873-608321F07C84}"/>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A4F8-480C-B873-608321F07C84}"/>
              </c:ext>
            </c:extLst>
          </c:dPt>
          <c:val>
            <c:numRef>
              <c:f>'CSC #17'!$T$8:$U$8</c:f>
              <c:numCache>
                <c:formatCode>0%</c:formatCode>
                <c:ptCount val="2"/>
                <c:pt idx="0">
                  <c:v>0</c:v>
                </c:pt>
                <c:pt idx="1">
                  <c:v>0</c:v>
                </c:pt>
              </c:numCache>
            </c:numRef>
          </c:val>
          <c:extLst>
            <c:ext xmlns:c16="http://schemas.microsoft.com/office/drawing/2014/chart" uri="{C3380CC4-5D6E-409C-BE32-E72D297353CC}">
              <c16:uniqueId val="{00000004-A4F8-480C-B873-608321F07C8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E12D-4F23-B7C3-26B5C222FAAA}"/>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E12D-4F23-B7C3-26B5C222FAAA}"/>
              </c:ext>
            </c:extLst>
          </c:dPt>
          <c:val>
            <c:numRef>
              <c:f>'CSC #17'!$T$6:$U$6</c:f>
              <c:numCache>
                <c:formatCode>0%</c:formatCode>
                <c:ptCount val="2"/>
                <c:pt idx="0">
                  <c:v>0</c:v>
                </c:pt>
                <c:pt idx="1">
                  <c:v>0</c:v>
                </c:pt>
              </c:numCache>
            </c:numRef>
          </c:val>
          <c:extLst>
            <c:ext xmlns:c16="http://schemas.microsoft.com/office/drawing/2014/chart" uri="{C3380CC4-5D6E-409C-BE32-E72D297353CC}">
              <c16:uniqueId val="{00000004-E12D-4F23-B7C3-26B5C222FAA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alpha val="99000"/>
                </a:srgbClr>
              </a:solidFill>
              <a:ln w="63500">
                <a:noFill/>
              </a:ln>
              <a:effectLst/>
            </c:spPr>
            <c:extLst>
              <c:ext xmlns:c16="http://schemas.microsoft.com/office/drawing/2014/chart" uri="{C3380CC4-5D6E-409C-BE32-E72D297353CC}">
                <c16:uniqueId val="{00000001-E511-43F5-847B-1D368802B94F}"/>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E511-43F5-847B-1D368802B94F}"/>
              </c:ext>
            </c:extLst>
          </c:dPt>
          <c:val>
            <c:numRef>
              <c:f>'CSC #17'!$T$5:$U$5</c:f>
              <c:numCache>
                <c:formatCode>0%</c:formatCode>
                <c:ptCount val="2"/>
                <c:pt idx="0">
                  <c:v>0</c:v>
                </c:pt>
                <c:pt idx="1">
                  <c:v>1</c:v>
                </c:pt>
              </c:numCache>
            </c:numRef>
          </c:val>
          <c:extLst>
            <c:ext xmlns:c16="http://schemas.microsoft.com/office/drawing/2014/chart" uri="{C3380CC4-5D6E-409C-BE32-E72D297353CC}">
              <c16:uniqueId val="{00000004-E511-43F5-847B-1D368802B94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952741719085709"/>
          <c:y val="5.6186138039165723E-2"/>
          <c:w val="0.47485623866311605"/>
          <c:h val="0.87639049631383537"/>
        </c:manualLayout>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89B5-4822-8AE4-5AC301DC70CC}"/>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89B5-4822-8AE4-5AC301DC70CC}"/>
              </c:ext>
            </c:extLst>
          </c:dPt>
          <c:val>
            <c:numRef>
              <c:f>'CSC #17'!$W$6:$X$6</c:f>
              <c:numCache>
                <c:formatCode>0%</c:formatCode>
                <c:ptCount val="2"/>
                <c:pt idx="0">
                  <c:v>0</c:v>
                </c:pt>
                <c:pt idx="1">
                  <c:v>0</c:v>
                </c:pt>
              </c:numCache>
            </c:numRef>
          </c:val>
          <c:extLst>
            <c:ext xmlns:c16="http://schemas.microsoft.com/office/drawing/2014/chart" uri="{C3380CC4-5D6E-409C-BE32-E72D297353CC}">
              <c16:uniqueId val="{00000004-89B5-4822-8AE4-5AC301DC70C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3"/>
          <c:dPt>
            <c:idx val="0"/>
            <c:bubble3D val="0"/>
            <c:explosion val="0"/>
            <c:spPr>
              <a:solidFill>
                <a:srgbClr val="E74C3C"/>
              </a:solidFill>
              <a:ln w="19050">
                <a:noFill/>
              </a:ln>
              <a:effectLst/>
            </c:spPr>
            <c:extLst>
              <c:ext xmlns:c16="http://schemas.microsoft.com/office/drawing/2014/chart" uri="{C3380CC4-5D6E-409C-BE32-E72D297353CC}">
                <c16:uniqueId val="{00000001-BC3B-46E3-BE38-8AA0FD4CE3A7}"/>
              </c:ext>
            </c:extLst>
          </c:dPt>
          <c:dPt>
            <c:idx val="1"/>
            <c:bubble3D val="0"/>
            <c:explosion val="0"/>
            <c:spPr>
              <a:solidFill>
                <a:schemeClr val="bg1">
                  <a:lumMod val="50000"/>
                  <a:alpha val="25000"/>
                </a:schemeClr>
              </a:solidFill>
              <a:ln w="19050">
                <a:noFill/>
              </a:ln>
              <a:effectLst/>
            </c:spPr>
            <c:extLst>
              <c:ext xmlns:c16="http://schemas.microsoft.com/office/drawing/2014/chart" uri="{C3380CC4-5D6E-409C-BE32-E72D297353CC}">
                <c16:uniqueId val="{00000003-BC3B-46E3-BE38-8AA0FD4CE3A7}"/>
              </c:ext>
            </c:extLst>
          </c:dPt>
          <c:val>
            <c:numRef>
              <c:f>'CSC #17'!$W$5:$X$5</c:f>
              <c:numCache>
                <c:formatCode>0%</c:formatCode>
                <c:ptCount val="2"/>
                <c:pt idx="0">
                  <c:v>0</c:v>
                </c:pt>
                <c:pt idx="1">
                  <c:v>1</c:v>
                </c:pt>
              </c:numCache>
            </c:numRef>
          </c:val>
          <c:extLst>
            <c:ext xmlns:c16="http://schemas.microsoft.com/office/drawing/2014/chart" uri="{C3380CC4-5D6E-409C-BE32-E72D297353CC}">
              <c16:uniqueId val="{00000004-BC3B-46E3-BE38-8AA0FD4CE3A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5A54-48C5-8C55-6E7AEF32DB2A}"/>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5A54-48C5-8C55-6E7AEF32DB2A}"/>
              </c:ext>
            </c:extLst>
          </c:dPt>
          <c:val>
            <c:numRef>
              <c:f>'CSC #17'!$W$7:$X$7</c:f>
              <c:numCache>
                <c:formatCode>0%</c:formatCode>
                <c:ptCount val="2"/>
                <c:pt idx="0">
                  <c:v>0</c:v>
                </c:pt>
                <c:pt idx="1">
                  <c:v>0</c:v>
                </c:pt>
              </c:numCache>
            </c:numRef>
          </c:val>
          <c:extLst>
            <c:ext xmlns:c16="http://schemas.microsoft.com/office/drawing/2014/chart" uri="{C3380CC4-5D6E-409C-BE32-E72D297353CC}">
              <c16:uniqueId val="{00000004-5A54-48C5-8C55-6E7AEF32DB2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5670-428B-B41D-7727C5AF5368}"/>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5670-428B-B41D-7727C5AF5368}"/>
              </c:ext>
            </c:extLst>
          </c:dPt>
          <c:val>
            <c:numRef>
              <c:f>'CSC #18'!$W$8:$X$8</c:f>
              <c:numCache>
                <c:formatCode>0%</c:formatCode>
                <c:ptCount val="2"/>
                <c:pt idx="0">
                  <c:v>0</c:v>
                </c:pt>
                <c:pt idx="1">
                  <c:v>0</c:v>
                </c:pt>
              </c:numCache>
            </c:numRef>
          </c:val>
          <c:extLst>
            <c:ext xmlns:c16="http://schemas.microsoft.com/office/drawing/2014/chart" uri="{C3380CC4-5D6E-409C-BE32-E72D297353CC}">
              <c16:uniqueId val="{00000004-5670-428B-B41D-7727C5AF536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952741719085709"/>
          <c:y val="5.6186138039165723E-2"/>
          <c:w val="0.47485623866311605"/>
          <c:h val="0.87639049631383537"/>
        </c:manualLayout>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FBC0-4FF8-9534-46506C4461C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FBC0-4FF8-9534-46506C4461C2}"/>
              </c:ext>
            </c:extLst>
          </c:dPt>
          <c:val>
            <c:numRef>
              <c:f>'CSC #2'!$W$6:$X$6</c:f>
              <c:numCache>
                <c:formatCode>0%</c:formatCode>
                <c:ptCount val="2"/>
                <c:pt idx="0">
                  <c:v>0</c:v>
                </c:pt>
                <c:pt idx="1">
                  <c:v>0</c:v>
                </c:pt>
              </c:numCache>
            </c:numRef>
          </c:val>
          <c:extLst>
            <c:ext xmlns:c16="http://schemas.microsoft.com/office/drawing/2014/chart" uri="{C3380CC4-5D6E-409C-BE32-E72D297353CC}">
              <c16:uniqueId val="{00000004-FBC0-4FF8-9534-46506C4461C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7F18-4759-90E6-2D8AF69018F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7F18-4759-90E6-2D8AF69018F2}"/>
              </c:ext>
            </c:extLst>
          </c:dPt>
          <c:val>
            <c:numRef>
              <c:f>'CSC #18'!$Q$6:$R$6</c:f>
              <c:numCache>
                <c:formatCode>0%</c:formatCode>
                <c:ptCount val="2"/>
                <c:pt idx="0">
                  <c:v>0</c:v>
                </c:pt>
                <c:pt idx="1">
                  <c:v>0</c:v>
                </c:pt>
              </c:numCache>
            </c:numRef>
          </c:val>
          <c:extLst>
            <c:ext xmlns:c16="http://schemas.microsoft.com/office/drawing/2014/chart" uri="{C3380CC4-5D6E-409C-BE32-E72D297353CC}">
              <c16:uniqueId val="{00000004-7F18-4759-90E6-2D8AF69018F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0AB4-4A1B-BBDD-6CBE0279DC2B}"/>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0AB4-4A1B-BBDD-6CBE0279DC2B}"/>
              </c:ext>
            </c:extLst>
          </c:dPt>
          <c:val>
            <c:numRef>
              <c:f>'CSC #18'!$Q$8:$R$8</c:f>
              <c:numCache>
                <c:formatCode>0%</c:formatCode>
                <c:ptCount val="2"/>
                <c:pt idx="0">
                  <c:v>0</c:v>
                </c:pt>
                <c:pt idx="1">
                  <c:v>0</c:v>
                </c:pt>
              </c:numCache>
            </c:numRef>
          </c:val>
          <c:extLst>
            <c:ext xmlns:c16="http://schemas.microsoft.com/office/drawing/2014/chart" uri="{C3380CC4-5D6E-409C-BE32-E72D297353CC}">
              <c16:uniqueId val="{00000004-0AB4-4A1B-BBDD-6CBE0279DC2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B941-4482-85FA-B7F72137E823}"/>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B941-4482-85FA-B7F72137E823}"/>
              </c:ext>
            </c:extLst>
          </c:dPt>
          <c:val>
            <c:numRef>
              <c:f>'CSC #18'!$Q$7:$R$7</c:f>
              <c:numCache>
                <c:formatCode>0%</c:formatCode>
                <c:ptCount val="2"/>
                <c:pt idx="0">
                  <c:v>0</c:v>
                </c:pt>
                <c:pt idx="1">
                  <c:v>0</c:v>
                </c:pt>
              </c:numCache>
            </c:numRef>
          </c:val>
          <c:extLst>
            <c:ext xmlns:c16="http://schemas.microsoft.com/office/drawing/2014/chart" uri="{C3380CC4-5D6E-409C-BE32-E72D297353CC}">
              <c16:uniqueId val="{00000004-B941-4482-85FA-B7F72137E82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63500">
                <a:noFill/>
              </a:ln>
              <a:effectLst/>
            </c:spPr>
            <c:extLst>
              <c:ext xmlns:c16="http://schemas.microsoft.com/office/drawing/2014/chart" uri="{C3380CC4-5D6E-409C-BE32-E72D297353CC}">
                <c16:uniqueId val="{00000001-047C-46FC-A39A-F95E41CF862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047C-46FC-A39A-F95E41CF8627}"/>
              </c:ext>
            </c:extLst>
          </c:dPt>
          <c:val>
            <c:numRef>
              <c:f>'CSC #18'!$Q$5:$R$5</c:f>
              <c:numCache>
                <c:formatCode>0%</c:formatCode>
                <c:ptCount val="2"/>
                <c:pt idx="0">
                  <c:v>0</c:v>
                </c:pt>
                <c:pt idx="1">
                  <c:v>1</c:v>
                </c:pt>
              </c:numCache>
            </c:numRef>
          </c:val>
          <c:extLst>
            <c:ext xmlns:c16="http://schemas.microsoft.com/office/drawing/2014/chart" uri="{C3380CC4-5D6E-409C-BE32-E72D297353CC}">
              <c16:uniqueId val="{00000004-047C-46FC-A39A-F95E41CF862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D077-4E1B-A79D-97EB71E244E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D077-4E1B-A79D-97EB71E244EE}"/>
              </c:ext>
            </c:extLst>
          </c:dPt>
          <c:val>
            <c:numRef>
              <c:f>'CSC #18'!$T$7:$U$7</c:f>
              <c:numCache>
                <c:formatCode>0%</c:formatCode>
                <c:ptCount val="2"/>
                <c:pt idx="0">
                  <c:v>0</c:v>
                </c:pt>
                <c:pt idx="1">
                  <c:v>0</c:v>
                </c:pt>
              </c:numCache>
            </c:numRef>
          </c:val>
          <c:extLst>
            <c:ext xmlns:c16="http://schemas.microsoft.com/office/drawing/2014/chart" uri="{C3380CC4-5D6E-409C-BE32-E72D297353CC}">
              <c16:uniqueId val="{00000004-D077-4E1B-A79D-97EB71E244E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AF88-4AD4-9EFD-B0A00963CAE0}"/>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AF88-4AD4-9EFD-B0A00963CAE0}"/>
              </c:ext>
            </c:extLst>
          </c:dPt>
          <c:val>
            <c:numRef>
              <c:f>'CSC #18'!$T$8:$U$8</c:f>
              <c:numCache>
                <c:formatCode>0%</c:formatCode>
                <c:ptCount val="2"/>
                <c:pt idx="0">
                  <c:v>0</c:v>
                </c:pt>
                <c:pt idx="1">
                  <c:v>0</c:v>
                </c:pt>
              </c:numCache>
            </c:numRef>
          </c:val>
          <c:extLst>
            <c:ext xmlns:c16="http://schemas.microsoft.com/office/drawing/2014/chart" uri="{C3380CC4-5D6E-409C-BE32-E72D297353CC}">
              <c16:uniqueId val="{00000004-AF88-4AD4-9EFD-B0A00963CAE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C48F-4B3E-A81B-C12828283ADF}"/>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C48F-4B3E-A81B-C12828283ADF}"/>
              </c:ext>
            </c:extLst>
          </c:dPt>
          <c:val>
            <c:numRef>
              <c:f>'CSC #18'!$T$6:$U$6</c:f>
              <c:numCache>
                <c:formatCode>0%</c:formatCode>
                <c:ptCount val="2"/>
                <c:pt idx="0">
                  <c:v>0</c:v>
                </c:pt>
                <c:pt idx="1">
                  <c:v>0</c:v>
                </c:pt>
              </c:numCache>
            </c:numRef>
          </c:val>
          <c:extLst>
            <c:ext xmlns:c16="http://schemas.microsoft.com/office/drawing/2014/chart" uri="{C3380CC4-5D6E-409C-BE32-E72D297353CC}">
              <c16:uniqueId val="{00000004-C48F-4B3E-A81B-C12828283AD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alpha val="99000"/>
                </a:srgbClr>
              </a:solidFill>
              <a:ln w="63500">
                <a:noFill/>
              </a:ln>
              <a:effectLst/>
            </c:spPr>
            <c:extLst>
              <c:ext xmlns:c16="http://schemas.microsoft.com/office/drawing/2014/chart" uri="{C3380CC4-5D6E-409C-BE32-E72D297353CC}">
                <c16:uniqueId val="{00000001-30CD-44CD-8C26-C984B599A36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30CD-44CD-8C26-C984B599A369}"/>
              </c:ext>
            </c:extLst>
          </c:dPt>
          <c:val>
            <c:numRef>
              <c:f>'CSC #18'!$T$5:$U$5</c:f>
              <c:numCache>
                <c:formatCode>0%</c:formatCode>
                <c:ptCount val="2"/>
                <c:pt idx="0">
                  <c:v>0</c:v>
                </c:pt>
                <c:pt idx="1">
                  <c:v>1</c:v>
                </c:pt>
              </c:numCache>
            </c:numRef>
          </c:val>
          <c:extLst>
            <c:ext xmlns:c16="http://schemas.microsoft.com/office/drawing/2014/chart" uri="{C3380CC4-5D6E-409C-BE32-E72D297353CC}">
              <c16:uniqueId val="{00000004-30CD-44CD-8C26-C984B599A36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952741719085709"/>
          <c:y val="5.6186138039165723E-2"/>
          <c:w val="0.47485623866311605"/>
          <c:h val="0.87639049631383537"/>
        </c:manualLayout>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A52D-4874-84C0-58081D0A1E41}"/>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A52D-4874-84C0-58081D0A1E41}"/>
              </c:ext>
            </c:extLst>
          </c:dPt>
          <c:val>
            <c:numRef>
              <c:f>'CSC #18'!$W$6:$X$6</c:f>
              <c:numCache>
                <c:formatCode>0%</c:formatCode>
                <c:ptCount val="2"/>
                <c:pt idx="0">
                  <c:v>0</c:v>
                </c:pt>
                <c:pt idx="1">
                  <c:v>0</c:v>
                </c:pt>
              </c:numCache>
            </c:numRef>
          </c:val>
          <c:extLst>
            <c:ext xmlns:c16="http://schemas.microsoft.com/office/drawing/2014/chart" uri="{C3380CC4-5D6E-409C-BE32-E72D297353CC}">
              <c16:uniqueId val="{00000004-A52D-4874-84C0-58081D0A1E4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3"/>
          <c:dPt>
            <c:idx val="0"/>
            <c:bubble3D val="0"/>
            <c:explosion val="0"/>
            <c:spPr>
              <a:solidFill>
                <a:srgbClr val="E74C3C"/>
              </a:solidFill>
              <a:ln w="19050">
                <a:noFill/>
              </a:ln>
              <a:effectLst/>
            </c:spPr>
            <c:extLst>
              <c:ext xmlns:c16="http://schemas.microsoft.com/office/drawing/2014/chart" uri="{C3380CC4-5D6E-409C-BE32-E72D297353CC}">
                <c16:uniqueId val="{00000001-CD73-493A-9FE8-C6550469FBB1}"/>
              </c:ext>
            </c:extLst>
          </c:dPt>
          <c:dPt>
            <c:idx val="1"/>
            <c:bubble3D val="0"/>
            <c:explosion val="0"/>
            <c:spPr>
              <a:solidFill>
                <a:schemeClr val="bg1">
                  <a:lumMod val="50000"/>
                  <a:alpha val="25000"/>
                </a:schemeClr>
              </a:solidFill>
              <a:ln w="19050">
                <a:noFill/>
              </a:ln>
              <a:effectLst/>
            </c:spPr>
            <c:extLst>
              <c:ext xmlns:c16="http://schemas.microsoft.com/office/drawing/2014/chart" uri="{C3380CC4-5D6E-409C-BE32-E72D297353CC}">
                <c16:uniqueId val="{00000003-CD73-493A-9FE8-C6550469FBB1}"/>
              </c:ext>
            </c:extLst>
          </c:dPt>
          <c:val>
            <c:numRef>
              <c:f>'CSC #18'!$W$5:$X$5</c:f>
              <c:numCache>
                <c:formatCode>0%</c:formatCode>
                <c:ptCount val="2"/>
                <c:pt idx="0">
                  <c:v>0</c:v>
                </c:pt>
                <c:pt idx="1">
                  <c:v>1</c:v>
                </c:pt>
              </c:numCache>
            </c:numRef>
          </c:val>
          <c:extLst>
            <c:ext xmlns:c16="http://schemas.microsoft.com/office/drawing/2014/chart" uri="{C3380CC4-5D6E-409C-BE32-E72D297353CC}">
              <c16:uniqueId val="{00000004-CD73-493A-9FE8-C6550469FBB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3"/>
          <c:dPt>
            <c:idx val="0"/>
            <c:bubble3D val="0"/>
            <c:explosion val="0"/>
            <c:spPr>
              <a:solidFill>
                <a:srgbClr val="E74C3C"/>
              </a:solidFill>
              <a:ln w="19050">
                <a:noFill/>
              </a:ln>
              <a:effectLst/>
            </c:spPr>
            <c:extLst>
              <c:ext xmlns:c16="http://schemas.microsoft.com/office/drawing/2014/chart" uri="{C3380CC4-5D6E-409C-BE32-E72D297353CC}">
                <c16:uniqueId val="{00000001-8DB0-494E-8859-8655A4FFB361}"/>
              </c:ext>
            </c:extLst>
          </c:dPt>
          <c:dPt>
            <c:idx val="1"/>
            <c:bubble3D val="0"/>
            <c:explosion val="0"/>
            <c:spPr>
              <a:solidFill>
                <a:schemeClr val="bg1">
                  <a:lumMod val="50000"/>
                  <a:alpha val="25000"/>
                </a:schemeClr>
              </a:solidFill>
              <a:ln w="19050">
                <a:noFill/>
              </a:ln>
              <a:effectLst/>
            </c:spPr>
            <c:extLst>
              <c:ext xmlns:c16="http://schemas.microsoft.com/office/drawing/2014/chart" uri="{C3380CC4-5D6E-409C-BE32-E72D297353CC}">
                <c16:uniqueId val="{00000003-8DB0-494E-8859-8655A4FFB361}"/>
              </c:ext>
            </c:extLst>
          </c:dPt>
          <c:val>
            <c:numRef>
              <c:f>'CSC #2'!$W$5:$X$5</c:f>
              <c:numCache>
                <c:formatCode>0%</c:formatCode>
                <c:ptCount val="2"/>
                <c:pt idx="0">
                  <c:v>0</c:v>
                </c:pt>
                <c:pt idx="1">
                  <c:v>1</c:v>
                </c:pt>
              </c:numCache>
            </c:numRef>
          </c:val>
          <c:extLst>
            <c:ext xmlns:c16="http://schemas.microsoft.com/office/drawing/2014/chart" uri="{C3380CC4-5D6E-409C-BE32-E72D297353CC}">
              <c16:uniqueId val="{00000004-8DB0-494E-8859-8655A4FFB36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AD3F-4345-B26F-DE047F3D1D38}"/>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AD3F-4345-B26F-DE047F3D1D38}"/>
              </c:ext>
            </c:extLst>
          </c:dPt>
          <c:val>
            <c:numRef>
              <c:f>'CSC #18'!$W$7:$X$7</c:f>
              <c:numCache>
                <c:formatCode>0%</c:formatCode>
                <c:ptCount val="2"/>
                <c:pt idx="0">
                  <c:v>0</c:v>
                </c:pt>
                <c:pt idx="1">
                  <c:v>0</c:v>
                </c:pt>
              </c:numCache>
            </c:numRef>
          </c:val>
          <c:extLst>
            <c:ext xmlns:c16="http://schemas.microsoft.com/office/drawing/2014/chart" uri="{C3380CC4-5D6E-409C-BE32-E72D297353CC}">
              <c16:uniqueId val="{00000004-AD3F-4345-B26F-DE047F3D1D3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A303-4D76-A842-8F0DA9639968}"/>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A303-4D76-A842-8F0DA9639968}"/>
              </c:ext>
            </c:extLst>
          </c:dPt>
          <c:val>
            <c:numRef>
              <c:f>'CSC #2'!$Z$5:$AA$5</c:f>
              <c:numCache>
                <c:formatCode>0%</c:formatCode>
                <c:ptCount val="2"/>
                <c:pt idx="0">
                  <c:v>0</c:v>
                </c:pt>
                <c:pt idx="1">
                  <c:v>1</c:v>
                </c:pt>
              </c:numCache>
            </c:numRef>
          </c:val>
          <c:extLst>
            <c:ext xmlns:c16="http://schemas.microsoft.com/office/drawing/2014/chart" uri="{C3380CC4-5D6E-409C-BE32-E72D297353CC}">
              <c16:uniqueId val="{00000004-A303-4D76-A842-8F0DA963996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8798-4A94-A3A5-3CA5F9441EB3}"/>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8798-4A94-A3A5-3CA5F9441EB3}"/>
              </c:ext>
            </c:extLst>
          </c:dPt>
          <c:val>
            <c:numRef>
              <c:f>'CSC #2'!$AC$5:$AD$5</c:f>
              <c:numCache>
                <c:formatCode>0%</c:formatCode>
                <c:ptCount val="2"/>
                <c:pt idx="0">
                  <c:v>0</c:v>
                </c:pt>
                <c:pt idx="1">
                  <c:v>1</c:v>
                </c:pt>
              </c:numCache>
            </c:numRef>
          </c:val>
          <c:extLst>
            <c:ext xmlns:c16="http://schemas.microsoft.com/office/drawing/2014/chart" uri="{C3380CC4-5D6E-409C-BE32-E72D297353CC}">
              <c16:uniqueId val="{00000004-8798-4A94-A3A5-3CA5F9441EB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0EF5-4824-8D33-3D7A43BF5E6B}"/>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0EF5-4824-8D33-3D7A43BF5E6B}"/>
              </c:ext>
            </c:extLst>
          </c:dPt>
          <c:val>
            <c:numRef>
              <c:f>'CSC #2'!$W$7:$X$7</c:f>
              <c:numCache>
                <c:formatCode>0%</c:formatCode>
                <c:ptCount val="2"/>
                <c:pt idx="0">
                  <c:v>0</c:v>
                </c:pt>
                <c:pt idx="1">
                  <c:v>0</c:v>
                </c:pt>
              </c:numCache>
            </c:numRef>
          </c:val>
          <c:extLst>
            <c:ext xmlns:c16="http://schemas.microsoft.com/office/drawing/2014/chart" uri="{C3380CC4-5D6E-409C-BE32-E72D297353CC}">
              <c16:uniqueId val="{00000004-0EF5-4824-8D33-3D7A43BF5E6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6C0F-42B8-A866-A3AB128FA74B}"/>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C0F-42B8-A866-A3AB128FA74B}"/>
              </c:ext>
            </c:extLst>
          </c:dPt>
          <c:val>
            <c:numRef>
              <c:f>'CSC #2'!$Z$6:$AA$6</c:f>
              <c:numCache>
                <c:formatCode>0%</c:formatCode>
                <c:ptCount val="2"/>
                <c:pt idx="0">
                  <c:v>0</c:v>
                </c:pt>
                <c:pt idx="1">
                  <c:v>0</c:v>
                </c:pt>
              </c:numCache>
            </c:numRef>
          </c:val>
          <c:extLst>
            <c:ext xmlns:c16="http://schemas.microsoft.com/office/drawing/2014/chart" uri="{C3380CC4-5D6E-409C-BE32-E72D297353CC}">
              <c16:uniqueId val="{00000004-6C0F-42B8-A866-A3AB128FA74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87E2-4CFE-AE24-AE556BFFBC28}"/>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87E2-4CFE-AE24-AE556BFFBC28}"/>
              </c:ext>
            </c:extLst>
          </c:dPt>
          <c:val>
            <c:numRef>
              <c:f>'CSC #2'!$Z$7:$AA$7</c:f>
              <c:numCache>
                <c:formatCode>0%</c:formatCode>
                <c:ptCount val="2"/>
                <c:pt idx="0">
                  <c:v>0</c:v>
                </c:pt>
                <c:pt idx="1">
                  <c:v>0</c:v>
                </c:pt>
              </c:numCache>
            </c:numRef>
          </c:val>
          <c:extLst>
            <c:ext xmlns:c16="http://schemas.microsoft.com/office/drawing/2014/chart" uri="{C3380CC4-5D6E-409C-BE32-E72D297353CC}">
              <c16:uniqueId val="{00000004-87E2-4CFE-AE24-AE556BFFBC2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C53C-4C7A-B28B-F07ABBAFF516}"/>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C53C-4C7A-B28B-F07ABBAFF516}"/>
              </c:ext>
            </c:extLst>
          </c:dPt>
          <c:val>
            <c:numRef>
              <c:f>'CSC #2'!$Z$8:$AA$8</c:f>
              <c:numCache>
                <c:formatCode>0%</c:formatCode>
                <c:ptCount val="2"/>
                <c:pt idx="0">
                  <c:v>0</c:v>
                </c:pt>
                <c:pt idx="1">
                  <c:v>0</c:v>
                </c:pt>
              </c:numCache>
            </c:numRef>
          </c:val>
          <c:extLst>
            <c:ext xmlns:c16="http://schemas.microsoft.com/office/drawing/2014/chart" uri="{C3380CC4-5D6E-409C-BE32-E72D297353CC}">
              <c16:uniqueId val="{00000004-C53C-4C7A-B28B-F07ABBAFF51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8759-462C-93AE-1C1C6D9B0CE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8759-462C-93AE-1C1C6D9B0CE2}"/>
              </c:ext>
            </c:extLst>
          </c:dPt>
          <c:val>
            <c:numRef>
              <c:f>'CSC #1'!$W$8:$X$8</c:f>
              <c:numCache>
                <c:formatCode>0%</c:formatCode>
                <c:ptCount val="2"/>
                <c:pt idx="0">
                  <c:v>0</c:v>
                </c:pt>
                <c:pt idx="1">
                  <c:v>0</c:v>
                </c:pt>
              </c:numCache>
            </c:numRef>
          </c:val>
          <c:extLst>
            <c:ext xmlns:c16="http://schemas.microsoft.com/office/drawing/2014/chart" uri="{C3380CC4-5D6E-409C-BE32-E72D297353CC}">
              <c16:uniqueId val="{00000004-8759-462C-93AE-1C1C6D9B0CE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80EE-417C-A1BE-187F86D622C0}"/>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80EE-417C-A1BE-187F86D622C0}"/>
              </c:ext>
            </c:extLst>
          </c:dPt>
          <c:val>
            <c:numRef>
              <c:f>'CSC #2'!$AC$6:$AD$6</c:f>
              <c:numCache>
                <c:formatCode>0%</c:formatCode>
                <c:ptCount val="2"/>
                <c:pt idx="0">
                  <c:v>0</c:v>
                </c:pt>
                <c:pt idx="1">
                  <c:v>0</c:v>
                </c:pt>
              </c:numCache>
            </c:numRef>
          </c:val>
          <c:extLst>
            <c:ext xmlns:c16="http://schemas.microsoft.com/office/drawing/2014/chart" uri="{C3380CC4-5D6E-409C-BE32-E72D297353CC}">
              <c16:uniqueId val="{00000004-80EE-417C-A1BE-187F86D622C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62C1-4F7E-A4F6-65D6C56B0BB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2C1-4F7E-A4F6-65D6C56B0BB2}"/>
              </c:ext>
            </c:extLst>
          </c:dPt>
          <c:val>
            <c:numRef>
              <c:f>'CSC #2'!$AC$7:$AD$7</c:f>
              <c:numCache>
                <c:formatCode>0%</c:formatCode>
                <c:ptCount val="2"/>
                <c:pt idx="0">
                  <c:v>0</c:v>
                </c:pt>
                <c:pt idx="1">
                  <c:v>0</c:v>
                </c:pt>
              </c:numCache>
            </c:numRef>
          </c:val>
          <c:extLst>
            <c:ext xmlns:c16="http://schemas.microsoft.com/office/drawing/2014/chart" uri="{C3380CC4-5D6E-409C-BE32-E72D297353CC}">
              <c16:uniqueId val="{00000004-62C1-4F7E-A4F6-65D6C56B0BB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3F8D-46F5-9CBC-1A1CFDED32C4}"/>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3F8D-46F5-9CBC-1A1CFDED32C4}"/>
              </c:ext>
            </c:extLst>
          </c:dPt>
          <c:val>
            <c:numRef>
              <c:f>'CSC #2'!$AC$8:$AD$8</c:f>
              <c:numCache>
                <c:formatCode>0%</c:formatCode>
                <c:ptCount val="2"/>
                <c:pt idx="0">
                  <c:v>0</c:v>
                </c:pt>
                <c:pt idx="1">
                  <c:v>0</c:v>
                </c:pt>
              </c:numCache>
            </c:numRef>
          </c:val>
          <c:extLst>
            <c:ext xmlns:c16="http://schemas.microsoft.com/office/drawing/2014/chart" uri="{C3380CC4-5D6E-409C-BE32-E72D297353CC}">
              <c16:uniqueId val="{00000004-3F8D-46F5-9CBC-1A1CFDED32C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EE5D-4635-AB95-D6633578EE74}"/>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EE5D-4635-AB95-D6633578EE74}"/>
              </c:ext>
            </c:extLst>
          </c:dPt>
          <c:val>
            <c:numRef>
              <c:f>'CSC #3'!$Q$6:$R$6</c:f>
              <c:numCache>
                <c:formatCode>0%</c:formatCode>
                <c:ptCount val="2"/>
                <c:pt idx="0">
                  <c:v>0</c:v>
                </c:pt>
                <c:pt idx="1">
                  <c:v>0</c:v>
                </c:pt>
              </c:numCache>
            </c:numRef>
          </c:val>
          <c:extLst>
            <c:ext xmlns:c16="http://schemas.microsoft.com/office/drawing/2014/chart" uri="{C3380CC4-5D6E-409C-BE32-E72D297353CC}">
              <c16:uniqueId val="{00000004-57AA-4154-8F5D-1CC8E625C00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F803-487E-A07C-393336149171}"/>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F803-487E-A07C-393336149171}"/>
              </c:ext>
            </c:extLst>
          </c:dPt>
          <c:val>
            <c:numRef>
              <c:f>'CSC #3'!$Q$7:$R$7</c:f>
              <c:numCache>
                <c:formatCode>0%</c:formatCode>
                <c:ptCount val="2"/>
                <c:pt idx="0">
                  <c:v>0</c:v>
                </c:pt>
                <c:pt idx="1">
                  <c:v>0</c:v>
                </c:pt>
              </c:numCache>
            </c:numRef>
          </c:val>
          <c:extLst>
            <c:ext xmlns:c16="http://schemas.microsoft.com/office/drawing/2014/chart" uri="{C3380CC4-5D6E-409C-BE32-E72D297353CC}">
              <c16:uniqueId val="{00000004-126A-4282-B653-823898FF8D3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48A7-4DCF-8DEB-00F79E5F4716}"/>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48A7-4DCF-8DEB-00F79E5F4716}"/>
              </c:ext>
            </c:extLst>
          </c:dPt>
          <c:val>
            <c:numRef>
              <c:f>'CSC #3'!$Q$8:$R$8</c:f>
              <c:numCache>
                <c:formatCode>0%</c:formatCode>
                <c:ptCount val="2"/>
                <c:pt idx="0">
                  <c:v>0</c:v>
                </c:pt>
                <c:pt idx="1">
                  <c:v>0</c:v>
                </c:pt>
              </c:numCache>
            </c:numRef>
          </c:val>
          <c:extLst>
            <c:ext xmlns:c16="http://schemas.microsoft.com/office/drawing/2014/chart" uri="{C3380CC4-5D6E-409C-BE32-E72D297353CC}">
              <c16:uniqueId val="{00000004-23DF-4F95-BE99-CCB4BDC4C43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D5E3-47AC-98E6-553BB91C7CA4}"/>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D5E3-47AC-98E6-553BB91C7CA4}"/>
              </c:ext>
            </c:extLst>
          </c:dPt>
          <c:val>
            <c:numRef>
              <c:f>'CSC #3'!$Q$5:$R$5</c:f>
              <c:numCache>
                <c:formatCode>0%</c:formatCode>
                <c:ptCount val="2"/>
                <c:pt idx="0">
                  <c:v>0</c:v>
                </c:pt>
                <c:pt idx="1">
                  <c:v>1</c:v>
                </c:pt>
              </c:numCache>
            </c:numRef>
          </c:val>
          <c:extLst>
            <c:ext xmlns:c16="http://schemas.microsoft.com/office/drawing/2014/chart" uri="{C3380CC4-5D6E-409C-BE32-E72D297353CC}">
              <c16:uniqueId val="{00000004-D5F7-42C6-A76C-FEDE79C47BD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8F6F-4A6F-883B-24A0E309EB96}"/>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8F6F-4A6F-883B-24A0E309EB96}"/>
              </c:ext>
            </c:extLst>
          </c:dPt>
          <c:val>
            <c:numRef>
              <c:f>'CSC #3'!$AC$7:$AD$7</c:f>
              <c:numCache>
                <c:formatCode>0%</c:formatCode>
                <c:ptCount val="2"/>
                <c:pt idx="0">
                  <c:v>0</c:v>
                </c:pt>
                <c:pt idx="1">
                  <c:v>0</c:v>
                </c:pt>
              </c:numCache>
            </c:numRef>
          </c:val>
          <c:extLst>
            <c:ext xmlns:c16="http://schemas.microsoft.com/office/drawing/2014/chart" uri="{C3380CC4-5D6E-409C-BE32-E72D297353CC}">
              <c16:uniqueId val="{00000004-1E58-4A72-A7F9-054195E0204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574A-42BE-B44B-0864EC4E3A6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574A-42BE-B44B-0864EC4E3A67}"/>
              </c:ext>
            </c:extLst>
          </c:dPt>
          <c:val>
            <c:numRef>
              <c:f>'CSC #3'!$AC$5:$AD$5</c:f>
              <c:numCache>
                <c:formatCode>0%</c:formatCode>
                <c:ptCount val="2"/>
                <c:pt idx="0">
                  <c:v>0</c:v>
                </c:pt>
                <c:pt idx="1">
                  <c:v>1</c:v>
                </c:pt>
              </c:numCache>
            </c:numRef>
          </c:val>
          <c:extLst>
            <c:ext xmlns:c16="http://schemas.microsoft.com/office/drawing/2014/chart" uri="{C3380CC4-5D6E-409C-BE32-E72D297353CC}">
              <c16:uniqueId val="{00000004-4453-46BD-A141-DEA8DA802E8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E978-4D11-A484-139390DF9A20}"/>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E978-4D11-A484-139390DF9A20}"/>
              </c:ext>
            </c:extLst>
          </c:dPt>
          <c:val>
            <c:numRef>
              <c:f>'CSC #3'!$AC$6:$AD$6</c:f>
              <c:numCache>
                <c:formatCode>0%</c:formatCode>
                <c:ptCount val="2"/>
                <c:pt idx="0">
                  <c:v>0</c:v>
                </c:pt>
                <c:pt idx="1">
                  <c:v>0</c:v>
                </c:pt>
              </c:numCache>
            </c:numRef>
          </c:val>
          <c:extLst>
            <c:ext xmlns:c16="http://schemas.microsoft.com/office/drawing/2014/chart" uri="{C3380CC4-5D6E-409C-BE32-E72D297353CC}">
              <c16:uniqueId val="{00000004-1B02-4386-ADA3-CEA15A9F3F6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59C3-41AC-9DCA-E6638CDB169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59C3-41AC-9DCA-E6638CDB1692}"/>
              </c:ext>
            </c:extLst>
          </c:dPt>
          <c:val>
            <c:numRef>
              <c:f>'CSC #1'!$Q$6:$R$6</c:f>
              <c:numCache>
                <c:formatCode>0%</c:formatCode>
                <c:ptCount val="2"/>
                <c:pt idx="0">
                  <c:v>0</c:v>
                </c:pt>
                <c:pt idx="1">
                  <c:v>0</c:v>
                </c:pt>
              </c:numCache>
            </c:numRef>
          </c:val>
          <c:extLst>
            <c:ext xmlns:c16="http://schemas.microsoft.com/office/drawing/2014/chart" uri="{C3380CC4-5D6E-409C-BE32-E72D297353CC}">
              <c16:uniqueId val="{00000004-59C3-41AC-9DCA-E6638CDB169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1E87-4B81-8DB1-A17DE2C7604D}"/>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1E87-4B81-8DB1-A17DE2C7604D}"/>
              </c:ext>
            </c:extLst>
          </c:dPt>
          <c:val>
            <c:numRef>
              <c:f>'CSC #3'!$AC$8:$AD$8</c:f>
              <c:numCache>
                <c:formatCode>0%</c:formatCode>
                <c:ptCount val="2"/>
                <c:pt idx="0">
                  <c:v>0</c:v>
                </c:pt>
                <c:pt idx="1">
                  <c:v>0</c:v>
                </c:pt>
              </c:numCache>
            </c:numRef>
          </c:val>
          <c:extLst>
            <c:ext xmlns:c16="http://schemas.microsoft.com/office/drawing/2014/chart" uri="{C3380CC4-5D6E-409C-BE32-E72D297353CC}">
              <c16:uniqueId val="{00000004-413E-4488-8A93-B6566269F81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973F-44EA-8714-B5FE59A9E215}"/>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973F-44EA-8714-B5FE59A9E215}"/>
              </c:ext>
            </c:extLst>
          </c:dPt>
          <c:val>
            <c:numRef>
              <c:f>'CSC #3'!$Z$6:$AA$6</c:f>
              <c:numCache>
                <c:formatCode>0%</c:formatCode>
                <c:ptCount val="2"/>
                <c:pt idx="0">
                  <c:v>0</c:v>
                </c:pt>
                <c:pt idx="1">
                  <c:v>0</c:v>
                </c:pt>
              </c:numCache>
            </c:numRef>
          </c:val>
          <c:extLst>
            <c:ext xmlns:c16="http://schemas.microsoft.com/office/drawing/2014/chart" uri="{C3380CC4-5D6E-409C-BE32-E72D297353CC}">
              <c16:uniqueId val="{00000004-25DF-45CC-90E2-90AB96D9C14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4E91-4C05-BCE4-B5CBE3BA0D94}"/>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4E91-4C05-BCE4-B5CBE3BA0D94}"/>
              </c:ext>
            </c:extLst>
          </c:dPt>
          <c:val>
            <c:numRef>
              <c:f>'CSC #3'!$Z$7:$AA$7</c:f>
              <c:numCache>
                <c:formatCode>0%</c:formatCode>
                <c:ptCount val="2"/>
                <c:pt idx="0">
                  <c:v>0</c:v>
                </c:pt>
                <c:pt idx="1">
                  <c:v>0</c:v>
                </c:pt>
              </c:numCache>
            </c:numRef>
          </c:val>
          <c:extLst>
            <c:ext xmlns:c16="http://schemas.microsoft.com/office/drawing/2014/chart" uri="{C3380CC4-5D6E-409C-BE32-E72D297353CC}">
              <c16:uniqueId val="{00000004-FB6E-4D16-9062-DC2C69291C6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5936-41F9-92E9-0EFC45D590ED}"/>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5936-41F9-92E9-0EFC45D590ED}"/>
              </c:ext>
            </c:extLst>
          </c:dPt>
          <c:val>
            <c:numRef>
              <c:f>'CSC #3'!$Z$5:$AA$5</c:f>
              <c:numCache>
                <c:formatCode>0%</c:formatCode>
                <c:ptCount val="2"/>
                <c:pt idx="0">
                  <c:v>0</c:v>
                </c:pt>
                <c:pt idx="1">
                  <c:v>1</c:v>
                </c:pt>
              </c:numCache>
            </c:numRef>
          </c:val>
          <c:extLst>
            <c:ext xmlns:c16="http://schemas.microsoft.com/office/drawing/2014/chart" uri="{C3380CC4-5D6E-409C-BE32-E72D297353CC}">
              <c16:uniqueId val="{00000004-AE2D-4309-AA62-3611E7E871F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A40B-4B35-A54D-86B048D95A7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A40B-4B35-A54D-86B048D95A79}"/>
              </c:ext>
            </c:extLst>
          </c:dPt>
          <c:val>
            <c:numRef>
              <c:f>'CSC #3'!$Z$8:$AA$8</c:f>
              <c:numCache>
                <c:formatCode>0%</c:formatCode>
                <c:ptCount val="2"/>
                <c:pt idx="0">
                  <c:v>0</c:v>
                </c:pt>
                <c:pt idx="1">
                  <c:v>0</c:v>
                </c:pt>
              </c:numCache>
            </c:numRef>
          </c:val>
          <c:extLst>
            <c:ext xmlns:c16="http://schemas.microsoft.com/office/drawing/2014/chart" uri="{C3380CC4-5D6E-409C-BE32-E72D297353CC}">
              <c16:uniqueId val="{00000004-3BD3-4623-A5D4-56C7F73DCD9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3"/>
          <c:dPt>
            <c:idx val="0"/>
            <c:bubble3D val="0"/>
            <c:explosion val="0"/>
            <c:spPr>
              <a:solidFill>
                <a:srgbClr val="E74C3C"/>
              </a:solidFill>
              <a:ln w="19050">
                <a:noFill/>
              </a:ln>
              <a:effectLst/>
            </c:spPr>
            <c:extLst>
              <c:ext xmlns:c16="http://schemas.microsoft.com/office/drawing/2014/chart" uri="{C3380CC4-5D6E-409C-BE32-E72D297353CC}">
                <c16:uniqueId val="{00000001-3BDA-4A7B-B81C-728D4A9421B6}"/>
              </c:ext>
            </c:extLst>
          </c:dPt>
          <c:dPt>
            <c:idx val="1"/>
            <c:bubble3D val="0"/>
            <c:explosion val="0"/>
            <c:spPr>
              <a:solidFill>
                <a:schemeClr val="bg1">
                  <a:lumMod val="50000"/>
                  <a:alpha val="25000"/>
                </a:schemeClr>
              </a:solidFill>
              <a:ln w="19050">
                <a:noFill/>
              </a:ln>
              <a:effectLst/>
            </c:spPr>
            <c:extLst>
              <c:ext xmlns:c16="http://schemas.microsoft.com/office/drawing/2014/chart" uri="{C3380CC4-5D6E-409C-BE32-E72D297353CC}">
                <c16:uniqueId val="{00000003-3BDA-4A7B-B81C-728D4A9421B6}"/>
              </c:ext>
            </c:extLst>
          </c:dPt>
          <c:val>
            <c:numRef>
              <c:f>'CSC #3'!$W$5:$X$5</c:f>
              <c:numCache>
                <c:formatCode>0%</c:formatCode>
                <c:ptCount val="2"/>
                <c:pt idx="0">
                  <c:v>0</c:v>
                </c:pt>
                <c:pt idx="1">
                  <c:v>1</c:v>
                </c:pt>
              </c:numCache>
            </c:numRef>
          </c:val>
          <c:extLst>
            <c:ext xmlns:c16="http://schemas.microsoft.com/office/drawing/2014/chart" uri="{C3380CC4-5D6E-409C-BE32-E72D297353CC}">
              <c16:uniqueId val="{00000004-A47E-4060-9569-76C4F2F7E69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952741719085709"/>
          <c:y val="5.6186138039165723E-2"/>
          <c:w val="0.47485623866311605"/>
          <c:h val="0.87639049631383537"/>
        </c:manualLayout>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904C-4235-BBFC-A42C79126BA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904C-4235-BBFC-A42C79126BA2}"/>
              </c:ext>
            </c:extLst>
          </c:dPt>
          <c:val>
            <c:numRef>
              <c:f>'CSC #3'!$W$6:$X$6</c:f>
              <c:numCache>
                <c:formatCode>0%</c:formatCode>
                <c:ptCount val="2"/>
                <c:pt idx="0">
                  <c:v>0</c:v>
                </c:pt>
                <c:pt idx="1">
                  <c:v>0</c:v>
                </c:pt>
              </c:numCache>
            </c:numRef>
          </c:val>
          <c:extLst>
            <c:ext xmlns:c16="http://schemas.microsoft.com/office/drawing/2014/chart" uri="{C3380CC4-5D6E-409C-BE32-E72D297353CC}">
              <c16:uniqueId val="{00000004-CC36-4D42-BF6F-8ADADA15972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72EF-4143-8C13-04D390E8429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72EF-4143-8C13-04D390E8429E}"/>
              </c:ext>
            </c:extLst>
          </c:dPt>
          <c:val>
            <c:numRef>
              <c:f>'CSC #3'!$W$7:$X$7</c:f>
              <c:numCache>
                <c:formatCode>0%</c:formatCode>
                <c:ptCount val="2"/>
                <c:pt idx="0">
                  <c:v>0</c:v>
                </c:pt>
                <c:pt idx="1">
                  <c:v>0</c:v>
                </c:pt>
              </c:numCache>
            </c:numRef>
          </c:val>
          <c:extLst>
            <c:ext xmlns:c16="http://schemas.microsoft.com/office/drawing/2014/chart" uri="{C3380CC4-5D6E-409C-BE32-E72D297353CC}">
              <c16:uniqueId val="{00000004-1A06-4BA5-A13B-45C13B6E05A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B594-4901-A636-5EED641434FC}"/>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B594-4901-A636-5EED641434FC}"/>
              </c:ext>
            </c:extLst>
          </c:dPt>
          <c:val>
            <c:numRef>
              <c:f>'CSC #3'!$W$8:$X$8</c:f>
              <c:numCache>
                <c:formatCode>0%</c:formatCode>
                <c:ptCount val="2"/>
                <c:pt idx="0">
                  <c:v>0</c:v>
                </c:pt>
                <c:pt idx="1">
                  <c:v>0</c:v>
                </c:pt>
              </c:numCache>
            </c:numRef>
          </c:val>
          <c:extLst>
            <c:ext xmlns:c16="http://schemas.microsoft.com/office/drawing/2014/chart" uri="{C3380CC4-5D6E-409C-BE32-E72D297353CC}">
              <c16:uniqueId val="{00000004-9A7C-4B4C-9D84-C9C01B18141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3BA9-4BB7-851E-C3341165C266}"/>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3BA9-4BB7-851E-C3341165C266}"/>
              </c:ext>
            </c:extLst>
          </c:dPt>
          <c:val>
            <c:numRef>
              <c:f>'CSC #3'!$T$6:$U$6</c:f>
              <c:numCache>
                <c:formatCode>0%</c:formatCode>
                <c:ptCount val="2"/>
                <c:pt idx="0">
                  <c:v>0</c:v>
                </c:pt>
                <c:pt idx="1">
                  <c:v>0</c:v>
                </c:pt>
              </c:numCache>
            </c:numRef>
          </c:val>
          <c:extLst>
            <c:ext xmlns:c16="http://schemas.microsoft.com/office/drawing/2014/chart" uri="{C3380CC4-5D6E-409C-BE32-E72D297353CC}">
              <c16:uniqueId val="{00000004-3F67-4346-A30B-DA33DEAC3C1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DFBF-4B0E-AB51-AD1E2881FB7D}"/>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DFBF-4B0E-AB51-AD1E2881FB7D}"/>
              </c:ext>
            </c:extLst>
          </c:dPt>
          <c:val>
            <c:numRef>
              <c:f>'CSC #1'!$Q$8:$R$8</c:f>
              <c:numCache>
                <c:formatCode>0%</c:formatCode>
                <c:ptCount val="2"/>
                <c:pt idx="0">
                  <c:v>0</c:v>
                </c:pt>
                <c:pt idx="1">
                  <c:v>0</c:v>
                </c:pt>
              </c:numCache>
            </c:numRef>
          </c:val>
          <c:extLst>
            <c:ext xmlns:c16="http://schemas.microsoft.com/office/drawing/2014/chart" uri="{C3380CC4-5D6E-409C-BE32-E72D297353CC}">
              <c16:uniqueId val="{00000004-DFBF-4B0E-AB51-AD1E2881FB7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6B82-4DD5-BFAD-03659AB0F6A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B82-4DD5-BFAD-03659AB0F6A7}"/>
              </c:ext>
            </c:extLst>
          </c:dPt>
          <c:val>
            <c:numRef>
              <c:f>'CSC #3'!$T$5:$U$5</c:f>
              <c:numCache>
                <c:formatCode>0%</c:formatCode>
                <c:ptCount val="2"/>
                <c:pt idx="0">
                  <c:v>0</c:v>
                </c:pt>
                <c:pt idx="1">
                  <c:v>1</c:v>
                </c:pt>
              </c:numCache>
            </c:numRef>
          </c:val>
          <c:extLst>
            <c:ext xmlns:c16="http://schemas.microsoft.com/office/drawing/2014/chart" uri="{C3380CC4-5D6E-409C-BE32-E72D297353CC}">
              <c16:uniqueId val="{00000004-C2B2-4AB4-9F13-DF8983A0F1E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6F7E-477C-A52C-C08CDB69DB6F}"/>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F7E-477C-A52C-C08CDB69DB6F}"/>
              </c:ext>
            </c:extLst>
          </c:dPt>
          <c:val>
            <c:numRef>
              <c:f>'CSC #3'!$T$7:$U$7</c:f>
              <c:numCache>
                <c:formatCode>0%</c:formatCode>
                <c:ptCount val="2"/>
                <c:pt idx="0">
                  <c:v>0</c:v>
                </c:pt>
                <c:pt idx="1">
                  <c:v>0</c:v>
                </c:pt>
              </c:numCache>
            </c:numRef>
          </c:val>
          <c:extLst>
            <c:ext xmlns:c16="http://schemas.microsoft.com/office/drawing/2014/chart" uri="{C3380CC4-5D6E-409C-BE32-E72D297353CC}">
              <c16:uniqueId val="{00000004-33FB-43C1-A0C7-4732A86843F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E17C-4371-885E-7915FC801CE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E17C-4371-885E-7915FC801CE9}"/>
              </c:ext>
            </c:extLst>
          </c:dPt>
          <c:val>
            <c:numRef>
              <c:f>'CSC #3'!$T$8:$U$8</c:f>
              <c:numCache>
                <c:formatCode>0%</c:formatCode>
                <c:ptCount val="2"/>
                <c:pt idx="0">
                  <c:v>0</c:v>
                </c:pt>
                <c:pt idx="1">
                  <c:v>0</c:v>
                </c:pt>
              </c:numCache>
            </c:numRef>
          </c:val>
          <c:extLst>
            <c:ext xmlns:c16="http://schemas.microsoft.com/office/drawing/2014/chart" uri="{C3380CC4-5D6E-409C-BE32-E72D297353CC}">
              <c16:uniqueId val="{00000004-573E-4488-A29C-7EFD3FF234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952741719085709"/>
          <c:y val="5.6186138039165723E-2"/>
          <c:w val="0.47485623866311605"/>
          <c:h val="0.87639049631383537"/>
        </c:manualLayout>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DBC1-475D-B72A-8650D86FB6EB}"/>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DBC1-475D-B72A-8650D86FB6EB}"/>
              </c:ext>
            </c:extLst>
          </c:dPt>
          <c:val>
            <c:numRef>
              <c:f>'CSC #4'!$W$6:$X$6</c:f>
              <c:numCache>
                <c:formatCode>0%</c:formatCode>
                <c:ptCount val="2"/>
                <c:pt idx="0">
                  <c:v>0</c:v>
                </c:pt>
                <c:pt idx="1">
                  <c:v>0</c:v>
                </c:pt>
              </c:numCache>
            </c:numRef>
          </c:val>
          <c:extLst>
            <c:ext xmlns:c16="http://schemas.microsoft.com/office/drawing/2014/chart" uri="{C3380CC4-5D6E-409C-BE32-E72D297353CC}">
              <c16:uniqueId val="{00000004-F5AB-4D3A-B706-802BC0D45DA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3"/>
          <c:dPt>
            <c:idx val="0"/>
            <c:bubble3D val="0"/>
            <c:explosion val="0"/>
            <c:spPr>
              <a:solidFill>
                <a:srgbClr val="E74C3C"/>
              </a:solidFill>
              <a:ln w="19050">
                <a:noFill/>
              </a:ln>
              <a:effectLst/>
            </c:spPr>
            <c:extLst>
              <c:ext xmlns:c16="http://schemas.microsoft.com/office/drawing/2014/chart" uri="{C3380CC4-5D6E-409C-BE32-E72D297353CC}">
                <c16:uniqueId val="{00000002-4D27-4FD3-8DFA-941D4BF536C5}"/>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1-4D27-4FD3-8DFA-941D4BF536C5}"/>
              </c:ext>
            </c:extLst>
          </c:dPt>
          <c:val>
            <c:numRef>
              <c:f>'CSC #4'!$W$5:$X$5</c:f>
              <c:numCache>
                <c:formatCode>0%</c:formatCode>
                <c:ptCount val="2"/>
                <c:pt idx="0">
                  <c:v>0</c:v>
                </c:pt>
                <c:pt idx="1">
                  <c:v>1</c:v>
                </c:pt>
              </c:numCache>
            </c:numRef>
          </c:val>
          <c:extLst>
            <c:ext xmlns:c16="http://schemas.microsoft.com/office/drawing/2014/chart" uri="{C3380CC4-5D6E-409C-BE32-E72D297353CC}">
              <c16:uniqueId val="{00000004-ACDA-499E-9CC0-DE661F6CDC0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CA71-4FBA-B8F4-4EF3AAF54BF1}"/>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CA71-4FBA-B8F4-4EF3AAF54BF1}"/>
              </c:ext>
            </c:extLst>
          </c:dPt>
          <c:val>
            <c:numRef>
              <c:f>'CSC #4'!$W$7:$X$7</c:f>
              <c:numCache>
                <c:formatCode>0%</c:formatCode>
                <c:ptCount val="2"/>
                <c:pt idx="0">
                  <c:v>0</c:v>
                </c:pt>
                <c:pt idx="1">
                  <c:v>0</c:v>
                </c:pt>
              </c:numCache>
            </c:numRef>
          </c:val>
          <c:extLst>
            <c:ext xmlns:c16="http://schemas.microsoft.com/office/drawing/2014/chart" uri="{C3380CC4-5D6E-409C-BE32-E72D297353CC}">
              <c16:uniqueId val="{00000004-CA71-4FBA-B8F4-4EF3AAF54BF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E6A7-41C1-8FD0-6B610FC34E9F}"/>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E6A7-41C1-8FD0-6B610FC34E9F}"/>
              </c:ext>
            </c:extLst>
          </c:dPt>
          <c:val>
            <c:numRef>
              <c:f>'CSC #4'!$W$8:$X$8</c:f>
              <c:numCache>
                <c:formatCode>0%</c:formatCode>
                <c:ptCount val="2"/>
                <c:pt idx="0">
                  <c:v>0</c:v>
                </c:pt>
                <c:pt idx="1">
                  <c:v>0</c:v>
                </c:pt>
              </c:numCache>
            </c:numRef>
          </c:val>
          <c:extLst>
            <c:ext xmlns:c16="http://schemas.microsoft.com/office/drawing/2014/chart" uri="{C3380CC4-5D6E-409C-BE32-E72D297353CC}">
              <c16:uniqueId val="{00000004-09B0-4AA0-A0DE-D97E5B1D439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D4D0-4A73-B747-0A4A14E4F0F8}"/>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D4D0-4A73-B747-0A4A14E4F0F8}"/>
              </c:ext>
            </c:extLst>
          </c:dPt>
          <c:val>
            <c:numRef>
              <c:f>'CSC #4'!$AC$7:$AD$7</c:f>
              <c:numCache>
                <c:formatCode>0%</c:formatCode>
                <c:ptCount val="2"/>
                <c:pt idx="0">
                  <c:v>0</c:v>
                </c:pt>
                <c:pt idx="1">
                  <c:v>0</c:v>
                </c:pt>
              </c:numCache>
            </c:numRef>
          </c:val>
          <c:extLst>
            <c:ext xmlns:c16="http://schemas.microsoft.com/office/drawing/2014/chart" uri="{C3380CC4-5D6E-409C-BE32-E72D297353CC}">
              <c16:uniqueId val="{00000004-D4D0-4A73-B747-0A4A14E4F0F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678B-4168-9538-8E4FA9429CF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78B-4168-9538-8E4FA9429CFE}"/>
              </c:ext>
            </c:extLst>
          </c:dPt>
          <c:val>
            <c:numRef>
              <c:f>'CSC #4'!$AC$6:$AD$6</c:f>
              <c:numCache>
                <c:formatCode>0%</c:formatCode>
                <c:ptCount val="2"/>
                <c:pt idx="0">
                  <c:v>0</c:v>
                </c:pt>
                <c:pt idx="1">
                  <c:v>0</c:v>
                </c:pt>
              </c:numCache>
            </c:numRef>
          </c:val>
          <c:extLst>
            <c:ext xmlns:c16="http://schemas.microsoft.com/office/drawing/2014/chart" uri="{C3380CC4-5D6E-409C-BE32-E72D297353CC}">
              <c16:uniqueId val="{00000004-678B-4168-9538-8E4FA9429CF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7E72-407F-A482-80769CBE2CFD}"/>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7E72-407F-A482-80769CBE2CFD}"/>
              </c:ext>
            </c:extLst>
          </c:dPt>
          <c:val>
            <c:numRef>
              <c:f>'CSC #4'!$AC$8:$AD$8</c:f>
              <c:numCache>
                <c:formatCode>0%</c:formatCode>
                <c:ptCount val="2"/>
                <c:pt idx="0">
                  <c:v>0</c:v>
                </c:pt>
                <c:pt idx="1">
                  <c:v>0</c:v>
                </c:pt>
              </c:numCache>
            </c:numRef>
          </c:val>
          <c:extLst>
            <c:ext xmlns:c16="http://schemas.microsoft.com/office/drawing/2014/chart" uri="{C3380CC4-5D6E-409C-BE32-E72D297353CC}">
              <c16:uniqueId val="{00000004-7E72-407F-A482-80769CBE2CF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B6C7-490A-8A54-DF4B50956B6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B6C7-490A-8A54-DF4B50956B62}"/>
              </c:ext>
            </c:extLst>
          </c:dPt>
          <c:val>
            <c:numRef>
              <c:f>'CSC #1'!$Q$7:$R$7</c:f>
              <c:numCache>
                <c:formatCode>0%</c:formatCode>
                <c:ptCount val="2"/>
                <c:pt idx="0">
                  <c:v>0</c:v>
                </c:pt>
                <c:pt idx="1">
                  <c:v>0</c:v>
                </c:pt>
              </c:numCache>
            </c:numRef>
          </c:val>
          <c:extLst>
            <c:ext xmlns:c16="http://schemas.microsoft.com/office/drawing/2014/chart" uri="{C3380CC4-5D6E-409C-BE32-E72D297353CC}">
              <c16:uniqueId val="{00000004-B6C7-490A-8A54-DF4B50956B6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7418-4F8E-A699-E043BF25C13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7418-4F8E-A699-E043BF25C137}"/>
              </c:ext>
            </c:extLst>
          </c:dPt>
          <c:val>
            <c:numRef>
              <c:f>'CSC #4'!$Z$6:$AA$6</c:f>
              <c:numCache>
                <c:formatCode>0%</c:formatCode>
                <c:ptCount val="2"/>
                <c:pt idx="0">
                  <c:v>0</c:v>
                </c:pt>
                <c:pt idx="1">
                  <c:v>0</c:v>
                </c:pt>
              </c:numCache>
            </c:numRef>
          </c:val>
          <c:extLst>
            <c:ext xmlns:c16="http://schemas.microsoft.com/office/drawing/2014/chart" uri="{C3380CC4-5D6E-409C-BE32-E72D297353CC}">
              <c16:uniqueId val="{00000004-7418-4F8E-A699-E043BF25C13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D9BE-4D62-946D-A5875AD4C71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D9BE-4D62-946D-A5875AD4C71E}"/>
              </c:ext>
            </c:extLst>
          </c:dPt>
          <c:val>
            <c:numRef>
              <c:f>'CSC #4'!$Z$8:$AA$8</c:f>
              <c:numCache>
                <c:formatCode>0%</c:formatCode>
                <c:ptCount val="2"/>
                <c:pt idx="0">
                  <c:v>0</c:v>
                </c:pt>
                <c:pt idx="1">
                  <c:v>0</c:v>
                </c:pt>
              </c:numCache>
            </c:numRef>
          </c:val>
          <c:extLst>
            <c:ext xmlns:c16="http://schemas.microsoft.com/office/drawing/2014/chart" uri="{C3380CC4-5D6E-409C-BE32-E72D297353CC}">
              <c16:uniqueId val="{00000004-D9BE-4D62-946D-A5875AD4C71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A495-4114-8DB2-70BBA2C12FC6}"/>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A495-4114-8DB2-70BBA2C12FC6}"/>
              </c:ext>
            </c:extLst>
          </c:dPt>
          <c:val>
            <c:numRef>
              <c:f>'CSC #4'!$Z$7:$AA$7</c:f>
              <c:numCache>
                <c:formatCode>0%</c:formatCode>
                <c:ptCount val="2"/>
                <c:pt idx="0">
                  <c:v>0</c:v>
                </c:pt>
                <c:pt idx="1">
                  <c:v>0</c:v>
                </c:pt>
              </c:numCache>
            </c:numRef>
          </c:val>
          <c:extLst>
            <c:ext xmlns:c16="http://schemas.microsoft.com/office/drawing/2014/chart" uri="{C3380CC4-5D6E-409C-BE32-E72D297353CC}">
              <c16:uniqueId val="{00000004-A495-4114-8DB2-70BBA2C12FC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2-AF55-4807-A277-47F728957525}"/>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1-AF55-4807-A277-47F728957525}"/>
              </c:ext>
            </c:extLst>
          </c:dPt>
          <c:val>
            <c:numRef>
              <c:f>'CSC #4'!$T$6:$U$6</c:f>
              <c:numCache>
                <c:formatCode>0%</c:formatCode>
                <c:ptCount val="2"/>
                <c:pt idx="0">
                  <c:v>0</c:v>
                </c:pt>
                <c:pt idx="1">
                  <c:v>0</c:v>
                </c:pt>
              </c:numCache>
            </c:numRef>
          </c:val>
          <c:extLst>
            <c:ext xmlns:c16="http://schemas.microsoft.com/office/drawing/2014/chart" uri="{C3380CC4-5D6E-409C-BE32-E72D297353CC}">
              <c16:uniqueId val="{00000004-719B-420E-A8F1-7BF44CC199A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2-77A4-4930-9447-BFFA3389ABE1}"/>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1-77A4-4930-9447-BFFA3389ABE1}"/>
              </c:ext>
            </c:extLst>
          </c:dPt>
          <c:val>
            <c:numRef>
              <c:f>'CSC #4'!$T$5:$U$5</c:f>
              <c:numCache>
                <c:formatCode>0%</c:formatCode>
                <c:ptCount val="2"/>
                <c:pt idx="0">
                  <c:v>0</c:v>
                </c:pt>
                <c:pt idx="1">
                  <c:v>1</c:v>
                </c:pt>
              </c:numCache>
            </c:numRef>
          </c:val>
          <c:extLst>
            <c:ext xmlns:c16="http://schemas.microsoft.com/office/drawing/2014/chart" uri="{C3380CC4-5D6E-409C-BE32-E72D297353CC}">
              <c16:uniqueId val="{00000004-B4E9-4B1A-BD9D-5E0B5B11381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2-A566-413B-8437-387A49845901}"/>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1-A566-413B-8437-387A49845901}"/>
              </c:ext>
            </c:extLst>
          </c:dPt>
          <c:val>
            <c:numRef>
              <c:f>'CSC #4'!$T$7:$U$7</c:f>
              <c:numCache>
                <c:formatCode>0%</c:formatCode>
                <c:ptCount val="2"/>
                <c:pt idx="0">
                  <c:v>0</c:v>
                </c:pt>
                <c:pt idx="1">
                  <c:v>0</c:v>
                </c:pt>
              </c:numCache>
            </c:numRef>
          </c:val>
          <c:extLst>
            <c:ext xmlns:c16="http://schemas.microsoft.com/office/drawing/2014/chart" uri="{C3380CC4-5D6E-409C-BE32-E72D297353CC}">
              <c16:uniqueId val="{00000004-66E7-4A88-AFCF-09EAA71783D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2-3A6C-4E58-9727-B188EB95F4DA}"/>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1-3A6C-4E58-9727-B188EB95F4DA}"/>
              </c:ext>
            </c:extLst>
          </c:dPt>
          <c:val>
            <c:numRef>
              <c:f>'CSC #4'!$T$8:$U$8</c:f>
              <c:numCache>
                <c:formatCode>0%</c:formatCode>
                <c:ptCount val="2"/>
                <c:pt idx="0">
                  <c:v>0</c:v>
                </c:pt>
                <c:pt idx="1">
                  <c:v>0</c:v>
                </c:pt>
              </c:numCache>
            </c:numRef>
          </c:val>
          <c:extLst>
            <c:ext xmlns:c16="http://schemas.microsoft.com/office/drawing/2014/chart" uri="{C3380CC4-5D6E-409C-BE32-E72D297353CC}">
              <c16:uniqueId val="{00000004-3200-421A-B4B5-60FD6BFBB03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2-19CE-45A3-B809-82A529E227AE}"/>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1-19CE-45A3-B809-82A529E227AE}"/>
              </c:ext>
            </c:extLst>
          </c:dPt>
          <c:val>
            <c:numRef>
              <c:f>'CSC #4'!$Q$6:$R$6</c:f>
              <c:numCache>
                <c:formatCode>0%</c:formatCode>
                <c:ptCount val="2"/>
                <c:pt idx="0">
                  <c:v>0</c:v>
                </c:pt>
                <c:pt idx="1">
                  <c:v>0</c:v>
                </c:pt>
              </c:numCache>
            </c:numRef>
          </c:val>
          <c:extLst>
            <c:ext xmlns:c16="http://schemas.microsoft.com/office/drawing/2014/chart" uri="{C3380CC4-5D6E-409C-BE32-E72D297353CC}">
              <c16:uniqueId val="{00000004-CF91-497F-AD6C-9AF0EE44922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2-92EC-47BE-92CE-E577C5D344E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1-92EC-47BE-92CE-E577C5D344E7}"/>
              </c:ext>
            </c:extLst>
          </c:dPt>
          <c:val>
            <c:numRef>
              <c:f>'CSC #4'!$Q$8:$R$8</c:f>
              <c:numCache>
                <c:formatCode>0%</c:formatCode>
                <c:ptCount val="2"/>
                <c:pt idx="0">
                  <c:v>0</c:v>
                </c:pt>
                <c:pt idx="1">
                  <c:v>0</c:v>
                </c:pt>
              </c:numCache>
            </c:numRef>
          </c:val>
          <c:extLst>
            <c:ext xmlns:c16="http://schemas.microsoft.com/office/drawing/2014/chart" uri="{C3380CC4-5D6E-409C-BE32-E72D297353CC}">
              <c16:uniqueId val="{00000004-3769-494B-891F-0D7C438E02D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2-3F4D-46D2-9047-EF8E35E6E054}"/>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1-3F4D-46D2-9047-EF8E35E6E054}"/>
              </c:ext>
            </c:extLst>
          </c:dPt>
          <c:val>
            <c:numRef>
              <c:f>'CSC #4'!$Q$7:$R$7</c:f>
              <c:numCache>
                <c:formatCode>0%</c:formatCode>
                <c:ptCount val="2"/>
                <c:pt idx="0">
                  <c:v>0</c:v>
                </c:pt>
                <c:pt idx="1">
                  <c:v>0</c:v>
                </c:pt>
              </c:numCache>
            </c:numRef>
          </c:val>
          <c:extLst>
            <c:ext xmlns:c16="http://schemas.microsoft.com/office/drawing/2014/chart" uri="{C3380CC4-5D6E-409C-BE32-E72D297353CC}">
              <c16:uniqueId val="{00000004-0E21-4E91-A34B-163901EF15C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63500">
                <a:noFill/>
              </a:ln>
              <a:effectLst/>
            </c:spPr>
            <c:extLst>
              <c:ext xmlns:c16="http://schemas.microsoft.com/office/drawing/2014/chart" uri="{C3380CC4-5D6E-409C-BE32-E72D297353CC}">
                <c16:uniqueId val="{00000001-66FB-40F2-B819-86B28CDA9631}"/>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6FB-40F2-B819-86B28CDA9631}"/>
              </c:ext>
            </c:extLst>
          </c:dPt>
          <c:val>
            <c:numRef>
              <c:f>'CSC #1'!$Q$5:$R$5</c:f>
              <c:numCache>
                <c:formatCode>0%</c:formatCode>
                <c:ptCount val="2"/>
                <c:pt idx="0">
                  <c:v>0</c:v>
                </c:pt>
                <c:pt idx="1">
                  <c:v>1</c:v>
                </c:pt>
              </c:numCache>
            </c:numRef>
          </c:val>
          <c:extLst>
            <c:ext xmlns:c16="http://schemas.microsoft.com/office/drawing/2014/chart" uri="{C3380CC4-5D6E-409C-BE32-E72D297353CC}">
              <c16:uniqueId val="{00000004-66FB-40F2-B819-86B28CDA963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2-10F8-45EF-B036-DDDA95F12837}"/>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1-10F8-45EF-B036-DDDA95F12837}"/>
              </c:ext>
            </c:extLst>
          </c:dPt>
          <c:val>
            <c:numRef>
              <c:f>'CSC #4'!$Q$5:$R$5</c:f>
              <c:numCache>
                <c:formatCode>0%</c:formatCode>
                <c:ptCount val="2"/>
                <c:pt idx="0">
                  <c:v>0</c:v>
                </c:pt>
                <c:pt idx="1">
                  <c:v>1</c:v>
                </c:pt>
              </c:numCache>
            </c:numRef>
          </c:val>
          <c:extLst>
            <c:ext xmlns:c16="http://schemas.microsoft.com/office/drawing/2014/chart" uri="{C3380CC4-5D6E-409C-BE32-E72D297353CC}">
              <c16:uniqueId val="{00000004-993F-47CE-BA8E-155E4097882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2CB0-4002-81A6-C8353CED91A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2CB0-4002-81A6-C8353CED91A9}"/>
              </c:ext>
            </c:extLst>
          </c:dPt>
          <c:val>
            <c:numRef>
              <c:f>'CSC #4'!$Z$5:$AA$5</c:f>
              <c:numCache>
                <c:formatCode>0%</c:formatCode>
                <c:ptCount val="2"/>
                <c:pt idx="0">
                  <c:v>0</c:v>
                </c:pt>
                <c:pt idx="1">
                  <c:v>1</c:v>
                </c:pt>
              </c:numCache>
            </c:numRef>
          </c:val>
          <c:extLst>
            <c:ext xmlns:c16="http://schemas.microsoft.com/office/drawing/2014/chart" uri="{C3380CC4-5D6E-409C-BE32-E72D297353CC}">
              <c16:uniqueId val="{00000004-9CA6-47ED-97CD-8127BD00D3B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5D28-4935-8932-035D64CD228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5D28-4935-8932-035D64CD2282}"/>
              </c:ext>
            </c:extLst>
          </c:dPt>
          <c:val>
            <c:numRef>
              <c:f>'CSC #4'!$AC$5:$AD$5</c:f>
              <c:numCache>
                <c:formatCode>0%</c:formatCode>
                <c:ptCount val="2"/>
                <c:pt idx="0">
                  <c:v>0</c:v>
                </c:pt>
                <c:pt idx="1">
                  <c:v>1</c:v>
                </c:pt>
              </c:numCache>
            </c:numRef>
          </c:val>
          <c:extLst>
            <c:ext xmlns:c16="http://schemas.microsoft.com/office/drawing/2014/chart" uri="{C3380CC4-5D6E-409C-BE32-E72D297353CC}">
              <c16:uniqueId val="{00000004-53F2-413E-AF52-02E92BC49C6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6662-4362-8A5C-DBFCB10F9A8C}"/>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662-4362-8A5C-DBFCB10F9A8C}"/>
              </c:ext>
            </c:extLst>
          </c:dPt>
          <c:val>
            <c:numRef>
              <c:f>'CSC #5'!$W$8:$X$8</c:f>
              <c:numCache>
                <c:formatCode>0%</c:formatCode>
                <c:ptCount val="2"/>
                <c:pt idx="0">
                  <c:v>0</c:v>
                </c:pt>
                <c:pt idx="1">
                  <c:v>0</c:v>
                </c:pt>
              </c:numCache>
            </c:numRef>
          </c:val>
          <c:extLst>
            <c:ext xmlns:c16="http://schemas.microsoft.com/office/drawing/2014/chart" uri="{C3380CC4-5D6E-409C-BE32-E72D297353CC}">
              <c16:uniqueId val="{00000004-6662-4362-8A5C-DBFCB10F9A8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D457-4401-BA19-09B4F2613126}"/>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D457-4401-BA19-09B4F2613126}"/>
              </c:ext>
            </c:extLst>
          </c:dPt>
          <c:val>
            <c:numRef>
              <c:f>'CSC #5'!$Q$6:$R$6</c:f>
              <c:numCache>
                <c:formatCode>0%</c:formatCode>
                <c:ptCount val="2"/>
                <c:pt idx="0">
                  <c:v>0</c:v>
                </c:pt>
                <c:pt idx="1">
                  <c:v>0</c:v>
                </c:pt>
              </c:numCache>
            </c:numRef>
          </c:val>
          <c:extLst>
            <c:ext xmlns:c16="http://schemas.microsoft.com/office/drawing/2014/chart" uri="{C3380CC4-5D6E-409C-BE32-E72D297353CC}">
              <c16:uniqueId val="{00000004-D457-4401-BA19-09B4F261312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DB96-456F-9829-BDE353A92826}"/>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DB96-456F-9829-BDE353A92826}"/>
              </c:ext>
            </c:extLst>
          </c:dPt>
          <c:val>
            <c:numRef>
              <c:f>'CSC #5'!$Q$8:$R$8</c:f>
              <c:numCache>
                <c:formatCode>0%</c:formatCode>
                <c:ptCount val="2"/>
                <c:pt idx="0">
                  <c:v>0</c:v>
                </c:pt>
                <c:pt idx="1">
                  <c:v>0</c:v>
                </c:pt>
              </c:numCache>
            </c:numRef>
          </c:val>
          <c:extLst>
            <c:ext xmlns:c16="http://schemas.microsoft.com/office/drawing/2014/chart" uri="{C3380CC4-5D6E-409C-BE32-E72D297353CC}">
              <c16:uniqueId val="{00000004-DB96-456F-9829-BDE353A9282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val>
            <c:numRef>
              <c:f>'CSC #5'!$Q$7:$R$7</c:f>
            </c:numRef>
          </c:val>
          <c:extLst>
            <c:ext xmlns:c16="http://schemas.microsoft.com/office/drawing/2014/chart" uri="{C3380CC4-5D6E-409C-BE32-E72D297353CC}">
              <c16:uniqueId val="{00000004-4DF2-465E-99DA-16FC35885C7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63500">
                <a:noFill/>
              </a:ln>
              <a:effectLst/>
            </c:spPr>
            <c:extLst>
              <c:ext xmlns:c16="http://schemas.microsoft.com/office/drawing/2014/chart" uri="{C3380CC4-5D6E-409C-BE32-E72D297353CC}">
                <c16:uniqueId val="{00000001-D5AA-466B-BDA1-0C7AF5AADAD9}"/>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D5AA-466B-BDA1-0C7AF5AADAD9}"/>
              </c:ext>
            </c:extLst>
          </c:dPt>
          <c:val>
            <c:numRef>
              <c:f>'CSC #5'!$Q$5:$R$5</c:f>
              <c:numCache>
                <c:formatCode>0%</c:formatCode>
                <c:ptCount val="2"/>
                <c:pt idx="0">
                  <c:v>0</c:v>
                </c:pt>
                <c:pt idx="1">
                  <c:v>1</c:v>
                </c:pt>
              </c:numCache>
            </c:numRef>
          </c:val>
          <c:extLst>
            <c:ext xmlns:c16="http://schemas.microsoft.com/office/drawing/2014/chart" uri="{C3380CC4-5D6E-409C-BE32-E72D297353CC}">
              <c16:uniqueId val="{00000004-D5AA-466B-BDA1-0C7AF5AADAD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63500">
                <a:noFill/>
              </a:ln>
              <a:effectLst/>
            </c:spPr>
            <c:extLst>
              <c:ext xmlns:c16="http://schemas.microsoft.com/office/drawing/2014/chart" uri="{C3380CC4-5D6E-409C-BE32-E72D297353CC}">
                <c16:uniqueId val="{00000001-E564-4294-80E2-BB55D573A84C}"/>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E564-4294-80E2-BB55D573A84C}"/>
              </c:ext>
            </c:extLst>
          </c:dPt>
          <c:val>
            <c:numRef>
              <c:f>'CSC #5'!$T$7:$U$7</c:f>
              <c:numCache>
                <c:formatCode>0%</c:formatCode>
                <c:ptCount val="2"/>
                <c:pt idx="0">
                  <c:v>0</c:v>
                </c:pt>
                <c:pt idx="1">
                  <c:v>0</c:v>
                </c:pt>
              </c:numCache>
            </c:numRef>
          </c:val>
          <c:extLst>
            <c:ext xmlns:c16="http://schemas.microsoft.com/office/drawing/2014/chart" uri="{C3380CC4-5D6E-409C-BE32-E72D297353CC}">
              <c16:uniqueId val="{00000004-E564-4294-80E2-BB55D573A84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255C-432E-9D0E-98EAA3721D7F}"/>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255C-432E-9D0E-98EAA3721D7F}"/>
              </c:ext>
            </c:extLst>
          </c:dPt>
          <c:val>
            <c:numRef>
              <c:f>'CSC #5'!$T$8:$U$8</c:f>
              <c:numCache>
                <c:formatCode>0%</c:formatCode>
                <c:ptCount val="2"/>
                <c:pt idx="0">
                  <c:v>0</c:v>
                </c:pt>
                <c:pt idx="1">
                  <c:v>0</c:v>
                </c:pt>
              </c:numCache>
            </c:numRef>
          </c:val>
          <c:extLst>
            <c:ext xmlns:c16="http://schemas.microsoft.com/office/drawing/2014/chart" uri="{C3380CC4-5D6E-409C-BE32-E72D297353CC}">
              <c16:uniqueId val="{00000004-255C-432E-9D0E-98EAA3721D7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63500">
                <a:noFill/>
              </a:ln>
              <a:effectLst/>
            </c:spPr>
            <c:extLst>
              <c:ext xmlns:c16="http://schemas.microsoft.com/office/drawing/2014/chart" uri="{C3380CC4-5D6E-409C-BE32-E72D297353CC}">
                <c16:uniqueId val="{00000001-3204-4ADB-9426-33309B56356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3204-4ADB-9426-33309B563562}"/>
              </c:ext>
            </c:extLst>
          </c:dPt>
          <c:val>
            <c:numRef>
              <c:f>'CSC #1'!$T$8:$U$8</c:f>
              <c:numCache>
                <c:formatCode>0%</c:formatCode>
                <c:ptCount val="2"/>
                <c:pt idx="0">
                  <c:v>0</c:v>
                </c:pt>
                <c:pt idx="1">
                  <c:v>0</c:v>
                </c:pt>
              </c:numCache>
            </c:numRef>
          </c:val>
          <c:extLst>
            <c:ext xmlns:c16="http://schemas.microsoft.com/office/drawing/2014/chart" uri="{C3380CC4-5D6E-409C-BE32-E72D297353CC}">
              <c16:uniqueId val="{00000004-3204-4ADB-9426-33309B56356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63500">
                <a:noFill/>
              </a:ln>
              <a:effectLst/>
            </c:spPr>
            <c:extLst>
              <c:ext xmlns:c16="http://schemas.microsoft.com/office/drawing/2014/chart" uri="{C3380CC4-5D6E-409C-BE32-E72D297353CC}">
                <c16:uniqueId val="{00000001-E889-4B98-9173-2C4848D641C0}"/>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E889-4B98-9173-2C4848D641C0}"/>
              </c:ext>
            </c:extLst>
          </c:dPt>
          <c:val>
            <c:numRef>
              <c:f>'CSC #5'!$T$6:$U$6</c:f>
              <c:numCache>
                <c:formatCode>0%</c:formatCode>
                <c:ptCount val="2"/>
                <c:pt idx="0">
                  <c:v>0</c:v>
                </c:pt>
                <c:pt idx="1">
                  <c:v>0</c:v>
                </c:pt>
              </c:numCache>
            </c:numRef>
          </c:val>
          <c:extLst>
            <c:ext xmlns:c16="http://schemas.microsoft.com/office/drawing/2014/chart" uri="{C3380CC4-5D6E-409C-BE32-E72D297353CC}">
              <c16:uniqueId val="{00000004-E889-4B98-9173-2C4848D641C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alpha val="99000"/>
                </a:srgbClr>
              </a:solidFill>
              <a:ln w="63500">
                <a:noFill/>
              </a:ln>
              <a:effectLst/>
            </c:spPr>
            <c:extLst>
              <c:ext xmlns:c16="http://schemas.microsoft.com/office/drawing/2014/chart" uri="{C3380CC4-5D6E-409C-BE32-E72D297353CC}">
                <c16:uniqueId val="{00000001-AF88-4462-B41C-F7169088C7DB}"/>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AF88-4462-B41C-F7169088C7DB}"/>
              </c:ext>
            </c:extLst>
          </c:dPt>
          <c:val>
            <c:numRef>
              <c:f>'CSC #5'!$T$5:$U$5</c:f>
              <c:numCache>
                <c:formatCode>0%</c:formatCode>
                <c:ptCount val="2"/>
                <c:pt idx="0">
                  <c:v>0</c:v>
                </c:pt>
                <c:pt idx="1">
                  <c:v>1</c:v>
                </c:pt>
              </c:numCache>
            </c:numRef>
          </c:val>
          <c:extLst>
            <c:ext xmlns:c16="http://schemas.microsoft.com/office/drawing/2014/chart" uri="{C3380CC4-5D6E-409C-BE32-E72D297353CC}">
              <c16:uniqueId val="{00000004-AF88-4462-B41C-F7169088C7D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952741719085709"/>
          <c:y val="5.6186138039165723E-2"/>
          <c:w val="0.47485623866311605"/>
          <c:h val="0.87639049631383537"/>
        </c:manualLayout>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61C1-4A2D-88D4-6694934E8ACB}"/>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1C1-4A2D-88D4-6694934E8ACB}"/>
              </c:ext>
            </c:extLst>
          </c:dPt>
          <c:val>
            <c:numRef>
              <c:f>'CSC #5'!$W$6:$X$6</c:f>
              <c:numCache>
                <c:formatCode>0%</c:formatCode>
                <c:ptCount val="2"/>
                <c:pt idx="0">
                  <c:v>0</c:v>
                </c:pt>
                <c:pt idx="1">
                  <c:v>0</c:v>
                </c:pt>
              </c:numCache>
            </c:numRef>
          </c:val>
          <c:extLst>
            <c:ext xmlns:c16="http://schemas.microsoft.com/office/drawing/2014/chart" uri="{C3380CC4-5D6E-409C-BE32-E72D297353CC}">
              <c16:uniqueId val="{00000004-61C1-4A2D-88D4-6694934E8AC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3"/>
          <c:dPt>
            <c:idx val="0"/>
            <c:bubble3D val="0"/>
            <c:explosion val="0"/>
            <c:spPr>
              <a:solidFill>
                <a:srgbClr val="E74C3C"/>
              </a:solidFill>
              <a:ln w="19050">
                <a:noFill/>
              </a:ln>
              <a:effectLst/>
            </c:spPr>
            <c:extLst>
              <c:ext xmlns:c16="http://schemas.microsoft.com/office/drawing/2014/chart" uri="{C3380CC4-5D6E-409C-BE32-E72D297353CC}">
                <c16:uniqueId val="{00000001-3720-41E7-A06F-67B3BB8DB74D}"/>
              </c:ext>
            </c:extLst>
          </c:dPt>
          <c:dPt>
            <c:idx val="1"/>
            <c:bubble3D val="0"/>
            <c:explosion val="0"/>
            <c:spPr>
              <a:solidFill>
                <a:schemeClr val="bg1">
                  <a:lumMod val="50000"/>
                  <a:alpha val="25000"/>
                </a:schemeClr>
              </a:solidFill>
              <a:ln w="19050">
                <a:noFill/>
              </a:ln>
              <a:effectLst/>
            </c:spPr>
            <c:extLst>
              <c:ext xmlns:c16="http://schemas.microsoft.com/office/drawing/2014/chart" uri="{C3380CC4-5D6E-409C-BE32-E72D297353CC}">
                <c16:uniqueId val="{00000003-3720-41E7-A06F-67B3BB8DB74D}"/>
              </c:ext>
            </c:extLst>
          </c:dPt>
          <c:val>
            <c:numRef>
              <c:f>'CSC #5'!$W$5:$X$5</c:f>
              <c:numCache>
                <c:formatCode>0%</c:formatCode>
                <c:ptCount val="2"/>
                <c:pt idx="0">
                  <c:v>0</c:v>
                </c:pt>
                <c:pt idx="1">
                  <c:v>1</c:v>
                </c:pt>
              </c:numCache>
            </c:numRef>
          </c:val>
          <c:extLst>
            <c:ext xmlns:c16="http://schemas.microsoft.com/office/drawing/2014/chart" uri="{C3380CC4-5D6E-409C-BE32-E72D297353CC}">
              <c16:uniqueId val="{00000004-3720-41E7-A06F-67B3BB8DB74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A33E-49F9-9A55-2952BCA32A16}"/>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A33E-49F9-9A55-2952BCA32A16}"/>
              </c:ext>
            </c:extLst>
          </c:dPt>
          <c:val>
            <c:numRef>
              <c:f>'CSC #5'!$Z$5:$AA$5</c:f>
              <c:numCache>
                <c:formatCode>0%</c:formatCode>
                <c:ptCount val="2"/>
                <c:pt idx="0">
                  <c:v>0</c:v>
                </c:pt>
                <c:pt idx="1">
                  <c:v>1</c:v>
                </c:pt>
              </c:numCache>
            </c:numRef>
          </c:val>
          <c:extLst>
            <c:ext xmlns:c16="http://schemas.microsoft.com/office/drawing/2014/chart" uri="{C3380CC4-5D6E-409C-BE32-E72D297353CC}">
              <c16:uniqueId val="{00000004-A33E-49F9-9A55-2952BCA32A1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74C3C"/>
              </a:solidFill>
              <a:ln w="19050">
                <a:noFill/>
              </a:ln>
              <a:effectLst/>
            </c:spPr>
            <c:extLst>
              <c:ext xmlns:c16="http://schemas.microsoft.com/office/drawing/2014/chart" uri="{C3380CC4-5D6E-409C-BE32-E72D297353CC}">
                <c16:uniqueId val="{00000001-C14D-4020-ACA0-1220A0EAC89B}"/>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C14D-4020-ACA0-1220A0EAC89B}"/>
              </c:ext>
            </c:extLst>
          </c:dPt>
          <c:val>
            <c:numRef>
              <c:f>'CSC #5'!$AC$5:$AD$5</c:f>
              <c:numCache>
                <c:formatCode>0%</c:formatCode>
                <c:ptCount val="2"/>
                <c:pt idx="0">
                  <c:v>0</c:v>
                </c:pt>
                <c:pt idx="1">
                  <c:v>1</c:v>
                </c:pt>
              </c:numCache>
            </c:numRef>
          </c:val>
          <c:extLst>
            <c:ext xmlns:c16="http://schemas.microsoft.com/office/drawing/2014/chart" uri="{C3380CC4-5D6E-409C-BE32-E72D297353CC}">
              <c16:uniqueId val="{00000004-C14D-4020-ACA0-1220A0EAC89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3AD6-4248-97BA-B189E8A46C94}"/>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3AD6-4248-97BA-B189E8A46C94}"/>
              </c:ext>
            </c:extLst>
          </c:dPt>
          <c:val>
            <c:numRef>
              <c:f>'CSC #5'!$W$7:$X$7</c:f>
              <c:numCache>
                <c:formatCode>0%</c:formatCode>
                <c:ptCount val="2"/>
                <c:pt idx="0">
                  <c:v>0</c:v>
                </c:pt>
                <c:pt idx="1">
                  <c:v>0</c:v>
                </c:pt>
              </c:numCache>
            </c:numRef>
          </c:val>
          <c:extLst>
            <c:ext xmlns:c16="http://schemas.microsoft.com/office/drawing/2014/chart" uri="{C3380CC4-5D6E-409C-BE32-E72D297353CC}">
              <c16:uniqueId val="{00000004-3AD6-4248-97BA-B189E8A46C9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67E22"/>
              </a:solidFill>
              <a:ln w="19050">
                <a:noFill/>
              </a:ln>
              <a:effectLst/>
            </c:spPr>
            <c:extLst>
              <c:ext xmlns:c16="http://schemas.microsoft.com/office/drawing/2014/chart" uri="{C3380CC4-5D6E-409C-BE32-E72D297353CC}">
                <c16:uniqueId val="{00000001-8248-4315-8B8B-4FC5543B5792}"/>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8248-4315-8B8B-4FC5543B5792}"/>
              </c:ext>
            </c:extLst>
          </c:dPt>
          <c:val>
            <c:numRef>
              <c:f>'CSC #5'!$Z$6:$AA$6</c:f>
              <c:numCache>
                <c:formatCode>0%</c:formatCode>
                <c:ptCount val="2"/>
                <c:pt idx="0">
                  <c:v>0</c:v>
                </c:pt>
                <c:pt idx="1">
                  <c:v>0</c:v>
                </c:pt>
              </c:numCache>
            </c:numRef>
          </c:val>
          <c:extLst>
            <c:ext xmlns:c16="http://schemas.microsoft.com/office/drawing/2014/chart" uri="{C3380CC4-5D6E-409C-BE32-E72D297353CC}">
              <c16:uniqueId val="{00000004-8248-4315-8B8B-4FC5543B579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1C40F"/>
              </a:solidFill>
              <a:ln w="19050">
                <a:noFill/>
              </a:ln>
              <a:effectLst/>
            </c:spPr>
            <c:extLst>
              <c:ext xmlns:c16="http://schemas.microsoft.com/office/drawing/2014/chart" uri="{C3380CC4-5D6E-409C-BE32-E72D297353CC}">
                <c16:uniqueId val="{00000001-6406-40B2-A3AF-2B976E9AB4C3}"/>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6406-40B2-A3AF-2B976E9AB4C3}"/>
              </c:ext>
            </c:extLst>
          </c:dPt>
          <c:val>
            <c:numRef>
              <c:f>'CSC #5'!$Z$7:$AA$7</c:f>
              <c:numCache>
                <c:formatCode>0%</c:formatCode>
                <c:ptCount val="2"/>
                <c:pt idx="0">
                  <c:v>0</c:v>
                </c:pt>
                <c:pt idx="1">
                  <c:v>0</c:v>
                </c:pt>
              </c:numCache>
            </c:numRef>
          </c:val>
          <c:extLst>
            <c:ext xmlns:c16="http://schemas.microsoft.com/office/drawing/2014/chart" uri="{C3380CC4-5D6E-409C-BE32-E72D297353CC}">
              <c16:uniqueId val="{00000004-6406-40B2-A3AF-2B976E9AB4C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7AE60"/>
              </a:solidFill>
              <a:ln w="19050">
                <a:noFill/>
              </a:ln>
              <a:effectLst/>
            </c:spPr>
            <c:extLst>
              <c:ext xmlns:c16="http://schemas.microsoft.com/office/drawing/2014/chart" uri="{C3380CC4-5D6E-409C-BE32-E72D297353CC}">
                <c16:uniqueId val="{00000001-ECB9-4A77-83EA-4E7AD92F5E9A}"/>
              </c:ext>
            </c:extLst>
          </c:dPt>
          <c:dPt>
            <c:idx val="1"/>
            <c:bubble3D val="0"/>
            <c:spPr>
              <a:solidFill>
                <a:schemeClr val="bg1">
                  <a:lumMod val="50000"/>
                  <a:alpha val="25000"/>
                </a:schemeClr>
              </a:solidFill>
              <a:ln w="19050">
                <a:noFill/>
              </a:ln>
              <a:effectLst/>
            </c:spPr>
            <c:extLst>
              <c:ext xmlns:c16="http://schemas.microsoft.com/office/drawing/2014/chart" uri="{C3380CC4-5D6E-409C-BE32-E72D297353CC}">
                <c16:uniqueId val="{00000003-ECB9-4A77-83EA-4E7AD92F5E9A}"/>
              </c:ext>
            </c:extLst>
          </c:dPt>
          <c:val>
            <c:numRef>
              <c:f>'CSC #5'!$Z$8:$AA$8</c:f>
              <c:numCache>
                <c:formatCode>0%</c:formatCode>
                <c:ptCount val="2"/>
                <c:pt idx="0">
                  <c:v>0</c:v>
                </c:pt>
                <c:pt idx="1">
                  <c:v>0</c:v>
                </c:pt>
              </c:numCache>
            </c:numRef>
          </c:val>
          <c:extLst>
            <c:ext xmlns:c16="http://schemas.microsoft.com/office/drawing/2014/chart" uri="{C3380CC4-5D6E-409C-BE32-E72D297353CC}">
              <c16:uniqueId val="{00000004-ECB9-4A77-83EA-4E7AD92F5E9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ocumenttasks/documenttask1.xml><?xml version="1.0" encoding="utf-8"?>
<Tasks xmlns="http://schemas.microsoft.com/office/tasks/2019/documenttasks">
  <Task id="{709A97FF-A3EF-425C-AA04-02C134EDED0C}">
    <Anchor>
      <Comment id="{171D6515-53E1-4309-9D71-1F6CFCFEA4BF}"/>
    </Anchor>
    <History>
      <Event time="2021-11-12T18:02:59.91" id="{62D1CD5F-055A-4F2A-AF59-8064AB28D8B1}">
        <Attribution userId="S::francisco.felix@economia.gov.br::140c54dd-1838-438d-a19a-64d3b1a8967b" userName="FRANCISCO MAGNO FELIX NOBRE" userProvider="AD"/>
        <Anchor>
          <Comment id="{A48257C2-7075-4235-B653-A87F68275A2E}"/>
        </Anchor>
        <Create/>
      </Event>
      <Event time="2021-11-12T18:02:59.91" id="{1CD54669-D756-4658-B15D-8DA5DC8A7516}">
        <Attribution userId="S::francisco.felix@economia.gov.br::140c54dd-1838-438d-a19a-64d3b1a8967b" userName="FRANCISCO MAGNO FELIX NOBRE" userProvider="AD"/>
        <Anchor>
          <Comment id="{A48257C2-7075-4235-B653-A87F68275A2E}"/>
        </Anchor>
        <Assign userId="S::amaury.junior@economia.gov.br::8028a568-9c69-4d2c-80bf-c8f9110f5965" userName="Amaury C. da Silveira Junior" userProvider="AD"/>
      </Event>
      <Event time="2021-11-12T18:02:59.91" id="{84E42FAC-9ABF-482F-A88C-746B75DCE520}">
        <Attribution userId="S::francisco.felix@economia.gov.br::140c54dd-1838-438d-a19a-64d3b1a8967b" userName="FRANCISCO MAGNO FELIX NOBRE" userProvider="AD"/>
        <Anchor>
          <Comment id="{A48257C2-7075-4235-B653-A87F68275A2E}"/>
        </Anchor>
        <SetTitle title="@Amaury C. da Silveira Junior, Sim. foi retirado do anterior."/>
      </Event>
      <Event time="2021-11-12T18:03:08.0" id="{832915C9-F308-46E1-B7A2-18DCE9D7DB73}">
        <Attribution userId="S::francisco.felix@economia.gov.br::140c54dd-1838-438d-a19a-64d3b1a8967b" userName="FRANCISCO MAGNO FELIX NOBRE" userProvider="AD"/>
        <Progress percentComplete="100"/>
      </Event>
      <Event time="2021-11-12T18:03:13.42" id="{62A4C3C0-1EB8-4562-8E10-2C258603BDD0}">
        <Attribution userId="S::francisco.felix@economia.gov.br::140c54dd-1838-438d-a19a-64d3b1a8967b" userName="FRANCISCO MAGNO FELIX NOBRE" userProvider="AD"/>
        <Progress percentComplete="0"/>
      </Event>
    </History>
  </Task>
</Task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8" Type="http://schemas.openxmlformats.org/officeDocument/2006/relationships/chart" Target="../charts/chart147.xml"/><Relationship Id="rId13" Type="http://schemas.openxmlformats.org/officeDocument/2006/relationships/chart" Target="../charts/chart152.xml"/><Relationship Id="rId18" Type="http://schemas.openxmlformats.org/officeDocument/2006/relationships/hyperlink" Target="#Dashboard!A1"/><Relationship Id="rId26" Type="http://schemas.openxmlformats.org/officeDocument/2006/relationships/chart" Target="../charts/chart161.xml"/><Relationship Id="rId3" Type="http://schemas.openxmlformats.org/officeDocument/2006/relationships/image" Target="../media/image1.jpg"/><Relationship Id="rId21" Type="http://schemas.openxmlformats.org/officeDocument/2006/relationships/image" Target="../media/image6.png"/><Relationship Id="rId7" Type="http://schemas.openxmlformats.org/officeDocument/2006/relationships/chart" Target="../charts/chart146.xml"/><Relationship Id="rId12" Type="http://schemas.openxmlformats.org/officeDocument/2006/relationships/chart" Target="../charts/chart151.xml"/><Relationship Id="rId17" Type="http://schemas.openxmlformats.org/officeDocument/2006/relationships/chart" Target="../charts/chart156.xml"/><Relationship Id="rId25" Type="http://schemas.openxmlformats.org/officeDocument/2006/relationships/chart" Target="../charts/chart160.xml"/><Relationship Id="rId2" Type="http://schemas.openxmlformats.org/officeDocument/2006/relationships/image" Target="../media/image2.png"/><Relationship Id="rId16" Type="http://schemas.openxmlformats.org/officeDocument/2006/relationships/chart" Target="../charts/chart155.xml"/><Relationship Id="rId20" Type="http://schemas.openxmlformats.org/officeDocument/2006/relationships/hyperlink" Target="#'CSC #9'!A1"/><Relationship Id="rId1" Type="http://schemas.openxmlformats.org/officeDocument/2006/relationships/image" Target="../media/image3.png"/><Relationship Id="rId6" Type="http://schemas.openxmlformats.org/officeDocument/2006/relationships/chart" Target="../charts/chart145.xml"/><Relationship Id="rId11" Type="http://schemas.openxmlformats.org/officeDocument/2006/relationships/chart" Target="../charts/chart150.xml"/><Relationship Id="rId24" Type="http://schemas.openxmlformats.org/officeDocument/2006/relationships/chart" Target="../charts/chart159.xml"/><Relationship Id="rId5" Type="http://schemas.openxmlformats.org/officeDocument/2006/relationships/chart" Target="../charts/chart144.xml"/><Relationship Id="rId15" Type="http://schemas.openxmlformats.org/officeDocument/2006/relationships/chart" Target="../charts/chart154.xml"/><Relationship Id="rId23" Type="http://schemas.openxmlformats.org/officeDocument/2006/relationships/chart" Target="../charts/chart158.xml"/><Relationship Id="rId28" Type="http://schemas.openxmlformats.org/officeDocument/2006/relationships/hyperlink" Target="#'CSC #7'!A1"/><Relationship Id="rId10" Type="http://schemas.openxmlformats.org/officeDocument/2006/relationships/chart" Target="../charts/chart149.xml"/><Relationship Id="rId19" Type="http://schemas.openxmlformats.org/officeDocument/2006/relationships/image" Target="../media/image9.png"/><Relationship Id="rId4" Type="http://schemas.openxmlformats.org/officeDocument/2006/relationships/chart" Target="../charts/chart143.xml"/><Relationship Id="rId9" Type="http://schemas.openxmlformats.org/officeDocument/2006/relationships/chart" Target="../charts/chart148.xml"/><Relationship Id="rId14" Type="http://schemas.openxmlformats.org/officeDocument/2006/relationships/chart" Target="../charts/chart153.xml"/><Relationship Id="rId22" Type="http://schemas.openxmlformats.org/officeDocument/2006/relationships/chart" Target="../charts/chart157.xml"/><Relationship Id="rId27" Type="http://schemas.openxmlformats.org/officeDocument/2006/relationships/chart" Target="../charts/chart162.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67.xml"/><Relationship Id="rId13" Type="http://schemas.openxmlformats.org/officeDocument/2006/relationships/chart" Target="../charts/chart172.xml"/><Relationship Id="rId18" Type="http://schemas.openxmlformats.org/officeDocument/2006/relationships/hyperlink" Target="#Dashboard!A1"/><Relationship Id="rId26" Type="http://schemas.openxmlformats.org/officeDocument/2006/relationships/chart" Target="../charts/chart181.xml"/><Relationship Id="rId3" Type="http://schemas.openxmlformats.org/officeDocument/2006/relationships/image" Target="../media/image1.jpg"/><Relationship Id="rId21" Type="http://schemas.openxmlformats.org/officeDocument/2006/relationships/image" Target="../media/image6.png"/><Relationship Id="rId7" Type="http://schemas.openxmlformats.org/officeDocument/2006/relationships/chart" Target="../charts/chart166.xml"/><Relationship Id="rId12" Type="http://schemas.openxmlformats.org/officeDocument/2006/relationships/chart" Target="../charts/chart171.xml"/><Relationship Id="rId17" Type="http://schemas.openxmlformats.org/officeDocument/2006/relationships/chart" Target="../charts/chart176.xml"/><Relationship Id="rId25" Type="http://schemas.openxmlformats.org/officeDocument/2006/relationships/chart" Target="../charts/chart180.xml"/><Relationship Id="rId2" Type="http://schemas.openxmlformats.org/officeDocument/2006/relationships/image" Target="../media/image2.png"/><Relationship Id="rId16" Type="http://schemas.openxmlformats.org/officeDocument/2006/relationships/chart" Target="../charts/chart175.xml"/><Relationship Id="rId20" Type="http://schemas.openxmlformats.org/officeDocument/2006/relationships/hyperlink" Target="#'CSC #10'!A1"/><Relationship Id="rId1" Type="http://schemas.openxmlformats.org/officeDocument/2006/relationships/image" Target="../media/image3.png"/><Relationship Id="rId6" Type="http://schemas.openxmlformats.org/officeDocument/2006/relationships/chart" Target="../charts/chart165.xml"/><Relationship Id="rId11" Type="http://schemas.openxmlformats.org/officeDocument/2006/relationships/chart" Target="../charts/chart170.xml"/><Relationship Id="rId24" Type="http://schemas.openxmlformats.org/officeDocument/2006/relationships/chart" Target="../charts/chart179.xml"/><Relationship Id="rId5" Type="http://schemas.openxmlformats.org/officeDocument/2006/relationships/chart" Target="../charts/chart164.xml"/><Relationship Id="rId15" Type="http://schemas.openxmlformats.org/officeDocument/2006/relationships/chart" Target="../charts/chart174.xml"/><Relationship Id="rId23" Type="http://schemas.openxmlformats.org/officeDocument/2006/relationships/chart" Target="../charts/chart178.xml"/><Relationship Id="rId28" Type="http://schemas.openxmlformats.org/officeDocument/2006/relationships/hyperlink" Target="#'CSC #8'!A1"/><Relationship Id="rId10" Type="http://schemas.openxmlformats.org/officeDocument/2006/relationships/chart" Target="../charts/chart169.xml"/><Relationship Id="rId19" Type="http://schemas.openxmlformats.org/officeDocument/2006/relationships/image" Target="../media/image9.png"/><Relationship Id="rId4" Type="http://schemas.openxmlformats.org/officeDocument/2006/relationships/chart" Target="../charts/chart163.xml"/><Relationship Id="rId9" Type="http://schemas.openxmlformats.org/officeDocument/2006/relationships/chart" Target="../charts/chart168.xml"/><Relationship Id="rId14" Type="http://schemas.openxmlformats.org/officeDocument/2006/relationships/chart" Target="../charts/chart173.xml"/><Relationship Id="rId22" Type="http://schemas.openxmlformats.org/officeDocument/2006/relationships/chart" Target="../charts/chart177.xml"/><Relationship Id="rId27" Type="http://schemas.openxmlformats.org/officeDocument/2006/relationships/chart" Target="../charts/chart182.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87.xml"/><Relationship Id="rId13" Type="http://schemas.openxmlformats.org/officeDocument/2006/relationships/chart" Target="../charts/chart192.xml"/><Relationship Id="rId18" Type="http://schemas.openxmlformats.org/officeDocument/2006/relationships/hyperlink" Target="#Dashboard!A1"/><Relationship Id="rId26" Type="http://schemas.openxmlformats.org/officeDocument/2006/relationships/chart" Target="../charts/chart201.xml"/><Relationship Id="rId3" Type="http://schemas.openxmlformats.org/officeDocument/2006/relationships/image" Target="../media/image1.jpg"/><Relationship Id="rId21" Type="http://schemas.openxmlformats.org/officeDocument/2006/relationships/image" Target="../media/image6.png"/><Relationship Id="rId7" Type="http://schemas.openxmlformats.org/officeDocument/2006/relationships/chart" Target="../charts/chart186.xml"/><Relationship Id="rId12" Type="http://schemas.openxmlformats.org/officeDocument/2006/relationships/chart" Target="../charts/chart191.xml"/><Relationship Id="rId17" Type="http://schemas.openxmlformats.org/officeDocument/2006/relationships/chart" Target="../charts/chart196.xml"/><Relationship Id="rId25" Type="http://schemas.openxmlformats.org/officeDocument/2006/relationships/chart" Target="../charts/chart200.xml"/><Relationship Id="rId2" Type="http://schemas.openxmlformats.org/officeDocument/2006/relationships/image" Target="../media/image2.png"/><Relationship Id="rId16" Type="http://schemas.openxmlformats.org/officeDocument/2006/relationships/chart" Target="../charts/chart195.xml"/><Relationship Id="rId20" Type="http://schemas.openxmlformats.org/officeDocument/2006/relationships/hyperlink" Target="#'CSC #11'!A1"/><Relationship Id="rId1" Type="http://schemas.openxmlformats.org/officeDocument/2006/relationships/image" Target="../media/image3.png"/><Relationship Id="rId6" Type="http://schemas.openxmlformats.org/officeDocument/2006/relationships/chart" Target="../charts/chart185.xml"/><Relationship Id="rId11" Type="http://schemas.openxmlformats.org/officeDocument/2006/relationships/chart" Target="../charts/chart190.xml"/><Relationship Id="rId24" Type="http://schemas.openxmlformats.org/officeDocument/2006/relationships/chart" Target="../charts/chart199.xml"/><Relationship Id="rId5" Type="http://schemas.openxmlformats.org/officeDocument/2006/relationships/chart" Target="../charts/chart184.xml"/><Relationship Id="rId15" Type="http://schemas.openxmlformats.org/officeDocument/2006/relationships/chart" Target="../charts/chart194.xml"/><Relationship Id="rId23" Type="http://schemas.openxmlformats.org/officeDocument/2006/relationships/chart" Target="../charts/chart198.xml"/><Relationship Id="rId28" Type="http://schemas.openxmlformats.org/officeDocument/2006/relationships/hyperlink" Target="#'CSC #9'!A1"/><Relationship Id="rId10" Type="http://schemas.openxmlformats.org/officeDocument/2006/relationships/chart" Target="../charts/chart189.xml"/><Relationship Id="rId19" Type="http://schemas.openxmlformats.org/officeDocument/2006/relationships/image" Target="../media/image9.png"/><Relationship Id="rId4" Type="http://schemas.openxmlformats.org/officeDocument/2006/relationships/chart" Target="../charts/chart183.xml"/><Relationship Id="rId9" Type="http://schemas.openxmlformats.org/officeDocument/2006/relationships/chart" Target="../charts/chart188.xml"/><Relationship Id="rId14" Type="http://schemas.openxmlformats.org/officeDocument/2006/relationships/chart" Target="../charts/chart193.xml"/><Relationship Id="rId22" Type="http://schemas.openxmlformats.org/officeDocument/2006/relationships/chart" Target="../charts/chart197.xml"/><Relationship Id="rId27" Type="http://schemas.openxmlformats.org/officeDocument/2006/relationships/chart" Target="../charts/chart202.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207.xml"/><Relationship Id="rId13" Type="http://schemas.openxmlformats.org/officeDocument/2006/relationships/chart" Target="../charts/chart212.xml"/><Relationship Id="rId18" Type="http://schemas.openxmlformats.org/officeDocument/2006/relationships/hyperlink" Target="#Dashboard!A1"/><Relationship Id="rId26" Type="http://schemas.openxmlformats.org/officeDocument/2006/relationships/chart" Target="../charts/chart221.xml"/><Relationship Id="rId3" Type="http://schemas.openxmlformats.org/officeDocument/2006/relationships/image" Target="../media/image1.jpg"/><Relationship Id="rId21" Type="http://schemas.openxmlformats.org/officeDocument/2006/relationships/image" Target="../media/image6.png"/><Relationship Id="rId7" Type="http://schemas.openxmlformats.org/officeDocument/2006/relationships/chart" Target="../charts/chart206.xml"/><Relationship Id="rId12" Type="http://schemas.openxmlformats.org/officeDocument/2006/relationships/chart" Target="../charts/chart211.xml"/><Relationship Id="rId17" Type="http://schemas.openxmlformats.org/officeDocument/2006/relationships/chart" Target="../charts/chart216.xml"/><Relationship Id="rId25" Type="http://schemas.openxmlformats.org/officeDocument/2006/relationships/chart" Target="../charts/chart220.xml"/><Relationship Id="rId2" Type="http://schemas.openxmlformats.org/officeDocument/2006/relationships/image" Target="../media/image2.png"/><Relationship Id="rId16" Type="http://schemas.openxmlformats.org/officeDocument/2006/relationships/chart" Target="../charts/chart215.xml"/><Relationship Id="rId20" Type="http://schemas.openxmlformats.org/officeDocument/2006/relationships/hyperlink" Target="#'CSC #12'!A1"/><Relationship Id="rId1" Type="http://schemas.openxmlformats.org/officeDocument/2006/relationships/image" Target="../media/image3.png"/><Relationship Id="rId6" Type="http://schemas.openxmlformats.org/officeDocument/2006/relationships/chart" Target="../charts/chart205.xml"/><Relationship Id="rId11" Type="http://schemas.openxmlformats.org/officeDocument/2006/relationships/chart" Target="../charts/chart210.xml"/><Relationship Id="rId24" Type="http://schemas.openxmlformats.org/officeDocument/2006/relationships/chart" Target="../charts/chart219.xml"/><Relationship Id="rId5" Type="http://schemas.openxmlformats.org/officeDocument/2006/relationships/chart" Target="../charts/chart204.xml"/><Relationship Id="rId15" Type="http://schemas.openxmlformats.org/officeDocument/2006/relationships/chart" Target="../charts/chart214.xml"/><Relationship Id="rId23" Type="http://schemas.openxmlformats.org/officeDocument/2006/relationships/chart" Target="../charts/chart218.xml"/><Relationship Id="rId28" Type="http://schemas.openxmlformats.org/officeDocument/2006/relationships/hyperlink" Target="#'CSC #10'!A1"/><Relationship Id="rId10" Type="http://schemas.openxmlformats.org/officeDocument/2006/relationships/chart" Target="../charts/chart209.xml"/><Relationship Id="rId19" Type="http://schemas.openxmlformats.org/officeDocument/2006/relationships/image" Target="../media/image10.png"/><Relationship Id="rId4" Type="http://schemas.openxmlformats.org/officeDocument/2006/relationships/chart" Target="../charts/chart203.xml"/><Relationship Id="rId9" Type="http://schemas.openxmlformats.org/officeDocument/2006/relationships/chart" Target="../charts/chart208.xml"/><Relationship Id="rId14" Type="http://schemas.openxmlformats.org/officeDocument/2006/relationships/chart" Target="../charts/chart213.xml"/><Relationship Id="rId22" Type="http://schemas.openxmlformats.org/officeDocument/2006/relationships/chart" Target="../charts/chart217.xml"/><Relationship Id="rId27" Type="http://schemas.openxmlformats.org/officeDocument/2006/relationships/chart" Target="../charts/chart222.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227.xml"/><Relationship Id="rId13" Type="http://schemas.openxmlformats.org/officeDocument/2006/relationships/chart" Target="../charts/chart232.xml"/><Relationship Id="rId18" Type="http://schemas.openxmlformats.org/officeDocument/2006/relationships/hyperlink" Target="#Dashboard!A1"/><Relationship Id="rId26" Type="http://schemas.openxmlformats.org/officeDocument/2006/relationships/chart" Target="../charts/chart241.xml"/><Relationship Id="rId3" Type="http://schemas.openxmlformats.org/officeDocument/2006/relationships/image" Target="../media/image1.jpg"/><Relationship Id="rId21" Type="http://schemas.openxmlformats.org/officeDocument/2006/relationships/image" Target="../media/image6.png"/><Relationship Id="rId7" Type="http://schemas.openxmlformats.org/officeDocument/2006/relationships/chart" Target="../charts/chart226.xml"/><Relationship Id="rId12" Type="http://schemas.openxmlformats.org/officeDocument/2006/relationships/chart" Target="../charts/chart231.xml"/><Relationship Id="rId17" Type="http://schemas.openxmlformats.org/officeDocument/2006/relationships/chart" Target="../charts/chart236.xml"/><Relationship Id="rId25" Type="http://schemas.openxmlformats.org/officeDocument/2006/relationships/chart" Target="../charts/chart240.xml"/><Relationship Id="rId2" Type="http://schemas.openxmlformats.org/officeDocument/2006/relationships/image" Target="../media/image2.png"/><Relationship Id="rId16" Type="http://schemas.openxmlformats.org/officeDocument/2006/relationships/chart" Target="../charts/chart235.xml"/><Relationship Id="rId20" Type="http://schemas.openxmlformats.org/officeDocument/2006/relationships/hyperlink" Target="#'CSC #13'!A1"/><Relationship Id="rId1" Type="http://schemas.openxmlformats.org/officeDocument/2006/relationships/image" Target="../media/image3.png"/><Relationship Id="rId6" Type="http://schemas.openxmlformats.org/officeDocument/2006/relationships/chart" Target="../charts/chart225.xml"/><Relationship Id="rId11" Type="http://schemas.openxmlformats.org/officeDocument/2006/relationships/chart" Target="../charts/chart230.xml"/><Relationship Id="rId24" Type="http://schemas.openxmlformats.org/officeDocument/2006/relationships/chart" Target="../charts/chart239.xml"/><Relationship Id="rId5" Type="http://schemas.openxmlformats.org/officeDocument/2006/relationships/chart" Target="../charts/chart224.xml"/><Relationship Id="rId15" Type="http://schemas.openxmlformats.org/officeDocument/2006/relationships/chart" Target="../charts/chart234.xml"/><Relationship Id="rId23" Type="http://schemas.openxmlformats.org/officeDocument/2006/relationships/chart" Target="../charts/chart238.xml"/><Relationship Id="rId28" Type="http://schemas.openxmlformats.org/officeDocument/2006/relationships/hyperlink" Target="#'CSC #11'!A1"/><Relationship Id="rId10" Type="http://schemas.openxmlformats.org/officeDocument/2006/relationships/chart" Target="../charts/chart229.xml"/><Relationship Id="rId19" Type="http://schemas.openxmlformats.org/officeDocument/2006/relationships/image" Target="../media/image11.png"/><Relationship Id="rId4" Type="http://schemas.openxmlformats.org/officeDocument/2006/relationships/chart" Target="../charts/chart223.xml"/><Relationship Id="rId9" Type="http://schemas.openxmlformats.org/officeDocument/2006/relationships/chart" Target="../charts/chart228.xml"/><Relationship Id="rId14" Type="http://schemas.openxmlformats.org/officeDocument/2006/relationships/chart" Target="../charts/chart233.xml"/><Relationship Id="rId22" Type="http://schemas.openxmlformats.org/officeDocument/2006/relationships/chart" Target="../charts/chart237.xml"/><Relationship Id="rId27" Type="http://schemas.openxmlformats.org/officeDocument/2006/relationships/chart" Target="../charts/chart242.xml"/></Relationships>
</file>

<file path=xl/drawings/_rels/drawing15.xml.rels><?xml version="1.0" encoding="UTF-8" standalone="yes"?>
<Relationships xmlns="http://schemas.openxmlformats.org/package/2006/relationships"><Relationship Id="rId8" Type="http://schemas.openxmlformats.org/officeDocument/2006/relationships/chart" Target="../charts/chart247.xml"/><Relationship Id="rId13" Type="http://schemas.openxmlformats.org/officeDocument/2006/relationships/chart" Target="../charts/chart252.xml"/><Relationship Id="rId18" Type="http://schemas.openxmlformats.org/officeDocument/2006/relationships/hyperlink" Target="#Dashboard!A1"/><Relationship Id="rId26" Type="http://schemas.openxmlformats.org/officeDocument/2006/relationships/chart" Target="../charts/chart261.xml"/><Relationship Id="rId3" Type="http://schemas.openxmlformats.org/officeDocument/2006/relationships/image" Target="../media/image1.jpg"/><Relationship Id="rId21" Type="http://schemas.openxmlformats.org/officeDocument/2006/relationships/image" Target="../media/image6.png"/><Relationship Id="rId7" Type="http://schemas.openxmlformats.org/officeDocument/2006/relationships/chart" Target="../charts/chart246.xml"/><Relationship Id="rId12" Type="http://schemas.openxmlformats.org/officeDocument/2006/relationships/chart" Target="../charts/chart251.xml"/><Relationship Id="rId17" Type="http://schemas.openxmlformats.org/officeDocument/2006/relationships/chart" Target="../charts/chart256.xml"/><Relationship Id="rId25" Type="http://schemas.openxmlformats.org/officeDocument/2006/relationships/chart" Target="../charts/chart260.xml"/><Relationship Id="rId2" Type="http://schemas.openxmlformats.org/officeDocument/2006/relationships/image" Target="../media/image2.png"/><Relationship Id="rId16" Type="http://schemas.openxmlformats.org/officeDocument/2006/relationships/chart" Target="../charts/chart255.xml"/><Relationship Id="rId20" Type="http://schemas.openxmlformats.org/officeDocument/2006/relationships/hyperlink" Target="#'CSC #14'!A1"/><Relationship Id="rId1" Type="http://schemas.openxmlformats.org/officeDocument/2006/relationships/image" Target="../media/image3.png"/><Relationship Id="rId6" Type="http://schemas.openxmlformats.org/officeDocument/2006/relationships/chart" Target="../charts/chart245.xml"/><Relationship Id="rId11" Type="http://schemas.openxmlformats.org/officeDocument/2006/relationships/chart" Target="../charts/chart250.xml"/><Relationship Id="rId24" Type="http://schemas.openxmlformats.org/officeDocument/2006/relationships/chart" Target="../charts/chart259.xml"/><Relationship Id="rId5" Type="http://schemas.openxmlformats.org/officeDocument/2006/relationships/chart" Target="../charts/chart244.xml"/><Relationship Id="rId15" Type="http://schemas.openxmlformats.org/officeDocument/2006/relationships/chart" Target="../charts/chart254.xml"/><Relationship Id="rId23" Type="http://schemas.openxmlformats.org/officeDocument/2006/relationships/chart" Target="../charts/chart258.xml"/><Relationship Id="rId28" Type="http://schemas.openxmlformats.org/officeDocument/2006/relationships/hyperlink" Target="#'CSC #12'!A1"/><Relationship Id="rId10" Type="http://schemas.openxmlformats.org/officeDocument/2006/relationships/chart" Target="../charts/chart249.xml"/><Relationship Id="rId19" Type="http://schemas.openxmlformats.org/officeDocument/2006/relationships/image" Target="../media/image9.png"/><Relationship Id="rId4" Type="http://schemas.openxmlformats.org/officeDocument/2006/relationships/chart" Target="../charts/chart243.xml"/><Relationship Id="rId9" Type="http://schemas.openxmlformats.org/officeDocument/2006/relationships/chart" Target="../charts/chart248.xml"/><Relationship Id="rId14" Type="http://schemas.openxmlformats.org/officeDocument/2006/relationships/chart" Target="../charts/chart253.xml"/><Relationship Id="rId22" Type="http://schemas.openxmlformats.org/officeDocument/2006/relationships/chart" Target="../charts/chart257.xml"/><Relationship Id="rId27" Type="http://schemas.openxmlformats.org/officeDocument/2006/relationships/chart" Target="../charts/chart262.xml"/></Relationships>
</file>

<file path=xl/drawings/_rels/drawing16.xml.rels><?xml version="1.0" encoding="UTF-8" standalone="yes"?>
<Relationships xmlns="http://schemas.openxmlformats.org/package/2006/relationships"><Relationship Id="rId8" Type="http://schemas.openxmlformats.org/officeDocument/2006/relationships/chart" Target="../charts/chart267.xml"/><Relationship Id="rId13" Type="http://schemas.openxmlformats.org/officeDocument/2006/relationships/chart" Target="../charts/chart272.xml"/><Relationship Id="rId18" Type="http://schemas.openxmlformats.org/officeDocument/2006/relationships/hyperlink" Target="#'CSC #15'!A1"/><Relationship Id="rId3" Type="http://schemas.openxmlformats.org/officeDocument/2006/relationships/image" Target="../media/image1.jpg"/><Relationship Id="rId7" Type="http://schemas.openxmlformats.org/officeDocument/2006/relationships/chart" Target="../charts/chart266.xml"/><Relationship Id="rId12" Type="http://schemas.openxmlformats.org/officeDocument/2006/relationships/chart" Target="../charts/chart271.xml"/><Relationship Id="rId17" Type="http://schemas.openxmlformats.org/officeDocument/2006/relationships/image" Target="../media/image11.png"/><Relationship Id="rId2" Type="http://schemas.openxmlformats.org/officeDocument/2006/relationships/image" Target="../media/image2.png"/><Relationship Id="rId16" Type="http://schemas.openxmlformats.org/officeDocument/2006/relationships/hyperlink" Target="#Dashboard!A1"/><Relationship Id="rId20" Type="http://schemas.openxmlformats.org/officeDocument/2006/relationships/hyperlink" Target="#'CSC #13'!A1"/><Relationship Id="rId1" Type="http://schemas.openxmlformats.org/officeDocument/2006/relationships/image" Target="../media/image3.png"/><Relationship Id="rId6" Type="http://schemas.openxmlformats.org/officeDocument/2006/relationships/chart" Target="../charts/chart265.xml"/><Relationship Id="rId11" Type="http://schemas.openxmlformats.org/officeDocument/2006/relationships/chart" Target="../charts/chart270.xml"/><Relationship Id="rId5" Type="http://schemas.openxmlformats.org/officeDocument/2006/relationships/chart" Target="../charts/chart264.xml"/><Relationship Id="rId15" Type="http://schemas.openxmlformats.org/officeDocument/2006/relationships/chart" Target="../charts/chart274.xml"/><Relationship Id="rId10" Type="http://schemas.openxmlformats.org/officeDocument/2006/relationships/chart" Target="../charts/chart269.xml"/><Relationship Id="rId19" Type="http://schemas.openxmlformats.org/officeDocument/2006/relationships/image" Target="../media/image6.png"/><Relationship Id="rId4" Type="http://schemas.openxmlformats.org/officeDocument/2006/relationships/chart" Target="../charts/chart263.xml"/><Relationship Id="rId9" Type="http://schemas.openxmlformats.org/officeDocument/2006/relationships/chart" Target="../charts/chart268.xml"/><Relationship Id="rId14" Type="http://schemas.openxmlformats.org/officeDocument/2006/relationships/chart" Target="../charts/chart273.xml"/></Relationships>
</file>

<file path=xl/drawings/_rels/drawing17.xml.rels><?xml version="1.0" encoding="UTF-8" standalone="yes"?>
<Relationships xmlns="http://schemas.openxmlformats.org/package/2006/relationships"><Relationship Id="rId8" Type="http://schemas.openxmlformats.org/officeDocument/2006/relationships/chart" Target="../charts/chart279.xml"/><Relationship Id="rId13" Type="http://schemas.openxmlformats.org/officeDocument/2006/relationships/chart" Target="../charts/chart284.xml"/><Relationship Id="rId18" Type="http://schemas.openxmlformats.org/officeDocument/2006/relationships/hyperlink" Target="#'CSC #16'!A1"/><Relationship Id="rId3" Type="http://schemas.openxmlformats.org/officeDocument/2006/relationships/image" Target="../media/image1.jpg"/><Relationship Id="rId7" Type="http://schemas.openxmlformats.org/officeDocument/2006/relationships/chart" Target="../charts/chart278.xml"/><Relationship Id="rId12" Type="http://schemas.openxmlformats.org/officeDocument/2006/relationships/chart" Target="../charts/chart283.xml"/><Relationship Id="rId1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hyperlink" Target="#Dashboard!A1"/><Relationship Id="rId20" Type="http://schemas.openxmlformats.org/officeDocument/2006/relationships/hyperlink" Target="#'CSC #14'!A1"/><Relationship Id="rId1" Type="http://schemas.openxmlformats.org/officeDocument/2006/relationships/image" Target="../media/image3.png"/><Relationship Id="rId6" Type="http://schemas.openxmlformats.org/officeDocument/2006/relationships/chart" Target="../charts/chart277.xml"/><Relationship Id="rId11" Type="http://schemas.openxmlformats.org/officeDocument/2006/relationships/chart" Target="../charts/chart282.xml"/><Relationship Id="rId5" Type="http://schemas.openxmlformats.org/officeDocument/2006/relationships/chart" Target="../charts/chart276.xml"/><Relationship Id="rId15" Type="http://schemas.openxmlformats.org/officeDocument/2006/relationships/chart" Target="../charts/chart286.xml"/><Relationship Id="rId10" Type="http://schemas.openxmlformats.org/officeDocument/2006/relationships/chart" Target="../charts/chart281.xml"/><Relationship Id="rId19" Type="http://schemas.openxmlformats.org/officeDocument/2006/relationships/image" Target="../media/image6.png"/><Relationship Id="rId4" Type="http://schemas.openxmlformats.org/officeDocument/2006/relationships/chart" Target="../charts/chart275.xml"/><Relationship Id="rId9" Type="http://schemas.openxmlformats.org/officeDocument/2006/relationships/chart" Target="../charts/chart280.xml"/><Relationship Id="rId14" Type="http://schemas.openxmlformats.org/officeDocument/2006/relationships/chart" Target="../charts/chart285.xml"/></Relationships>
</file>

<file path=xl/drawings/_rels/drawing18.xml.rels><?xml version="1.0" encoding="UTF-8" standalone="yes"?>
<Relationships xmlns="http://schemas.openxmlformats.org/package/2006/relationships"><Relationship Id="rId8" Type="http://schemas.openxmlformats.org/officeDocument/2006/relationships/chart" Target="../charts/chart291.xml"/><Relationship Id="rId13" Type="http://schemas.openxmlformats.org/officeDocument/2006/relationships/chart" Target="../charts/chart296.xml"/><Relationship Id="rId18" Type="http://schemas.openxmlformats.org/officeDocument/2006/relationships/hyperlink" Target="#Dashboard!A1"/><Relationship Id="rId26" Type="http://schemas.openxmlformats.org/officeDocument/2006/relationships/chart" Target="../charts/chart305.xml"/><Relationship Id="rId3" Type="http://schemas.openxmlformats.org/officeDocument/2006/relationships/image" Target="../media/image1.jpg"/><Relationship Id="rId21" Type="http://schemas.openxmlformats.org/officeDocument/2006/relationships/image" Target="../media/image6.png"/><Relationship Id="rId7" Type="http://schemas.openxmlformats.org/officeDocument/2006/relationships/chart" Target="../charts/chart290.xml"/><Relationship Id="rId12" Type="http://schemas.openxmlformats.org/officeDocument/2006/relationships/chart" Target="../charts/chart295.xml"/><Relationship Id="rId17" Type="http://schemas.openxmlformats.org/officeDocument/2006/relationships/chart" Target="../charts/chart300.xml"/><Relationship Id="rId25" Type="http://schemas.openxmlformats.org/officeDocument/2006/relationships/chart" Target="../charts/chart304.xml"/><Relationship Id="rId2" Type="http://schemas.openxmlformats.org/officeDocument/2006/relationships/image" Target="../media/image2.png"/><Relationship Id="rId16" Type="http://schemas.openxmlformats.org/officeDocument/2006/relationships/chart" Target="../charts/chart299.xml"/><Relationship Id="rId20" Type="http://schemas.openxmlformats.org/officeDocument/2006/relationships/hyperlink" Target="#'CSC #17'!A1"/><Relationship Id="rId1" Type="http://schemas.openxmlformats.org/officeDocument/2006/relationships/image" Target="../media/image3.png"/><Relationship Id="rId6" Type="http://schemas.openxmlformats.org/officeDocument/2006/relationships/chart" Target="../charts/chart289.xml"/><Relationship Id="rId11" Type="http://schemas.openxmlformats.org/officeDocument/2006/relationships/chart" Target="../charts/chart294.xml"/><Relationship Id="rId24" Type="http://schemas.openxmlformats.org/officeDocument/2006/relationships/chart" Target="../charts/chart303.xml"/><Relationship Id="rId5" Type="http://schemas.openxmlformats.org/officeDocument/2006/relationships/chart" Target="../charts/chart288.xml"/><Relationship Id="rId15" Type="http://schemas.openxmlformats.org/officeDocument/2006/relationships/chart" Target="../charts/chart298.xml"/><Relationship Id="rId23" Type="http://schemas.openxmlformats.org/officeDocument/2006/relationships/chart" Target="../charts/chart302.xml"/><Relationship Id="rId28" Type="http://schemas.openxmlformats.org/officeDocument/2006/relationships/hyperlink" Target="#'CSC #15'!A1"/><Relationship Id="rId10" Type="http://schemas.openxmlformats.org/officeDocument/2006/relationships/chart" Target="../charts/chart293.xml"/><Relationship Id="rId19" Type="http://schemas.openxmlformats.org/officeDocument/2006/relationships/image" Target="../media/image10.png"/><Relationship Id="rId4" Type="http://schemas.openxmlformats.org/officeDocument/2006/relationships/chart" Target="../charts/chart287.xml"/><Relationship Id="rId9" Type="http://schemas.openxmlformats.org/officeDocument/2006/relationships/chart" Target="../charts/chart292.xml"/><Relationship Id="rId14" Type="http://schemas.openxmlformats.org/officeDocument/2006/relationships/chart" Target="../charts/chart297.xml"/><Relationship Id="rId22" Type="http://schemas.openxmlformats.org/officeDocument/2006/relationships/chart" Target="../charts/chart301.xml"/><Relationship Id="rId27" Type="http://schemas.openxmlformats.org/officeDocument/2006/relationships/chart" Target="../charts/chart306.xml"/></Relationships>
</file>

<file path=xl/drawings/_rels/drawing19.xml.rels><?xml version="1.0" encoding="UTF-8" standalone="yes"?>
<Relationships xmlns="http://schemas.openxmlformats.org/package/2006/relationships"><Relationship Id="rId8" Type="http://schemas.openxmlformats.org/officeDocument/2006/relationships/chart" Target="../charts/chart311.xml"/><Relationship Id="rId13" Type="http://schemas.openxmlformats.org/officeDocument/2006/relationships/chart" Target="../charts/chart316.xml"/><Relationship Id="rId18" Type="http://schemas.openxmlformats.org/officeDocument/2006/relationships/hyperlink" Target="#'CSC #18'!A1"/><Relationship Id="rId3" Type="http://schemas.openxmlformats.org/officeDocument/2006/relationships/image" Target="../media/image1.jpg"/><Relationship Id="rId7" Type="http://schemas.openxmlformats.org/officeDocument/2006/relationships/chart" Target="../charts/chart310.xml"/><Relationship Id="rId12" Type="http://schemas.openxmlformats.org/officeDocument/2006/relationships/chart" Target="../charts/chart315.xml"/><Relationship Id="rId17" Type="http://schemas.openxmlformats.org/officeDocument/2006/relationships/image" Target="../media/image9.png"/><Relationship Id="rId2" Type="http://schemas.openxmlformats.org/officeDocument/2006/relationships/image" Target="../media/image2.png"/><Relationship Id="rId16" Type="http://schemas.openxmlformats.org/officeDocument/2006/relationships/hyperlink" Target="#Dashboard!A1"/><Relationship Id="rId20" Type="http://schemas.openxmlformats.org/officeDocument/2006/relationships/hyperlink" Target="#'CSC #16'!A1"/><Relationship Id="rId1" Type="http://schemas.openxmlformats.org/officeDocument/2006/relationships/image" Target="../media/image3.png"/><Relationship Id="rId6" Type="http://schemas.openxmlformats.org/officeDocument/2006/relationships/chart" Target="../charts/chart309.xml"/><Relationship Id="rId11" Type="http://schemas.openxmlformats.org/officeDocument/2006/relationships/chart" Target="../charts/chart314.xml"/><Relationship Id="rId5" Type="http://schemas.openxmlformats.org/officeDocument/2006/relationships/chart" Target="../charts/chart308.xml"/><Relationship Id="rId15" Type="http://schemas.openxmlformats.org/officeDocument/2006/relationships/chart" Target="../charts/chart318.xml"/><Relationship Id="rId10" Type="http://schemas.openxmlformats.org/officeDocument/2006/relationships/chart" Target="../charts/chart313.xml"/><Relationship Id="rId19" Type="http://schemas.openxmlformats.org/officeDocument/2006/relationships/image" Target="../media/image6.png"/><Relationship Id="rId4" Type="http://schemas.openxmlformats.org/officeDocument/2006/relationships/chart" Target="../charts/chart307.xml"/><Relationship Id="rId9" Type="http://schemas.openxmlformats.org/officeDocument/2006/relationships/chart" Target="../charts/chart312.xml"/><Relationship Id="rId14" Type="http://schemas.openxmlformats.org/officeDocument/2006/relationships/chart" Target="../charts/chart317.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image" Target="../media/image1.jpg"/></Relationships>
</file>

<file path=xl/drawings/_rels/drawing20.xml.rels><?xml version="1.0" encoding="UTF-8" standalone="yes"?>
<Relationships xmlns="http://schemas.openxmlformats.org/package/2006/relationships"><Relationship Id="rId8" Type="http://schemas.openxmlformats.org/officeDocument/2006/relationships/chart" Target="../charts/chart323.xml"/><Relationship Id="rId13" Type="http://schemas.openxmlformats.org/officeDocument/2006/relationships/chart" Target="../charts/chart328.xml"/><Relationship Id="rId18" Type="http://schemas.openxmlformats.org/officeDocument/2006/relationships/hyperlink" Target="#'CSC #17'!A1"/><Relationship Id="rId3" Type="http://schemas.openxmlformats.org/officeDocument/2006/relationships/image" Target="../media/image1.jpg"/><Relationship Id="rId7" Type="http://schemas.openxmlformats.org/officeDocument/2006/relationships/chart" Target="../charts/chart322.xml"/><Relationship Id="rId12" Type="http://schemas.openxmlformats.org/officeDocument/2006/relationships/chart" Target="../charts/chart327.xml"/><Relationship Id="rId17" Type="http://schemas.openxmlformats.org/officeDocument/2006/relationships/image" Target="../media/image10.png"/><Relationship Id="rId2" Type="http://schemas.openxmlformats.org/officeDocument/2006/relationships/image" Target="../media/image2.png"/><Relationship Id="rId16" Type="http://schemas.openxmlformats.org/officeDocument/2006/relationships/hyperlink" Target="#Dashboard!A1"/><Relationship Id="rId1" Type="http://schemas.openxmlformats.org/officeDocument/2006/relationships/image" Target="../media/image3.png"/><Relationship Id="rId6" Type="http://schemas.openxmlformats.org/officeDocument/2006/relationships/chart" Target="../charts/chart321.xml"/><Relationship Id="rId11" Type="http://schemas.openxmlformats.org/officeDocument/2006/relationships/chart" Target="../charts/chart326.xml"/><Relationship Id="rId5" Type="http://schemas.openxmlformats.org/officeDocument/2006/relationships/chart" Target="../charts/chart320.xml"/><Relationship Id="rId15" Type="http://schemas.openxmlformats.org/officeDocument/2006/relationships/chart" Target="../charts/chart330.xml"/><Relationship Id="rId10" Type="http://schemas.openxmlformats.org/officeDocument/2006/relationships/chart" Target="../charts/chart325.xml"/><Relationship Id="rId19" Type="http://schemas.openxmlformats.org/officeDocument/2006/relationships/image" Target="../media/image6.png"/><Relationship Id="rId4" Type="http://schemas.openxmlformats.org/officeDocument/2006/relationships/chart" Target="../charts/chart319.xml"/><Relationship Id="rId9" Type="http://schemas.openxmlformats.org/officeDocument/2006/relationships/chart" Target="../charts/chart324.xml"/><Relationship Id="rId14" Type="http://schemas.openxmlformats.org/officeDocument/2006/relationships/chart" Target="../charts/chart32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17.xml"/><Relationship Id="rId3" Type="http://schemas.openxmlformats.org/officeDocument/2006/relationships/chart" Target="../charts/chart6.xml"/><Relationship Id="rId21" Type="http://schemas.openxmlformats.org/officeDocument/2006/relationships/chart" Target="../charts/chart20.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image" Target="../media/image5.png"/><Relationship Id="rId25" Type="http://schemas.openxmlformats.org/officeDocument/2006/relationships/image" Target="../media/image1.jpg"/><Relationship Id="rId2" Type="http://schemas.openxmlformats.org/officeDocument/2006/relationships/chart" Target="../charts/chart5.xml"/><Relationship Id="rId16" Type="http://schemas.openxmlformats.org/officeDocument/2006/relationships/hyperlink" Target="#'CSC #2'!A1"/><Relationship Id="rId20" Type="http://schemas.openxmlformats.org/officeDocument/2006/relationships/chart" Target="../charts/chart19.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24" Type="http://schemas.openxmlformats.org/officeDocument/2006/relationships/image" Target="../media/image2.png"/><Relationship Id="rId5" Type="http://schemas.openxmlformats.org/officeDocument/2006/relationships/chart" Target="../charts/chart8.xml"/><Relationship Id="rId15" Type="http://schemas.openxmlformats.org/officeDocument/2006/relationships/image" Target="../media/image4.png"/><Relationship Id="rId23" Type="http://schemas.openxmlformats.org/officeDocument/2006/relationships/chart" Target="../charts/chart22.xml"/><Relationship Id="rId10" Type="http://schemas.openxmlformats.org/officeDocument/2006/relationships/chart" Target="../charts/chart13.xml"/><Relationship Id="rId19" Type="http://schemas.openxmlformats.org/officeDocument/2006/relationships/chart" Target="../charts/chart18.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hyperlink" Target="#Dashboard!A1"/><Relationship Id="rId22" Type="http://schemas.openxmlformats.org/officeDocument/2006/relationships/chart" Target="../charts/chart2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7.xml"/><Relationship Id="rId13" Type="http://schemas.openxmlformats.org/officeDocument/2006/relationships/chart" Target="../charts/chart32.xml"/><Relationship Id="rId18" Type="http://schemas.openxmlformats.org/officeDocument/2006/relationships/hyperlink" Target="#Dashboard!A1"/><Relationship Id="rId26" Type="http://schemas.openxmlformats.org/officeDocument/2006/relationships/chart" Target="../charts/chart41.xml"/><Relationship Id="rId3" Type="http://schemas.openxmlformats.org/officeDocument/2006/relationships/image" Target="../media/image1.jpg"/><Relationship Id="rId21" Type="http://schemas.openxmlformats.org/officeDocument/2006/relationships/image" Target="../media/image6.png"/><Relationship Id="rId7" Type="http://schemas.openxmlformats.org/officeDocument/2006/relationships/chart" Target="../charts/chart26.xml"/><Relationship Id="rId12" Type="http://schemas.openxmlformats.org/officeDocument/2006/relationships/chart" Target="../charts/chart31.xml"/><Relationship Id="rId17" Type="http://schemas.openxmlformats.org/officeDocument/2006/relationships/chart" Target="../charts/chart36.xml"/><Relationship Id="rId25" Type="http://schemas.openxmlformats.org/officeDocument/2006/relationships/chart" Target="../charts/chart40.xml"/><Relationship Id="rId2" Type="http://schemas.openxmlformats.org/officeDocument/2006/relationships/image" Target="../media/image2.png"/><Relationship Id="rId16" Type="http://schemas.openxmlformats.org/officeDocument/2006/relationships/chart" Target="../charts/chart35.xml"/><Relationship Id="rId20" Type="http://schemas.openxmlformats.org/officeDocument/2006/relationships/hyperlink" Target="#'CSC #3'!A1"/><Relationship Id="rId1" Type="http://schemas.openxmlformats.org/officeDocument/2006/relationships/image" Target="../media/image3.png"/><Relationship Id="rId6" Type="http://schemas.openxmlformats.org/officeDocument/2006/relationships/chart" Target="../charts/chart25.xml"/><Relationship Id="rId11" Type="http://schemas.openxmlformats.org/officeDocument/2006/relationships/chart" Target="../charts/chart30.xml"/><Relationship Id="rId24" Type="http://schemas.openxmlformats.org/officeDocument/2006/relationships/chart" Target="../charts/chart39.xml"/><Relationship Id="rId5" Type="http://schemas.openxmlformats.org/officeDocument/2006/relationships/chart" Target="../charts/chart24.xml"/><Relationship Id="rId15" Type="http://schemas.openxmlformats.org/officeDocument/2006/relationships/chart" Target="../charts/chart34.xml"/><Relationship Id="rId23" Type="http://schemas.openxmlformats.org/officeDocument/2006/relationships/chart" Target="../charts/chart38.xml"/><Relationship Id="rId28" Type="http://schemas.openxmlformats.org/officeDocument/2006/relationships/hyperlink" Target="#'CSC #1'!A1"/><Relationship Id="rId10" Type="http://schemas.openxmlformats.org/officeDocument/2006/relationships/chart" Target="../charts/chart29.xml"/><Relationship Id="rId19" Type="http://schemas.openxmlformats.org/officeDocument/2006/relationships/image" Target="../media/image4.png"/><Relationship Id="rId4" Type="http://schemas.openxmlformats.org/officeDocument/2006/relationships/chart" Target="../charts/chart23.xml"/><Relationship Id="rId9" Type="http://schemas.openxmlformats.org/officeDocument/2006/relationships/chart" Target="../charts/chart28.xml"/><Relationship Id="rId14" Type="http://schemas.openxmlformats.org/officeDocument/2006/relationships/chart" Target="../charts/chart33.xml"/><Relationship Id="rId22" Type="http://schemas.openxmlformats.org/officeDocument/2006/relationships/chart" Target="../charts/chart37.xml"/><Relationship Id="rId27" Type="http://schemas.openxmlformats.org/officeDocument/2006/relationships/chart" Target="../charts/chart4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50.xml"/><Relationship Id="rId13" Type="http://schemas.openxmlformats.org/officeDocument/2006/relationships/chart" Target="../charts/chart55.xml"/><Relationship Id="rId18" Type="http://schemas.openxmlformats.org/officeDocument/2006/relationships/chart" Target="../charts/chart60.xml"/><Relationship Id="rId26" Type="http://schemas.openxmlformats.org/officeDocument/2006/relationships/hyperlink" Target="#'CSC #4'!A1"/><Relationship Id="rId3" Type="http://schemas.openxmlformats.org/officeDocument/2006/relationships/chart" Target="../charts/chart45.xml"/><Relationship Id="rId21" Type="http://schemas.openxmlformats.org/officeDocument/2006/relationships/image" Target="../media/image3.png"/><Relationship Id="rId7" Type="http://schemas.openxmlformats.org/officeDocument/2006/relationships/chart" Target="../charts/chart49.xml"/><Relationship Id="rId12" Type="http://schemas.openxmlformats.org/officeDocument/2006/relationships/chart" Target="../charts/chart54.xml"/><Relationship Id="rId17" Type="http://schemas.openxmlformats.org/officeDocument/2006/relationships/chart" Target="../charts/chart59.xml"/><Relationship Id="rId25" Type="http://schemas.openxmlformats.org/officeDocument/2006/relationships/image" Target="../media/image7.png"/><Relationship Id="rId2" Type="http://schemas.openxmlformats.org/officeDocument/2006/relationships/chart" Target="../charts/chart44.xml"/><Relationship Id="rId16" Type="http://schemas.openxmlformats.org/officeDocument/2006/relationships/chart" Target="../charts/chart58.xml"/><Relationship Id="rId20" Type="http://schemas.openxmlformats.org/officeDocument/2006/relationships/chart" Target="../charts/chart62.xml"/><Relationship Id="rId1" Type="http://schemas.openxmlformats.org/officeDocument/2006/relationships/chart" Target="../charts/chart43.xml"/><Relationship Id="rId6" Type="http://schemas.openxmlformats.org/officeDocument/2006/relationships/chart" Target="../charts/chart48.xml"/><Relationship Id="rId11" Type="http://schemas.openxmlformats.org/officeDocument/2006/relationships/chart" Target="../charts/chart53.xml"/><Relationship Id="rId24" Type="http://schemas.openxmlformats.org/officeDocument/2006/relationships/hyperlink" Target="#Dashboard!A1"/><Relationship Id="rId5" Type="http://schemas.openxmlformats.org/officeDocument/2006/relationships/chart" Target="../charts/chart47.xml"/><Relationship Id="rId15" Type="http://schemas.openxmlformats.org/officeDocument/2006/relationships/chart" Target="../charts/chart57.xml"/><Relationship Id="rId23" Type="http://schemas.openxmlformats.org/officeDocument/2006/relationships/image" Target="../media/image1.jpg"/><Relationship Id="rId28" Type="http://schemas.openxmlformats.org/officeDocument/2006/relationships/hyperlink" Target="#'CSC #2'!A1"/><Relationship Id="rId10" Type="http://schemas.openxmlformats.org/officeDocument/2006/relationships/chart" Target="../charts/chart52.xml"/><Relationship Id="rId19" Type="http://schemas.openxmlformats.org/officeDocument/2006/relationships/chart" Target="../charts/chart61.xml"/><Relationship Id="rId4" Type="http://schemas.openxmlformats.org/officeDocument/2006/relationships/chart" Target="../charts/chart46.xml"/><Relationship Id="rId9" Type="http://schemas.openxmlformats.org/officeDocument/2006/relationships/chart" Target="../charts/chart51.xml"/><Relationship Id="rId14" Type="http://schemas.openxmlformats.org/officeDocument/2006/relationships/chart" Target="../charts/chart56.xml"/><Relationship Id="rId22" Type="http://schemas.openxmlformats.org/officeDocument/2006/relationships/image" Target="../media/image2.png"/><Relationship Id="rId27" Type="http://schemas.openxmlformats.org/officeDocument/2006/relationships/image" Target="../media/image5.png"/></Relationships>
</file>

<file path=xl/drawings/_rels/drawing6.xml.rels><?xml version="1.0" encoding="UTF-8" standalone="yes"?>
<Relationships xmlns="http://schemas.openxmlformats.org/package/2006/relationships"><Relationship Id="rId8" Type="http://schemas.openxmlformats.org/officeDocument/2006/relationships/chart" Target="../charts/chart70.xml"/><Relationship Id="rId13" Type="http://schemas.openxmlformats.org/officeDocument/2006/relationships/chart" Target="../charts/chart75.xml"/><Relationship Id="rId18" Type="http://schemas.openxmlformats.org/officeDocument/2006/relationships/chart" Target="../charts/chart80.xml"/><Relationship Id="rId26" Type="http://schemas.openxmlformats.org/officeDocument/2006/relationships/hyperlink" Target="#'CSC #5'!A1"/><Relationship Id="rId3" Type="http://schemas.openxmlformats.org/officeDocument/2006/relationships/chart" Target="../charts/chart65.xml"/><Relationship Id="rId21" Type="http://schemas.openxmlformats.org/officeDocument/2006/relationships/image" Target="../media/image1.jpg"/><Relationship Id="rId7" Type="http://schemas.openxmlformats.org/officeDocument/2006/relationships/chart" Target="../charts/chart69.xml"/><Relationship Id="rId12" Type="http://schemas.openxmlformats.org/officeDocument/2006/relationships/chart" Target="../charts/chart74.xml"/><Relationship Id="rId17" Type="http://schemas.openxmlformats.org/officeDocument/2006/relationships/chart" Target="../charts/chart79.xml"/><Relationship Id="rId25" Type="http://schemas.openxmlformats.org/officeDocument/2006/relationships/image" Target="../media/image7.png"/><Relationship Id="rId2" Type="http://schemas.openxmlformats.org/officeDocument/2006/relationships/chart" Target="../charts/chart64.xml"/><Relationship Id="rId16" Type="http://schemas.openxmlformats.org/officeDocument/2006/relationships/chart" Target="../charts/chart78.xml"/><Relationship Id="rId20" Type="http://schemas.openxmlformats.org/officeDocument/2006/relationships/image" Target="../media/image2.png"/><Relationship Id="rId1" Type="http://schemas.openxmlformats.org/officeDocument/2006/relationships/chart" Target="../charts/chart63.xml"/><Relationship Id="rId6" Type="http://schemas.openxmlformats.org/officeDocument/2006/relationships/chart" Target="../charts/chart68.xml"/><Relationship Id="rId11" Type="http://schemas.openxmlformats.org/officeDocument/2006/relationships/chart" Target="../charts/chart73.xml"/><Relationship Id="rId24" Type="http://schemas.openxmlformats.org/officeDocument/2006/relationships/hyperlink" Target="#Dashboard!A1"/><Relationship Id="rId5" Type="http://schemas.openxmlformats.org/officeDocument/2006/relationships/chart" Target="../charts/chart67.xml"/><Relationship Id="rId15" Type="http://schemas.openxmlformats.org/officeDocument/2006/relationships/chart" Target="../charts/chart77.xml"/><Relationship Id="rId23" Type="http://schemas.openxmlformats.org/officeDocument/2006/relationships/chart" Target="../charts/chart82.xml"/><Relationship Id="rId28" Type="http://schemas.openxmlformats.org/officeDocument/2006/relationships/hyperlink" Target="#'CSC #3'!A1"/><Relationship Id="rId10" Type="http://schemas.openxmlformats.org/officeDocument/2006/relationships/chart" Target="../charts/chart72.xml"/><Relationship Id="rId19" Type="http://schemas.openxmlformats.org/officeDocument/2006/relationships/image" Target="../media/image3.png"/><Relationship Id="rId4" Type="http://schemas.openxmlformats.org/officeDocument/2006/relationships/chart" Target="../charts/chart66.xml"/><Relationship Id="rId9" Type="http://schemas.openxmlformats.org/officeDocument/2006/relationships/chart" Target="../charts/chart71.xml"/><Relationship Id="rId14" Type="http://schemas.openxmlformats.org/officeDocument/2006/relationships/chart" Target="../charts/chart76.xml"/><Relationship Id="rId22" Type="http://schemas.openxmlformats.org/officeDocument/2006/relationships/chart" Target="../charts/chart81.xml"/><Relationship Id="rId27" Type="http://schemas.openxmlformats.org/officeDocument/2006/relationships/image" Target="../media/image6.png"/></Relationships>
</file>

<file path=xl/drawings/_rels/drawing7.xml.rels><?xml version="1.0" encoding="UTF-8" standalone="yes"?>
<Relationships xmlns="http://schemas.openxmlformats.org/package/2006/relationships"><Relationship Id="rId8" Type="http://schemas.openxmlformats.org/officeDocument/2006/relationships/chart" Target="../charts/chart87.xml"/><Relationship Id="rId13" Type="http://schemas.openxmlformats.org/officeDocument/2006/relationships/chart" Target="../charts/chart92.xml"/><Relationship Id="rId18" Type="http://schemas.openxmlformats.org/officeDocument/2006/relationships/hyperlink" Target="#Dashboard!A1"/><Relationship Id="rId26" Type="http://schemas.openxmlformats.org/officeDocument/2006/relationships/chart" Target="../charts/chart101.xml"/><Relationship Id="rId3" Type="http://schemas.openxmlformats.org/officeDocument/2006/relationships/image" Target="../media/image1.jpg"/><Relationship Id="rId21" Type="http://schemas.openxmlformats.org/officeDocument/2006/relationships/image" Target="../media/image6.png"/><Relationship Id="rId7" Type="http://schemas.openxmlformats.org/officeDocument/2006/relationships/chart" Target="../charts/chart86.xml"/><Relationship Id="rId12" Type="http://schemas.openxmlformats.org/officeDocument/2006/relationships/chart" Target="../charts/chart91.xml"/><Relationship Id="rId17" Type="http://schemas.openxmlformats.org/officeDocument/2006/relationships/chart" Target="../charts/chart96.xml"/><Relationship Id="rId25" Type="http://schemas.openxmlformats.org/officeDocument/2006/relationships/chart" Target="../charts/chart100.xml"/><Relationship Id="rId2" Type="http://schemas.openxmlformats.org/officeDocument/2006/relationships/image" Target="../media/image2.png"/><Relationship Id="rId16" Type="http://schemas.openxmlformats.org/officeDocument/2006/relationships/chart" Target="../charts/chart95.xml"/><Relationship Id="rId20" Type="http://schemas.openxmlformats.org/officeDocument/2006/relationships/hyperlink" Target="#'CSC #6'!A1"/><Relationship Id="rId1" Type="http://schemas.openxmlformats.org/officeDocument/2006/relationships/image" Target="../media/image3.png"/><Relationship Id="rId6" Type="http://schemas.openxmlformats.org/officeDocument/2006/relationships/chart" Target="../charts/chart85.xml"/><Relationship Id="rId11" Type="http://schemas.openxmlformats.org/officeDocument/2006/relationships/chart" Target="../charts/chart90.xml"/><Relationship Id="rId24" Type="http://schemas.openxmlformats.org/officeDocument/2006/relationships/chart" Target="../charts/chart99.xml"/><Relationship Id="rId5" Type="http://schemas.openxmlformats.org/officeDocument/2006/relationships/chart" Target="../charts/chart84.xml"/><Relationship Id="rId15" Type="http://schemas.openxmlformats.org/officeDocument/2006/relationships/chart" Target="../charts/chart94.xml"/><Relationship Id="rId23" Type="http://schemas.openxmlformats.org/officeDocument/2006/relationships/chart" Target="../charts/chart98.xml"/><Relationship Id="rId28" Type="http://schemas.openxmlformats.org/officeDocument/2006/relationships/hyperlink" Target="#'CSC #4'!A1"/><Relationship Id="rId10" Type="http://schemas.openxmlformats.org/officeDocument/2006/relationships/chart" Target="../charts/chart89.xml"/><Relationship Id="rId19" Type="http://schemas.openxmlformats.org/officeDocument/2006/relationships/image" Target="../media/image8.png"/><Relationship Id="rId4" Type="http://schemas.openxmlformats.org/officeDocument/2006/relationships/chart" Target="../charts/chart83.xml"/><Relationship Id="rId9" Type="http://schemas.openxmlformats.org/officeDocument/2006/relationships/chart" Target="../charts/chart88.xml"/><Relationship Id="rId14" Type="http://schemas.openxmlformats.org/officeDocument/2006/relationships/chart" Target="../charts/chart93.xml"/><Relationship Id="rId22" Type="http://schemas.openxmlformats.org/officeDocument/2006/relationships/chart" Target="../charts/chart97.xml"/><Relationship Id="rId27" Type="http://schemas.openxmlformats.org/officeDocument/2006/relationships/chart" Target="../charts/chart10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07.xml"/><Relationship Id="rId13" Type="http://schemas.openxmlformats.org/officeDocument/2006/relationships/chart" Target="../charts/chart112.xml"/><Relationship Id="rId18" Type="http://schemas.openxmlformats.org/officeDocument/2006/relationships/hyperlink" Target="#Dashboard!A1"/><Relationship Id="rId26" Type="http://schemas.openxmlformats.org/officeDocument/2006/relationships/chart" Target="../charts/chart121.xml"/><Relationship Id="rId3" Type="http://schemas.openxmlformats.org/officeDocument/2006/relationships/image" Target="../media/image1.jpg"/><Relationship Id="rId21" Type="http://schemas.openxmlformats.org/officeDocument/2006/relationships/image" Target="../media/image6.png"/><Relationship Id="rId7" Type="http://schemas.openxmlformats.org/officeDocument/2006/relationships/chart" Target="../charts/chart106.xml"/><Relationship Id="rId12" Type="http://schemas.openxmlformats.org/officeDocument/2006/relationships/chart" Target="../charts/chart111.xml"/><Relationship Id="rId17" Type="http://schemas.openxmlformats.org/officeDocument/2006/relationships/chart" Target="../charts/chart116.xml"/><Relationship Id="rId25" Type="http://schemas.openxmlformats.org/officeDocument/2006/relationships/chart" Target="../charts/chart120.xml"/><Relationship Id="rId2" Type="http://schemas.openxmlformats.org/officeDocument/2006/relationships/image" Target="../media/image2.png"/><Relationship Id="rId16" Type="http://schemas.openxmlformats.org/officeDocument/2006/relationships/chart" Target="../charts/chart115.xml"/><Relationship Id="rId20" Type="http://schemas.openxmlformats.org/officeDocument/2006/relationships/hyperlink" Target="#'CSC #7'!A1"/><Relationship Id="rId1" Type="http://schemas.openxmlformats.org/officeDocument/2006/relationships/image" Target="../media/image3.png"/><Relationship Id="rId6" Type="http://schemas.openxmlformats.org/officeDocument/2006/relationships/chart" Target="../charts/chart105.xml"/><Relationship Id="rId11" Type="http://schemas.openxmlformats.org/officeDocument/2006/relationships/chart" Target="../charts/chart110.xml"/><Relationship Id="rId24" Type="http://schemas.openxmlformats.org/officeDocument/2006/relationships/chart" Target="../charts/chart119.xml"/><Relationship Id="rId5" Type="http://schemas.openxmlformats.org/officeDocument/2006/relationships/chart" Target="../charts/chart104.xml"/><Relationship Id="rId15" Type="http://schemas.openxmlformats.org/officeDocument/2006/relationships/chart" Target="../charts/chart114.xml"/><Relationship Id="rId23" Type="http://schemas.openxmlformats.org/officeDocument/2006/relationships/chart" Target="../charts/chart118.xml"/><Relationship Id="rId28" Type="http://schemas.openxmlformats.org/officeDocument/2006/relationships/hyperlink" Target="#'CSC #5'!A1"/><Relationship Id="rId10" Type="http://schemas.openxmlformats.org/officeDocument/2006/relationships/chart" Target="../charts/chart109.xml"/><Relationship Id="rId19" Type="http://schemas.openxmlformats.org/officeDocument/2006/relationships/image" Target="../media/image8.png"/><Relationship Id="rId4" Type="http://schemas.openxmlformats.org/officeDocument/2006/relationships/chart" Target="../charts/chart103.xml"/><Relationship Id="rId9" Type="http://schemas.openxmlformats.org/officeDocument/2006/relationships/chart" Target="../charts/chart108.xml"/><Relationship Id="rId14" Type="http://schemas.openxmlformats.org/officeDocument/2006/relationships/chart" Target="../charts/chart113.xml"/><Relationship Id="rId22" Type="http://schemas.openxmlformats.org/officeDocument/2006/relationships/chart" Target="../charts/chart117.xml"/><Relationship Id="rId27" Type="http://schemas.openxmlformats.org/officeDocument/2006/relationships/chart" Target="../charts/chart122.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27.xml"/><Relationship Id="rId13" Type="http://schemas.openxmlformats.org/officeDocument/2006/relationships/chart" Target="../charts/chart132.xml"/><Relationship Id="rId18" Type="http://schemas.openxmlformats.org/officeDocument/2006/relationships/hyperlink" Target="#Dashboard!A1"/><Relationship Id="rId26" Type="http://schemas.openxmlformats.org/officeDocument/2006/relationships/chart" Target="../charts/chart141.xml"/><Relationship Id="rId3" Type="http://schemas.openxmlformats.org/officeDocument/2006/relationships/image" Target="../media/image1.jpg"/><Relationship Id="rId21" Type="http://schemas.openxmlformats.org/officeDocument/2006/relationships/image" Target="../media/image6.png"/><Relationship Id="rId7" Type="http://schemas.openxmlformats.org/officeDocument/2006/relationships/chart" Target="../charts/chart126.xml"/><Relationship Id="rId12" Type="http://schemas.openxmlformats.org/officeDocument/2006/relationships/chart" Target="../charts/chart131.xml"/><Relationship Id="rId17" Type="http://schemas.openxmlformats.org/officeDocument/2006/relationships/chart" Target="../charts/chart136.xml"/><Relationship Id="rId25" Type="http://schemas.openxmlformats.org/officeDocument/2006/relationships/chart" Target="../charts/chart140.xml"/><Relationship Id="rId2" Type="http://schemas.openxmlformats.org/officeDocument/2006/relationships/image" Target="../media/image2.png"/><Relationship Id="rId16" Type="http://schemas.openxmlformats.org/officeDocument/2006/relationships/chart" Target="../charts/chart135.xml"/><Relationship Id="rId20" Type="http://schemas.openxmlformats.org/officeDocument/2006/relationships/hyperlink" Target="#'CSC #8'!A1"/><Relationship Id="rId1" Type="http://schemas.openxmlformats.org/officeDocument/2006/relationships/image" Target="../media/image3.png"/><Relationship Id="rId6" Type="http://schemas.openxmlformats.org/officeDocument/2006/relationships/chart" Target="../charts/chart125.xml"/><Relationship Id="rId11" Type="http://schemas.openxmlformats.org/officeDocument/2006/relationships/chart" Target="../charts/chart130.xml"/><Relationship Id="rId24" Type="http://schemas.openxmlformats.org/officeDocument/2006/relationships/chart" Target="../charts/chart139.xml"/><Relationship Id="rId5" Type="http://schemas.openxmlformats.org/officeDocument/2006/relationships/chart" Target="../charts/chart124.xml"/><Relationship Id="rId15" Type="http://schemas.openxmlformats.org/officeDocument/2006/relationships/chart" Target="../charts/chart134.xml"/><Relationship Id="rId23" Type="http://schemas.openxmlformats.org/officeDocument/2006/relationships/chart" Target="../charts/chart138.xml"/><Relationship Id="rId28" Type="http://schemas.openxmlformats.org/officeDocument/2006/relationships/hyperlink" Target="#'CSC #6'!A1"/><Relationship Id="rId10" Type="http://schemas.openxmlformats.org/officeDocument/2006/relationships/chart" Target="../charts/chart129.xml"/><Relationship Id="rId19" Type="http://schemas.openxmlformats.org/officeDocument/2006/relationships/image" Target="../media/image8.png"/><Relationship Id="rId4" Type="http://schemas.openxmlformats.org/officeDocument/2006/relationships/chart" Target="../charts/chart123.xml"/><Relationship Id="rId9" Type="http://schemas.openxmlformats.org/officeDocument/2006/relationships/chart" Target="../charts/chart128.xml"/><Relationship Id="rId14" Type="http://schemas.openxmlformats.org/officeDocument/2006/relationships/chart" Target="../charts/chart133.xml"/><Relationship Id="rId22" Type="http://schemas.openxmlformats.org/officeDocument/2006/relationships/chart" Target="../charts/chart137.xml"/><Relationship Id="rId27" Type="http://schemas.openxmlformats.org/officeDocument/2006/relationships/chart" Target="../charts/chart142.xml"/></Relationships>
</file>

<file path=xl/drawings/drawing1.xml><?xml version="1.0" encoding="utf-8"?>
<xdr:wsDr xmlns:xdr="http://schemas.openxmlformats.org/drawingml/2006/spreadsheetDrawing" xmlns:a="http://schemas.openxmlformats.org/drawingml/2006/main">
  <xdr:twoCellAnchor editAs="oneCell">
    <xdr:from>
      <xdr:col>15</xdr:col>
      <xdr:colOff>488949</xdr:colOff>
      <xdr:row>0</xdr:row>
      <xdr:rowOff>115690</xdr:rowOff>
    </xdr:from>
    <xdr:to>
      <xdr:col>15</xdr:col>
      <xdr:colOff>2006688</xdr:colOff>
      <xdr:row>0</xdr:row>
      <xdr:rowOff>615950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32949" y="115690"/>
          <a:ext cx="1517739" cy="500260"/>
        </a:xfrm>
        <a:prstGeom prst="rect">
          <a:avLst/>
        </a:prstGeom>
      </xdr:spPr>
    </xdr:pic>
    <xdr:clientData/>
  </xdr:twoCellAnchor>
  <xdr:twoCellAnchor editAs="oneCell">
    <xdr:from>
      <xdr:col>0</xdr:col>
      <xdr:colOff>196850</xdr:colOff>
      <xdr:row>0</xdr:row>
      <xdr:rowOff>120650</xdr:rowOff>
    </xdr:from>
    <xdr:to>
      <xdr:col>4</xdr:col>
      <xdr:colOff>3552</xdr:colOff>
      <xdr:row>0</xdr:row>
      <xdr:rowOff>618080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196850" y="120650"/>
          <a:ext cx="2235577" cy="497430"/>
        </a:xfrm>
        <a:prstGeom prst="rect">
          <a:avLst/>
        </a:prstGeom>
      </xdr:spPr>
    </xdr:pic>
    <xdr:clientData/>
  </xdr:twoCellAnchor>
  <xdr:twoCellAnchor editAs="oneCell">
    <xdr:from>
      <xdr:col>1</xdr:col>
      <xdr:colOff>219711</xdr:colOff>
      <xdr:row>17</xdr:row>
      <xdr:rowOff>35560</xdr:rowOff>
    </xdr:from>
    <xdr:to>
      <xdr:col>2</xdr:col>
      <xdr:colOff>190501</xdr:colOff>
      <xdr:row>17</xdr:row>
      <xdr:rowOff>334596</xdr:rowOff>
    </xdr:to>
    <xdr:pic>
      <xdr:nvPicPr>
        <xdr:cNvPr id="7" name="Picture 6" descr="Creative Commons Licens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9311" y="4779010"/>
          <a:ext cx="580390" cy="299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4023360</xdr:colOff>
      <xdr:row>42</xdr:row>
      <xdr:rowOff>60960</xdr:rowOff>
    </xdr:from>
    <xdr:to>
      <xdr:col>2</xdr:col>
      <xdr:colOff>6192</xdr:colOff>
      <xdr:row>43</xdr:row>
      <xdr:rowOff>167640</xdr:rowOff>
    </xdr:to>
    <xdr:pic>
      <xdr:nvPicPr>
        <xdr:cNvPr id="17" name="Picture 16" descr="Creative Commons License">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a:extLst>
            <a:ext uri="{FF2B5EF4-FFF2-40B4-BE49-F238E27FC236}">
              <a16:creationId xmlns:a16="http://schemas.microsoft.com/office/drawing/2014/main" id="{00000000-0008-0000-0900-000012000000}"/>
            </a:ext>
          </a:extLst>
        </xdr:cNvPr>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9</xdr:col>
      <xdr:colOff>1825659</xdr:colOff>
      <xdr:row>0</xdr:row>
      <xdr:rowOff>127000</xdr:rowOff>
    </xdr:from>
    <xdr:to>
      <xdr:col>10</xdr:col>
      <xdr:colOff>0</xdr:colOff>
      <xdr:row>0</xdr:row>
      <xdr:rowOff>627260</xdr:rowOff>
    </xdr:to>
    <xdr:pic>
      <xdr:nvPicPr>
        <xdr:cNvPr id="19" name="Picture 18">
          <a:extLst>
            <a:ext uri="{FF2B5EF4-FFF2-40B4-BE49-F238E27FC236}">
              <a16:creationId xmlns:a16="http://schemas.microsoft.com/office/drawing/2014/main" id="{00000000-0008-0000-09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820222" y="127000"/>
          <a:ext cx="1517739" cy="500260"/>
        </a:xfrm>
        <a:prstGeom prst="rect">
          <a:avLst/>
        </a:prstGeom>
      </xdr:spPr>
    </xdr:pic>
    <xdr:clientData/>
  </xdr:twoCellAnchor>
  <xdr:twoCellAnchor>
    <xdr:from>
      <xdr:col>1</xdr:col>
      <xdr:colOff>4572453</xdr:colOff>
      <xdr:row>8</xdr:row>
      <xdr:rowOff>985158</xdr:rowOff>
    </xdr:from>
    <xdr:to>
      <xdr:col>4</xdr:col>
      <xdr:colOff>1366578</xdr:colOff>
      <xdr:row>17</xdr:row>
      <xdr:rowOff>165470</xdr:rowOff>
    </xdr:to>
    <xdr:graphicFrame macro="">
      <xdr:nvGraphicFramePr>
        <xdr:cNvPr id="10" name="Gráfico 9">
          <a:extLst>
            <a:ext uri="{FF2B5EF4-FFF2-40B4-BE49-F238E27FC236}">
              <a16:creationId xmlns:a16="http://schemas.microsoft.com/office/drawing/2014/main" id="{321D1E92-9965-4BB7-9686-F00FD5C82841}"/>
            </a:ext>
            <a:ext uri="{147F2762-F138-4A5C-976F-8EAC2B608ADB}">
              <a16:predDERef xmlns:a16="http://schemas.microsoft.com/office/drawing/2014/main" pred="{00000000-0008-0000-09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758048</xdr:colOff>
      <xdr:row>2</xdr:row>
      <xdr:rowOff>125866</xdr:rowOff>
    </xdr:from>
    <xdr:to>
      <xdr:col>5</xdr:col>
      <xdr:colOff>1631171</xdr:colOff>
      <xdr:row>8</xdr:row>
      <xdr:rowOff>564812</xdr:rowOff>
    </xdr:to>
    <xdr:graphicFrame macro="">
      <xdr:nvGraphicFramePr>
        <xdr:cNvPr id="11" name="Gráfico 10">
          <a:extLst>
            <a:ext uri="{FF2B5EF4-FFF2-40B4-BE49-F238E27FC236}">
              <a16:creationId xmlns:a16="http://schemas.microsoft.com/office/drawing/2014/main" id="{955590DF-5A4D-47D9-81DF-0A0AFD7DC23F}"/>
            </a:ext>
            <a:ext uri="{147F2762-F138-4A5C-976F-8EAC2B608ADB}">
              <a16:predDERef xmlns:a16="http://schemas.microsoft.com/office/drawing/2014/main" pred="{321D1E92-9965-4BB7-9686-F00FD5C82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783678</xdr:colOff>
      <xdr:row>2</xdr:row>
      <xdr:rowOff>120322</xdr:rowOff>
    </xdr:from>
    <xdr:to>
      <xdr:col>5</xdr:col>
      <xdr:colOff>1623164</xdr:colOff>
      <xdr:row>8</xdr:row>
      <xdr:rowOff>559268</xdr:rowOff>
    </xdr:to>
    <xdr:graphicFrame macro="">
      <xdr:nvGraphicFramePr>
        <xdr:cNvPr id="12" name="Gráfico 11">
          <a:extLst>
            <a:ext uri="{FF2B5EF4-FFF2-40B4-BE49-F238E27FC236}">
              <a16:creationId xmlns:a16="http://schemas.microsoft.com/office/drawing/2014/main" id="{0D04E56A-B4E2-4EC1-AB5E-50441F8F69C4}"/>
            </a:ext>
            <a:ext uri="{147F2762-F138-4A5C-976F-8EAC2B608ADB}">
              <a16:predDERef xmlns:a16="http://schemas.microsoft.com/office/drawing/2014/main" pred="{955590DF-5A4D-47D9-81DF-0A0AFD7DC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774290</xdr:colOff>
      <xdr:row>2</xdr:row>
      <xdr:rowOff>128309</xdr:rowOff>
    </xdr:from>
    <xdr:to>
      <xdr:col>5</xdr:col>
      <xdr:colOff>1616110</xdr:colOff>
      <xdr:row>8</xdr:row>
      <xdr:rowOff>567255</xdr:rowOff>
    </xdr:to>
    <xdr:graphicFrame macro="">
      <xdr:nvGraphicFramePr>
        <xdr:cNvPr id="13" name="Gráfico 12">
          <a:extLst>
            <a:ext uri="{FF2B5EF4-FFF2-40B4-BE49-F238E27FC236}">
              <a16:creationId xmlns:a16="http://schemas.microsoft.com/office/drawing/2014/main" id="{DD72DA8D-0AA5-4C6C-BFDC-026493FCE68B}"/>
            </a:ext>
            <a:ext uri="{147F2762-F138-4A5C-976F-8EAC2B608ADB}">
              <a16:predDERef xmlns:a16="http://schemas.microsoft.com/office/drawing/2014/main" pred="{0D04E56A-B4E2-4EC1-AB5E-50441F8F6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772739</xdr:colOff>
      <xdr:row>2</xdr:row>
      <xdr:rowOff>119274</xdr:rowOff>
    </xdr:from>
    <xdr:to>
      <xdr:col>5</xdr:col>
      <xdr:colOff>1612225</xdr:colOff>
      <xdr:row>8</xdr:row>
      <xdr:rowOff>558220</xdr:rowOff>
    </xdr:to>
    <xdr:graphicFrame macro="">
      <xdr:nvGraphicFramePr>
        <xdr:cNvPr id="14" name="Gráfico 13">
          <a:extLst>
            <a:ext uri="{FF2B5EF4-FFF2-40B4-BE49-F238E27FC236}">
              <a16:creationId xmlns:a16="http://schemas.microsoft.com/office/drawing/2014/main" id="{108D8A9F-A9FF-4395-901D-43E2D1F5C44C}"/>
            </a:ext>
            <a:ext uri="{147F2762-F138-4A5C-976F-8EAC2B608ADB}">
              <a16:predDERef xmlns:a16="http://schemas.microsoft.com/office/drawing/2014/main" pred="{DD72DA8D-0AA5-4C6C-BFDC-026493FCE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352425</xdr:colOff>
      <xdr:row>8</xdr:row>
      <xdr:rowOff>965200</xdr:rowOff>
    </xdr:from>
    <xdr:to>
      <xdr:col>1</xdr:col>
      <xdr:colOff>4528425</xdr:colOff>
      <xdr:row>17</xdr:row>
      <xdr:rowOff>145512</xdr:rowOff>
    </xdr:to>
    <xdr:graphicFrame macro="">
      <xdr:nvGraphicFramePr>
        <xdr:cNvPr id="15" name="Gráfico 14">
          <a:extLst>
            <a:ext uri="{FF2B5EF4-FFF2-40B4-BE49-F238E27FC236}">
              <a16:creationId xmlns:a16="http://schemas.microsoft.com/office/drawing/2014/main" id="{E6E32401-76A8-4348-BE12-043AD3D83634}"/>
            </a:ext>
            <a:ext uri="{147F2762-F138-4A5C-976F-8EAC2B608ADB}">
              <a16:predDERef xmlns:a16="http://schemas.microsoft.com/office/drawing/2014/main" pred="{108D8A9F-A9FF-4395-901D-43E2D1F5C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325782</xdr:colOff>
      <xdr:row>8</xdr:row>
      <xdr:rowOff>958022</xdr:rowOff>
    </xdr:from>
    <xdr:to>
      <xdr:col>1</xdr:col>
      <xdr:colOff>4500908</xdr:colOff>
      <xdr:row>17</xdr:row>
      <xdr:rowOff>138334</xdr:rowOff>
    </xdr:to>
    <xdr:graphicFrame macro="">
      <xdr:nvGraphicFramePr>
        <xdr:cNvPr id="16" name="Gráfico 15">
          <a:extLst>
            <a:ext uri="{FF2B5EF4-FFF2-40B4-BE49-F238E27FC236}">
              <a16:creationId xmlns:a16="http://schemas.microsoft.com/office/drawing/2014/main" id="{98FE83A7-4D78-4C71-857C-ACF0B40D6ABA}"/>
            </a:ext>
            <a:ext uri="{147F2762-F138-4A5C-976F-8EAC2B608ADB}">
              <a16:predDERef xmlns:a16="http://schemas.microsoft.com/office/drawing/2014/main" pred="{E6E32401-76A8-4348-BE12-043AD3D83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335359</xdr:colOff>
      <xdr:row>8</xdr:row>
      <xdr:rowOff>960438</xdr:rowOff>
    </xdr:from>
    <xdr:to>
      <xdr:col>1</xdr:col>
      <xdr:colOff>4510485</xdr:colOff>
      <xdr:row>17</xdr:row>
      <xdr:rowOff>140750</xdr:rowOff>
    </xdr:to>
    <xdr:graphicFrame macro="">
      <xdr:nvGraphicFramePr>
        <xdr:cNvPr id="20" name="Gráfico 19">
          <a:extLst>
            <a:ext uri="{FF2B5EF4-FFF2-40B4-BE49-F238E27FC236}">
              <a16:creationId xmlns:a16="http://schemas.microsoft.com/office/drawing/2014/main" id="{CA0FC898-303A-4365-B350-0F169FCA6297}"/>
            </a:ext>
            <a:ext uri="{147F2762-F138-4A5C-976F-8EAC2B608ADB}">
              <a16:predDERef xmlns:a16="http://schemas.microsoft.com/office/drawing/2014/main" pred="{98FE83A7-4D78-4C71-857C-ACF0B40D6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333375</xdr:colOff>
      <xdr:row>8</xdr:row>
      <xdr:rowOff>965993</xdr:rowOff>
    </xdr:from>
    <xdr:to>
      <xdr:col>1</xdr:col>
      <xdr:colOff>4508501</xdr:colOff>
      <xdr:row>17</xdr:row>
      <xdr:rowOff>146305</xdr:rowOff>
    </xdr:to>
    <xdr:graphicFrame macro="">
      <xdr:nvGraphicFramePr>
        <xdr:cNvPr id="21" name="Gráfico 20">
          <a:extLst>
            <a:ext uri="{FF2B5EF4-FFF2-40B4-BE49-F238E27FC236}">
              <a16:creationId xmlns:a16="http://schemas.microsoft.com/office/drawing/2014/main" id="{C425EBC8-258B-4D23-B8CD-FE38662115E5}"/>
            </a:ext>
            <a:ext uri="{147F2762-F138-4A5C-976F-8EAC2B608ADB}">
              <a16:predDERef xmlns:a16="http://schemas.microsoft.com/office/drawing/2014/main" pred="{CA0FC898-303A-4365-B350-0F169FCA6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4585793</xdr:colOff>
      <xdr:row>8</xdr:row>
      <xdr:rowOff>977831</xdr:rowOff>
    </xdr:from>
    <xdr:to>
      <xdr:col>4</xdr:col>
      <xdr:colOff>1379918</xdr:colOff>
      <xdr:row>17</xdr:row>
      <xdr:rowOff>158143</xdr:rowOff>
    </xdr:to>
    <xdr:graphicFrame macro="">
      <xdr:nvGraphicFramePr>
        <xdr:cNvPr id="22" name="Gráfico 21">
          <a:extLst>
            <a:ext uri="{FF2B5EF4-FFF2-40B4-BE49-F238E27FC236}">
              <a16:creationId xmlns:a16="http://schemas.microsoft.com/office/drawing/2014/main" id="{4E31883F-33BB-41DE-A4BC-4A0A5FE105A5}"/>
            </a:ext>
            <a:ext uri="{147F2762-F138-4A5C-976F-8EAC2B608ADB}">
              <a16:predDERef xmlns:a16="http://schemas.microsoft.com/office/drawing/2014/main" pred="{C425EBC8-258B-4D23-B8CD-FE3866211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4579954</xdr:colOff>
      <xdr:row>8</xdr:row>
      <xdr:rowOff>942180</xdr:rowOff>
    </xdr:from>
    <xdr:to>
      <xdr:col>4</xdr:col>
      <xdr:colOff>1374079</xdr:colOff>
      <xdr:row>17</xdr:row>
      <xdr:rowOff>122492</xdr:rowOff>
    </xdr:to>
    <xdr:graphicFrame macro="">
      <xdr:nvGraphicFramePr>
        <xdr:cNvPr id="23" name="Gráfico 22">
          <a:extLst>
            <a:ext uri="{FF2B5EF4-FFF2-40B4-BE49-F238E27FC236}">
              <a16:creationId xmlns:a16="http://schemas.microsoft.com/office/drawing/2014/main" id="{A961FA63-B8A9-4FA6-B1B8-C64FACE14513}"/>
            </a:ext>
            <a:ext uri="{147F2762-F138-4A5C-976F-8EAC2B608ADB}">
              <a16:predDERef xmlns:a16="http://schemas.microsoft.com/office/drawing/2014/main" pred="{4E31883F-33BB-41DE-A4BC-4A0A5FE10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2293941</xdr:colOff>
      <xdr:row>8</xdr:row>
      <xdr:rowOff>1000126</xdr:rowOff>
    </xdr:from>
    <xdr:to>
      <xdr:col>6</xdr:col>
      <xdr:colOff>1040691</xdr:colOff>
      <xdr:row>17</xdr:row>
      <xdr:rowOff>180438</xdr:rowOff>
    </xdr:to>
    <xdr:graphicFrame macro="">
      <xdr:nvGraphicFramePr>
        <xdr:cNvPr id="24" name="Gráfico 23">
          <a:extLst>
            <a:ext uri="{FF2B5EF4-FFF2-40B4-BE49-F238E27FC236}">
              <a16:creationId xmlns:a16="http://schemas.microsoft.com/office/drawing/2014/main" id="{7FD1C0FD-F547-41EB-A0E2-8D513FFD1ADA}"/>
            </a:ext>
            <a:ext uri="{147F2762-F138-4A5C-976F-8EAC2B608ADB}">
              <a16:predDERef xmlns:a16="http://schemas.microsoft.com/office/drawing/2014/main" pred="{A961FA63-B8A9-4FA6-B1B8-C64FACE145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2039958</xdr:colOff>
      <xdr:row>8</xdr:row>
      <xdr:rowOff>1008063</xdr:rowOff>
    </xdr:from>
    <xdr:to>
      <xdr:col>8</xdr:col>
      <xdr:colOff>1548708</xdr:colOff>
      <xdr:row>17</xdr:row>
      <xdr:rowOff>188375</xdr:rowOff>
    </xdr:to>
    <xdr:graphicFrame macro="">
      <xdr:nvGraphicFramePr>
        <xdr:cNvPr id="25" name="Gráfico 24">
          <a:extLst>
            <a:ext uri="{FF2B5EF4-FFF2-40B4-BE49-F238E27FC236}">
              <a16:creationId xmlns:a16="http://schemas.microsoft.com/office/drawing/2014/main" id="{1E3C16B6-4DA0-492E-954D-0108C4713C38}"/>
            </a:ext>
            <a:ext uri="{147F2762-F138-4A5C-976F-8EAC2B608ADB}">
              <a16:predDERef xmlns:a16="http://schemas.microsoft.com/office/drawing/2014/main" pred="{7FD1C0FD-F547-41EB-A0E2-8D513FFD1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xdr:col>
      <xdr:colOff>1452562</xdr:colOff>
      <xdr:row>8</xdr:row>
      <xdr:rowOff>635000</xdr:rowOff>
    </xdr:from>
    <xdr:ext cx="1851212" cy="342786"/>
    <xdr:sp macro="" textlink="">
      <xdr:nvSpPr>
        <xdr:cNvPr id="26" name="CaixaDeTexto 25">
          <a:extLst>
            <a:ext uri="{FF2B5EF4-FFF2-40B4-BE49-F238E27FC236}">
              <a16:creationId xmlns:a16="http://schemas.microsoft.com/office/drawing/2014/main" id="{7467A74A-FA12-49F3-A1CF-EF8B5CBF17B6}"/>
            </a:ext>
          </a:extLst>
        </xdr:cNvPr>
        <xdr:cNvSpPr txBox="1"/>
      </xdr:nvSpPr>
      <xdr:spPr>
        <a:xfrm>
          <a:off x="2062162" y="4670425"/>
          <a:ext cx="185121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Políticas Aprovadas</a:t>
          </a:r>
        </a:p>
      </xdr:txBody>
    </xdr:sp>
    <xdr:clientData/>
  </xdr:oneCellAnchor>
  <xdr:oneCellAnchor>
    <xdr:from>
      <xdr:col>2</xdr:col>
      <xdr:colOff>490537</xdr:colOff>
      <xdr:row>8</xdr:row>
      <xdr:rowOff>673100</xdr:rowOff>
    </xdr:from>
    <xdr:ext cx="2390334" cy="342786"/>
    <xdr:sp macro="" textlink="">
      <xdr:nvSpPr>
        <xdr:cNvPr id="27" name="CaixaDeTexto 26">
          <a:extLst>
            <a:ext uri="{FF2B5EF4-FFF2-40B4-BE49-F238E27FC236}">
              <a16:creationId xmlns:a16="http://schemas.microsoft.com/office/drawing/2014/main" id="{C7003994-3196-400E-8BFC-70287BACD7D0}"/>
            </a:ext>
          </a:extLst>
        </xdr:cNvPr>
        <xdr:cNvSpPr txBox="1"/>
      </xdr:nvSpPr>
      <xdr:spPr>
        <a:xfrm>
          <a:off x="6078537" y="4708525"/>
          <a:ext cx="23903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Implementados</a:t>
          </a:r>
        </a:p>
      </xdr:txBody>
    </xdr:sp>
    <xdr:clientData/>
  </xdr:oneCellAnchor>
  <xdr:twoCellAnchor>
    <xdr:from>
      <xdr:col>1</xdr:col>
      <xdr:colOff>4572065</xdr:colOff>
      <xdr:row>8</xdr:row>
      <xdr:rowOff>968795</xdr:rowOff>
    </xdr:from>
    <xdr:to>
      <xdr:col>4</xdr:col>
      <xdr:colOff>1366190</xdr:colOff>
      <xdr:row>17</xdr:row>
      <xdr:rowOff>149107</xdr:rowOff>
    </xdr:to>
    <xdr:graphicFrame macro="">
      <xdr:nvGraphicFramePr>
        <xdr:cNvPr id="28" name="Gráfico 27">
          <a:extLst>
            <a:ext uri="{FF2B5EF4-FFF2-40B4-BE49-F238E27FC236}">
              <a16:creationId xmlns:a16="http://schemas.microsoft.com/office/drawing/2014/main" id="{4DC252BE-7A50-456F-BD83-71EC3F1B2F46}"/>
            </a:ext>
            <a:ext uri="{147F2762-F138-4A5C-976F-8EAC2B608ADB}">
              <a16:predDERef xmlns:a16="http://schemas.microsoft.com/office/drawing/2014/main" pred="{C7003994-3196-400E-8BFC-70287BACD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4</xdr:col>
      <xdr:colOff>3325090</xdr:colOff>
      <xdr:row>8</xdr:row>
      <xdr:rowOff>738909</xdr:rowOff>
    </xdr:from>
    <xdr:ext cx="2340641" cy="342786"/>
    <xdr:sp macro="" textlink="">
      <xdr:nvSpPr>
        <xdr:cNvPr id="29" name="CaixaDeTexto 28">
          <a:extLst>
            <a:ext uri="{FF2B5EF4-FFF2-40B4-BE49-F238E27FC236}">
              <a16:creationId xmlns:a16="http://schemas.microsoft.com/office/drawing/2014/main" id="{A094B56B-1E6A-4AB3-B965-FB31B17BA44B}"/>
            </a:ext>
          </a:extLst>
        </xdr:cNvPr>
        <xdr:cNvSpPr txBox="1"/>
      </xdr:nvSpPr>
      <xdr:spPr>
        <a:xfrm>
          <a:off x="10999065" y="4774334"/>
          <a:ext cx="234064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Automatizados</a:t>
          </a:r>
        </a:p>
      </xdr:txBody>
    </xdr:sp>
    <xdr:clientData/>
  </xdr:oneCellAnchor>
  <xdr:twoCellAnchor editAs="oneCell">
    <xdr:from>
      <xdr:col>9</xdr:col>
      <xdr:colOff>2477964</xdr:colOff>
      <xdr:row>1</xdr:row>
      <xdr:rowOff>167411</xdr:rowOff>
    </xdr:from>
    <xdr:to>
      <xdr:col>9</xdr:col>
      <xdr:colOff>2957099</xdr:colOff>
      <xdr:row>1</xdr:row>
      <xdr:rowOff>649271</xdr:rowOff>
    </xdr:to>
    <xdr:pic>
      <xdr:nvPicPr>
        <xdr:cNvPr id="30" name="Imagem 29" title="Dashboard">
          <a:hlinkClick xmlns:r="http://schemas.openxmlformats.org/officeDocument/2006/relationships" r:id="rId18" tooltip="Dashboard"/>
          <a:extLst>
            <a:ext uri="{FF2B5EF4-FFF2-40B4-BE49-F238E27FC236}">
              <a16:creationId xmlns:a16="http://schemas.microsoft.com/office/drawing/2014/main" id="{EBEDEAB3-ED5F-4026-AD33-5B6468F399EF}"/>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2472527" y="2453411"/>
          <a:ext cx="479135" cy="481860"/>
        </a:xfrm>
        <a:prstGeom prst="rect">
          <a:avLst/>
        </a:prstGeom>
        <a:scene3d>
          <a:camera prst="orthographicFront"/>
          <a:lightRig rig="threePt" dir="t"/>
        </a:scene3d>
        <a:sp3d>
          <a:bevelT/>
        </a:sp3d>
      </xdr:spPr>
    </xdr:pic>
    <xdr:clientData/>
  </xdr:twoCellAnchor>
  <xdr:twoCellAnchor editAs="oneCell">
    <xdr:from>
      <xdr:col>9</xdr:col>
      <xdr:colOff>3080162</xdr:colOff>
      <xdr:row>1</xdr:row>
      <xdr:rowOff>181699</xdr:rowOff>
    </xdr:from>
    <xdr:to>
      <xdr:col>9</xdr:col>
      <xdr:colOff>3321243</xdr:colOff>
      <xdr:row>2</xdr:row>
      <xdr:rowOff>73431</xdr:rowOff>
    </xdr:to>
    <xdr:pic>
      <xdr:nvPicPr>
        <xdr:cNvPr id="31" name="Imagem 30">
          <a:hlinkClick xmlns:r="http://schemas.openxmlformats.org/officeDocument/2006/relationships" r:id="rId20" tooltip="Próximo Controle"/>
          <a:extLst>
            <a:ext uri="{FF2B5EF4-FFF2-40B4-BE49-F238E27FC236}">
              <a16:creationId xmlns:a16="http://schemas.microsoft.com/office/drawing/2014/main" id="{2E125886-442B-4D50-9D35-4587D4F8A00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3074725" y="2467699"/>
          <a:ext cx="241081" cy="590232"/>
        </a:xfrm>
        <a:prstGeom prst="rect">
          <a:avLst/>
        </a:prstGeom>
        <a:scene3d>
          <a:camera prst="orthographicFront"/>
          <a:lightRig rig="threePt" dir="t"/>
        </a:scene3d>
        <a:sp3d>
          <a:bevelT/>
        </a:sp3d>
      </xdr:spPr>
    </xdr:pic>
    <xdr:clientData/>
  </xdr:twoCellAnchor>
  <xdr:twoCellAnchor>
    <xdr:from>
      <xdr:col>4</xdr:col>
      <xdr:colOff>2291772</xdr:colOff>
      <xdr:row>8</xdr:row>
      <xdr:rowOff>999126</xdr:rowOff>
    </xdr:from>
    <xdr:to>
      <xdr:col>6</xdr:col>
      <xdr:colOff>1038522</xdr:colOff>
      <xdr:row>17</xdr:row>
      <xdr:rowOff>179438</xdr:rowOff>
    </xdr:to>
    <xdr:graphicFrame macro="">
      <xdr:nvGraphicFramePr>
        <xdr:cNvPr id="32" name="Gráfico 31">
          <a:extLst>
            <a:ext uri="{FF2B5EF4-FFF2-40B4-BE49-F238E27FC236}">
              <a16:creationId xmlns:a16="http://schemas.microsoft.com/office/drawing/2014/main" id="{117A709B-DFB4-43A2-99AB-FC8CDE378374}"/>
            </a:ext>
            <a:ext uri="{147F2762-F138-4A5C-976F-8EAC2B608ADB}">
              <a16:predDERef xmlns:a16="http://schemas.microsoft.com/office/drawing/2014/main" pred="{2E125886-442B-4D50-9D35-4587D4F8A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2304761</xdr:colOff>
      <xdr:row>8</xdr:row>
      <xdr:rowOff>1015423</xdr:rowOff>
    </xdr:from>
    <xdr:to>
      <xdr:col>6</xdr:col>
      <xdr:colOff>1051511</xdr:colOff>
      <xdr:row>18</xdr:row>
      <xdr:rowOff>5235</xdr:rowOff>
    </xdr:to>
    <xdr:graphicFrame macro="">
      <xdr:nvGraphicFramePr>
        <xdr:cNvPr id="33" name="Gráfico 32">
          <a:extLst>
            <a:ext uri="{FF2B5EF4-FFF2-40B4-BE49-F238E27FC236}">
              <a16:creationId xmlns:a16="http://schemas.microsoft.com/office/drawing/2014/main" id="{3981FC2F-3E47-4E60-B1A8-09EAC442CFD8}"/>
            </a:ext>
            <a:ext uri="{147F2762-F138-4A5C-976F-8EAC2B608ADB}">
              <a16:predDERef xmlns:a16="http://schemas.microsoft.com/office/drawing/2014/main" pred="{117A709B-DFB4-43A2-99AB-FC8CDE378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2296885</xdr:colOff>
      <xdr:row>8</xdr:row>
      <xdr:rowOff>1025072</xdr:rowOff>
    </xdr:from>
    <xdr:to>
      <xdr:col>6</xdr:col>
      <xdr:colOff>1043635</xdr:colOff>
      <xdr:row>18</xdr:row>
      <xdr:rowOff>14884</xdr:rowOff>
    </xdr:to>
    <xdr:graphicFrame macro="">
      <xdr:nvGraphicFramePr>
        <xdr:cNvPr id="34" name="Gráfico 33">
          <a:extLst>
            <a:ext uri="{FF2B5EF4-FFF2-40B4-BE49-F238E27FC236}">
              <a16:creationId xmlns:a16="http://schemas.microsoft.com/office/drawing/2014/main" id="{781ED155-A56A-4754-9D62-A039BEFFF743}"/>
            </a:ext>
            <a:ext uri="{147F2762-F138-4A5C-976F-8EAC2B608ADB}">
              <a16:predDERef xmlns:a16="http://schemas.microsoft.com/office/drawing/2014/main" pred="{3981FC2F-3E47-4E60-B1A8-09EAC442C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oneCellAnchor>
    <xdr:from>
      <xdr:col>6</xdr:col>
      <xdr:colOff>2744107</xdr:colOff>
      <xdr:row>8</xdr:row>
      <xdr:rowOff>721178</xdr:rowOff>
    </xdr:from>
    <xdr:ext cx="2766911" cy="342786"/>
    <xdr:sp macro="" textlink="">
      <xdr:nvSpPr>
        <xdr:cNvPr id="35" name="CaixaDeTexto 34">
          <a:extLst>
            <a:ext uri="{FF2B5EF4-FFF2-40B4-BE49-F238E27FC236}">
              <a16:creationId xmlns:a16="http://schemas.microsoft.com/office/drawing/2014/main" id="{C2B8EF9E-DC89-4DB1-8FBD-4F5C806AFDE6}"/>
            </a:ext>
          </a:extLst>
        </xdr:cNvPr>
        <xdr:cNvSpPr txBox="1"/>
      </xdr:nvSpPr>
      <xdr:spPr>
        <a:xfrm>
          <a:off x="14551932" y="4756603"/>
          <a:ext cx="276691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a:t>
          </a:r>
          <a:r>
            <a:rPr lang="pt-BR" sz="1600" b="1" baseline="0"/>
            <a:t> Reportado  à Direção</a:t>
          </a:r>
          <a:endParaRPr lang="pt-BR" sz="1600" b="1"/>
        </a:p>
      </xdr:txBody>
    </xdr:sp>
    <xdr:clientData/>
  </xdr:oneCellAnchor>
  <xdr:twoCellAnchor>
    <xdr:from>
      <xdr:col>6</xdr:col>
      <xdr:colOff>2032002</xdr:colOff>
      <xdr:row>8</xdr:row>
      <xdr:rowOff>1000125</xdr:rowOff>
    </xdr:from>
    <xdr:to>
      <xdr:col>8</xdr:col>
      <xdr:colOff>1540752</xdr:colOff>
      <xdr:row>17</xdr:row>
      <xdr:rowOff>180437</xdr:rowOff>
    </xdr:to>
    <xdr:graphicFrame macro="">
      <xdr:nvGraphicFramePr>
        <xdr:cNvPr id="36" name="Gráfico 35">
          <a:extLst>
            <a:ext uri="{FF2B5EF4-FFF2-40B4-BE49-F238E27FC236}">
              <a16:creationId xmlns:a16="http://schemas.microsoft.com/office/drawing/2014/main" id="{E82AF866-7F2E-4680-BDC7-EAC18933F3F8}"/>
            </a:ext>
            <a:ext uri="{147F2762-F138-4A5C-976F-8EAC2B608ADB}">
              <a16:predDERef xmlns:a16="http://schemas.microsoft.com/office/drawing/2014/main" pred="{C2B8EF9E-DC89-4DB1-8FBD-4F5C806AF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6</xdr:col>
      <xdr:colOff>2045607</xdr:colOff>
      <xdr:row>8</xdr:row>
      <xdr:rowOff>1025072</xdr:rowOff>
    </xdr:from>
    <xdr:to>
      <xdr:col>8</xdr:col>
      <xdr:colOff>1554357</xdr:colOff>
      <xdr:row>18</xdr:row>
      <xdr:rowOff>14884</xdr:rowOff>
    </xdr:to>
    <xdr:graphicFrame macro="">
      <xdr:nvGraphicFramePr>
        <xdr:cNvPr id="37" name="Gráfico 36">
          <a:extLst>
            <a:ext uri="{FF2B5EF4-FFF2-40B4-BE49-F238E27FC236}">
              <a16:creationId xmlns:a16="http://schemas.microsoft.com/office/drawing/2014/main" id="{23392E09-2BF1-46EC-BCD4-50D4DB4F60A3}"/>
            </a:ext>
            <a:ext uri="{147F2762-F138-4A5C-976F-8EAC2B608ADB}">
              <a16:predDERef xmlns:a16="http://schemas.microsoft.com/office/drawing/2014/main" pred="{E82AF866-7F2E-4680-BDC7-EAC18933F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xdr:col>
      <xdr:colOff>2046513</xdr:colOff>
      <xdr:row>8</xdr:row>
      <xdr:rowOff>1041400</xdr:rowOff>
    </xdr:from>
    <xdr:to>
      <xdr:col>8</xdr:col>
      <xdr:colOff>1555263</xdr:colOff>
      <xdr:row>18</xdr:row>
      <xdr:rowOff>31212</xdr:rowOff>
    </xdr:to>
    <xdr:graphicFrame macro="">
      <xdr:nvGraphicFramePr>
        <xdr:cNvPr id="38" name="Gráfico 37">
          <a:extLst>
            <a:ext uri="{FF2B5EF4-FFF2-40B4-BE49-F238E27FC236}">
              <a16:creationId xmlns:a16="http://schemas.microsoft.com/office/drawing/2014/main" id="{B18493C7-57D0-422A-ABA8-69E05A8DFAF8}"/>
            </a:ext>
            <a:ext uri="{147F2762-F138-4A5C-976F-8EAC2B608ADB}">
              <a16:predDERef xmlns:a16="http://schemas.microsoft.com/office/drawing/2014/main" pred="{23392E09-2BF1-46EC-BCD4-50D4DB4F6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oneCellAnchor>
    <xdr:from>
      <xdr:col>4</xdr:col>
      <xdr:colOff>476942</xdr:colOff>
      <xdr:row>1</xdr:row>
      <xdr:rowOff>330257</xdr:rowOff>
    </xdr:from>
    <xdr:ext cx="2432397" cy="374141"/>
    <xdr:sp macro="" textlink="">
      <xdr:nvSpPr>
        <xdr:cNvPr id="39" name="CaixaDeTexto 38">
          <a:extLst>
            <a:ext uri="{FF2B5EF4-FFF2-40B4-BE49-F238E27FC236}">
              <a16:creationId xmlns:a16="http://schemas.microsoft.com/office/drawing/2014/main" id="{8E312A40-7D90-4865-BA2F-EC84CFC863E8}"/>
            </a:ext>
          </a:extLst>
        </xdr:cNvPr>
        <xdr:cNvSpPr txBox="1"/>
      </xdr:nvSpPr>
      <xdr:spPr>
        <a:xfrm>
          <a:off x="8150917" y="1085907"/>
          <a:ext cx="243239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800" b="1"/>
            <a:t>Adequação</a:t>
          </a:r>
          <a:r>
            <a:rPr lang="pt-BR" sz="1800" b="1" baseline="0"/>
            <a:t> ao Controle</a:t>
          </a:r>
          <a:endParaRPr lang="pt-BR" sz="1800" b="1"/>
        </a:p>
      </xdr:txBody>
    </xdr:sp>
    <xdr:clientData/>
  </xdr:oneCellAnchor>
  <xdr:twoCellAnchor editAs="oneCell">
    <xdr:from>
      <xdr:col>9</xdr:col>
      <xdr:colOff>2098970</xdr:colOff>
      <xdr:row>1</xdr:row>
      <xdr:rowOff>183612</xdr:rowOff>
    </xdr:from>
    <xdr:to>
      <xdr:col>9</xdr:col>
      <xdr:colOff>2340051</xdr:colOff>
      <xdr:row>2</xdr:row>
      <xdr:rowOff>75344</xdr:rowOff>
    </xdr:to>
    <xdr:pic>
      <xdr:nvPicPr>
        <xdr:cNvPr id="40" name="Imagem 39">
          <a:hlinkClick xmlns:r="http://schemas.openxmlformats.org/officeDocument/2006/relationships" r:id="rId28" tooltip="Controle Anterior"/>
          <a:extLst>
            <a:ext uri="{FF2B5EF4-FFF2-40B4-BE49-F238E27FC236}">
              <a16:creationId xmlns:a16="http://schemas.microsoft.com/office/drawing/2014/main" id="{22C73F80-C0EE-426C-A2A9-92267A58AB2F}"/>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flipH="1" flipV="1">
          <a:off x="22093533" y="2469612"/>
          <a:ext cx="241081" cy="590232"/>
        </a:xfrm>
        <a:prstGeom prst="rect">
          <a:avLst/>
        </a:prstGeom>
        <a:scene3d>
          <a:camera prst="orthographicFront"/>
          <a:lightRig rig="threePt" dir="t"/>
        </a:scene3d>
        <a:sp3d>
          <a:bevelT/>
        </a:sp3d>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38</xdr:row>
      <xdr:rowOff>171609</xdr:rowOff>
    </xdr:to>
    <xdr:pic>
      <xdr:nvPicPr>
        <xdr:cNvPr id="17" name="Picture 16" descr="Creative Commons License">
          <a:extLst>
            <a:ext uri="{FF2B5EF4-FFF2-40B4-BE49-F238E27FC236}">
              <a16:creationId xmlns:a16="http://schemas.microsoft.com/office/drawing/2014/main" id="{00000000-0008-0000-0A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611188</xdr:colOff>
      <xdr:row>0</xdr:row>
      <xdr:rowOff>134938</xdr:rowOff>
    </xdr:from>
    <xdr:to>
      <xdr:col>1</xdr:col>
      <xdr:colOff>2227640</xdr:colOff>
      <xdr:row>0</xdr:row>
      <xdr:rowOff>632368</xdr:rowOff>
    </xdr:to>
    <xdr:pic>
      <xdr:nvPicPr>
        <xdr:cNvPr id="18" name="Picture 17">
          <a:extLst>
            <a:ext uri="{FF2B5EF4-FFF2-40B4-BE49-F238E27FC236}">
              <a16:creationId xmlns:a16="http://schemas.microsoft.com/office/drawing/2014/main" id="{00000000-0008-0000-0A00-000012000000}"/>
            </a:ext>
          </a:extLst>
        </xdr:cNvPr>
        <xdr:cNvPicPr>
          <a:picLocks noChangeAspect="1"/>
        </xdr:cNvPicPr>
      </xdr:nvPicPr>
      <xdr:blipFill>
        <a:blip xmlns:r="http://schemas.openxmlformats.org/officeDocument/2006/relationships" r:embed="rId2"/>
        <a:stretch>
          <a:fillRect/>
        </a:stretch>
      </xdr:blipFill>
      <xdr:spPr>
        <a:xfrm>
          <a:off x="611188" y="134938"/>
          <a:ext cx="2235577" cy="497430"/>
        </a:xfrm>
        <a:prstGeom prst="rect">
          <a:avLst/>
        </a:prstGeom>
      </xdr:spPr>
    </xdr:pic>
    <xdr:clientData/>
  </xdr:twoCellAnchor>
  <xdr:twoCellAnchor editAs="oneCell">
    <xdr:from>
      <xdr:col>9</xdr:col>
      <xdr:colOff>1865329</xdr:colOff>
      <xdr:row>0</xdr:row>
      <xdr:rowOff>119062</xdr:rowOff>
    </xdr:from>
    <xdr:to>
      <xdr:col>10</xdr:col>
      <xdr:colOff>0</xdr:colOff>
      <xdr:row>0</xdr:row>
      <xdr:rowOff>619322</xdr:rowOff>
    </xdr:to>
    <xdr:pic>
      <xdr:nvPicPr>
        <xdr:cNvPr id="19" name="Picture 18">
          <a:extLst>
            <a:ext uri="{FF2B5EF4-FFF2-40B4-BE49-F238E27FC236}">
              <a16:creationId xmlns:a16="http://schemas.microsoft.com/office/drawing/2014/main" id="{00000000-0008-0000-0A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859892" y="119062"/>
          <a:ext cx="1517739" cy="500260"/>
        </a:xfrm>
        <a:prstGeom prst="rect">
          <a:avLst/>
        </a:prstGeom>
      </xdr:spPr>
    </xdr:pic>
    <xdr:clientData/>
  </xdr:twoCellAnchor>
  <xdr:twoCellAnchor>
    <xdr:from>
      <xdr:col>1</xdr:col>
      <xdr:colOff>4572452</xdr:colOff>
      <xdr:row>8</xdr:row>
      <xdr:rowOff>985158</xdr:rowOff>
    </xdr:from>
    <xdr:to>
      <xdr:col>4</xdr:col>
      <xdr:colOff>1369752</xdr:colOff>
      <xdr:row>17</xdr:row>
      <xdr:rowOff>154358</xdr:rowOff>
    </xdr:to>
    <xdr:graphicFrame macro="">
      <xdr:nvGraphicFramePr>
        <xdr:cNvPr id="10" name="Gráfico 9">
          <a:extLst>
            <a:ext uri="{FF2B5EF4-FFF2-40B4-BE49-F238E27FC236}">
              <a16:creationId xmlns:a16="http://schemas.microsoft.com/office/drawing/2014/main" id="{483A4D25-08A9-4215-88B7-677F28FD7531}"/>
            </a:ext>
            <a:ext uri="{147F2762-F138-4A5C-976F-8EAC2B608ADB}">
              <a16:predDERef xmlns:a16="http://schemas.microsoft.com/office/drawing/2014/main" pred="{00000000-0008-0000-0A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758048</xdr:colOff>
      <xdr:row>2</xdr:row>
      <xdr:rowOff>125866</xdr:rowOff>
    </xdr:from>
    <xdr:to>
      <xdr:col>5</xdr:col>
      <xdr:colOff>1631171</xdr:colOff>
      <xdr:row>8</xdr:row>
      <xdr:rowOff>564812</xdr:rowOff>
    </xdr:to>
    <xdr:graphicFrame macro="">
      <xdr:nvGraphicFramePr>
        <xdr:cNvPr id="11" name="Gráfico 10">
          <a:extLst>
            <a:ext uri="{FF2B5EF4-FFF2-40B4-BE49-F238E27FC236}">
              <a16:creationId xmlns:a16="http://schemas.microsoft.com/office/drawing/2014/main" id="{813CF2E9-2108-4A38-AC88-B7E9FF1ACEFD}"/>
            </a:ext>
            <a:ext uri="{147F2762-F138-4A5C-976F-8EAC2B608ADB}">
              <a16:predDERef xmlns:a16="http://schemas.microsoft.com/office/drawing/2014/main" pred="{483A4D25-08A9-4215-88B7-677F28FD75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783678</xdr:colOff>
      <xdr:row>2</xdr:row>
      <xdr:rowOff>120322</xdr:rowOff>
    </xdr:from>
    <xdr:to>
      <xdr:col>5</xdr:col>
      <xdr:colOff>1623164</xdr:colOff>
      <xdr:row>8</xdr:row>
      <xdr:rowOff>559268</xdr:rowOff>
    </xdr:to>
    <xdr:graphicFrame macro="">
      <xdr:nvGraphicFramePr>
        <xdr:cNvPr id="12" name="Gráfico 11">
          <a:extLst>
            <a:ext uri="{FF2B5EF4-FFF2-40B4-BE49-F238E27FC236}">
              <a16:creationId xmlns:a16="http://schemas.microsoft.com/office/drawing/2014/main" id="{0FCB2AD5-D317-47BB-8B4F-D027DFF044CC}"/>
            </a:ext>
            <a:ext uri="{147F2762-F138-4A5C-976F-8EAC2B608ADB}">
              <a16:predDERef xmlns:a16="http://schemas.microsoft.com/office/drawing/2014/main" pred="{813CF2E9-2108-4A38-AC88-B7E9FF1AC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774290</xdr:colOff>
      <xdr:row>2</xdr:row>
      <xdr:rowOff>128309</xdr:rowOff>
    </xdr:from>
    <xdr:to>
      <xdr:col>5</xdr:col>
      <xdr:colOff>1616110</xdr:colOff>
      <xdr:row>8</xdr:row>
      <xdr:rowOff>567255</xdr:rowOff>
    </xdr:to>
    <xdr:graphicFrame macro="">
      <xdr:nvGraphicFramePr>
        <xdr:cNvPr id="13" name="Gráfico 12">
          <a:extLst>
            <a:ext uri="{FF2B5EF4-FFF2-40B4-BE49-F238E27FC236}">
              <a16:creationId xmlns:a16="http://schemas.microsoft.com/office/drawing/2014/main" id="{21330DA8-40B3-40EA-9C27-234EC27129A8}"/>
            </a:ext>
            <a:ext uri="{147F2762-F138-4A5C-976F-8EAC2B608ADB}">
              <a16:predDERef xmlns:a16="http://schemas.microsoft.com/office/drawing/2014/main" pred="{0FCB2AD5-D317-47BB-8B4F-D027DFF04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772739</xdr:colOff>
      <xdr:row>2</xdr:row>
      <xdr:rowOff>119274</xdr:rowOff>
    </xdr:from>
    <xdr:to>
      <xdr:col>5</xdr:col>
      <xdr:colOff>1612225</xdr:colOff>
      <xdr:row>8</xdr:row>
      <xdr:rowOff>558220</xdr:rowOff>
    </xdr:to>
    <xdr:graphicFrame macro="">
      <xdr:nvGraphicFramePr>
        <xdr:cNvPr id="14" name="Gráfico 13">
          <a:extLst>
            <a:ext uri="{FF2B5EF4-FFF2-40B4-BE49-F238E27FC236}">
              <a16:creationId xmlns:a16="http://schemas.microsoft.com/office/drawing/2014/main" id="{0EDFF8C2-1C00-42DA-92C0-C783BD8BAC3B}"/>
            </a:ext>
            <a:ext uri="{147F2762-F138-4A5C-976F-8EAC2B608ADB}">
              <a16:predDERef xmlns:a16="http://schemas.microsoft.com/office/drawing/2014/main" pred="{21330DA8-40B3-40EA-9C27-234EC2712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352425</xdr:colOff>
      <xdr:row>8</xdr:row>
      <xdr:rowOff>965200</xdr:rowOff>
    </xdr:from>
    <xdr:to>
      <xdr:col>1</xdr:col>
      <xdr:colOff>4528425</xdr:colOff>
      <xdr:row>17</xdr:row>
      <xdr:rowOff>134400</xdr:rowOff>
    </xdr:to>
    <xdr:graphicFrame macro="">
      <xdr:nvGraphicFramePr>
        <xdr:cNvPr id="15" name="Gráfico 14">
          <a:extLst>
            <a:ext uri="{FF2B5EF4-FFF2-40B4-BE49-F238E27FC236}">
              <a16:creationId xmlns:a16="http://schemas.microsoft.com/office/drawing/2014/main" id="{9BA17D74-D257-4754-B638-4253E6F4D663}"/>
            </a:ext>
            <a:ext uri="{147F2762-F138-4A5C-976F-8EAC2B608ADB}">
              <a16:predDERef xmlns:a16="http://schemas.microsoft.com/office/drawing/2014/main" pred="{0EDFF8C2-1C00-42DA-92C0-C783BD8BA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325782</xdr:colOff>
      <xdr:row>8</xdr:row>
      <xdr:rowOff>958022</xdr:rowOff>
    </xdr:from>
    <xdr:to>
      <xdr:col>1</xdr:col>
      <xdr:colOff>4500908</xdr:colOff>
      <xdr:row>17</xdr:row>
      <xdr:rowOff>127222</xdr:rowOff>
    </xdr:to>
    <xdr:graphicFrame macro="">
      <xdr:nvGraphicFramePr>
        <xdr:cNvPr id="16" name="Gráfico 15">
          <a:extLst>
            <a:ext uri="{FF2B5EF4-FFF2-40B4-BE49-F238E27FC236}">
              <a16:creationId xmlns:a16="http://schemas.microsoft.com/office/drawing/2014/main" id="{CE10B3E3-8B06-4843-BFCE-06A79FC57F48}"/>
            </a:ext>
            <a:ext uri="{147F2762-F138-4A5C-976F-8EAC2B608ADB}">
              <a16:predDERef xmlns:a16="http://schemas.microsoft.com/office/drawing/2014/main" pred="{9BA17D74-D257-4754-B638-4253E6F4D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335359</xdr:colOff>
      <xdr:row>8</xdr:row>
      <xdr:rowOff>960438</xdr:rowOff>
    </xdr:from>
    <xdr:to>
      <xdr:col>1</xdr:col>
      <xdr:colOff>4510485</xdr:colOff>
      <xdr:row>17</xdr:row>
      <xdr:rowOff>129638</xdr:rowOff>
    </xdr:to>
    <xdr:graphicFrame macro="">
      <xdr:nvGraphicFramePr>
        <xdr:cNvPr id="20" name="Gráfico 19">
          <a:extLst>
            <a:ext uri="{FF2B5EF4-FFF2-40B4-BE49-F238E27FC236}">
              <a16:creationId xmlns:a16="http://schemas.microsoft.com/office/drawing/2014/main" id="{CD5362AD-9FF6-4326-A3FA-58519BBD924C}"/>
            </a:ext>
            <a:ext uri="{147F2762-F138-4A5C-976F-8EAC2B608ADB}">
              <a16:predDERef xmlns:a16="http://schemas.microsoft.com/office/drawing/2014/main" pred="{CE10B3E3-8B06-4843-BFCE-06A79FC57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333375</xdr:colOff>
      <xdr:row>8</xdr:row>
      <xdr:rowOff>965993</xdr:rowOff>
    </xdr:from>
    <xdr:to>
      <xdr:col>1</xdr:col>
      <xdr:colOff>4508501</xdr:colOff>
      <xdr:row>17</xdr:row>
      <xdr:rowOff>135193</xdr:rowOff>
    </xdr:to>
    <xdr:graphicFrame macro="">
      <xdr:nvGraphicFramePr>
        <xdr:cNvPr id="21" name="Gráfico 20">
          <a:extLst>
            <a:ext uri="{FF2B5EF4-FFF2-40B4-BE49-F238E27FC236}">
              <a16:creationId xmlns:a16="http://schemas.microsoft.com/office/drawing/2014/main" id="{A6254265-4D18-48A2-9E36-827C894BCB8A}"/>
            </a:ext>
            <a:ext uri="{147F2762-F138-4A5C-976F-8EAC2B608ADB}">
              <a16:predDERef xmlns:a16="http://schemas.microsoft.com/office/drawing/2014/main" pred="{CD5362AD-9FF6-4326-A3FA-58519BBD9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4585792</xdr:colOff>
      <xdr:row>8</xdr:row>
      <xdr:rowOff>977831</xdr:rowOff>
    </xdr:from>
    <xdr:to>
      <xdr:col>4</xdr:col>
      <xdr:colOff>1383092</xdr:colOff>
      <xdr:row>17</xdr:row>
      <xdr:rowOff>147031</xdr:rowOff>
    </xdr:to>
    <xdr:graphicFrame macro="">
      <xdr:nvGraphicFramePr>
        <xdr:cNvPr id="22" name="Gráfico 21">
          <a:extLst>
            <a:ext uri="{FF2B5EF4-FFF2-40B4-BE49-F238E27FC236}">
              <a16:creationId xmlns:a16="http://schemas.microsoft.com/office/drawing/2014/main" id="{66CA631F-83F1-469C-931F-2A6FF756E182}"/>
            </a:ext>
            <a:ext uri="{147F2762-F138-4A5C-976F-8EAC2B608ADB}">
              <a16:predDERef xmlns:a16="http://schemas.microsoft.com/office/drawing/2014/main" pred="{A6254265-4D18-48A2-9E36-827C894BC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4579953</xdr:colOff>
      <xdr:row>8</xdr:row>
      <xdr:rowOff>942180</xdr:rowOff>
    </xdr:from>
    <xdr:to>
      <xdr:col>4</xdr:col>
      <xdr:colOff>1377253</xdr:colOff>
      <xdr:row>17</xdr:row>
      <xdr:rowOff>111380</xdr:rowOff>
    </xdr:to>
    <xdr:graphicFrame macro="">
      <xdr:nvGraphicFramePr>
        <xdr:cNvPr id="23" name="Gráfico 22">
          <a:extLst>
            <a:ext uri="{FF2B5EF4-FFF2-40B4-BE49-F238E27FC236}">
              <a16:creationId xmlns:a16="http://schemas.microsoft.com/office/drawing/2014/main" id="{C923D1FB-58E7-41F4-A510-392489951220}"/>
            </a:ext>
            <a:ext uri="{147F2762-F138-4A5C-976F-8EAC2B608ADB}">
              <a16:predDERef xmlns:a16="http://schemas.microsoft.com/office/drawing/2014/main" pred="{66CA631F-83F1-469C-931F-2A6FF756E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2293941</xdr:colOff>
      <xdr:row>8</xdr:row>
      <xdr:rowOff>1000126</xdr:rowOff>
    </xdr:from>
    <xdr:to>
      <xdr:col>6</xdr:col>
      <xdr:colOff>1034341</xdr:colOff>
      <xdr:row>17</xdr:row>
      <xdr:rowOff>169326</xdr:rowOff>
    </xdr:to>
    <xdr:graphicFrame macro="">
      <xdr:nvGraphicFramePr>
        <xdr:cNvPr id="24" name="Gráfico 23">
          <a:extLst>
            <a:ext uri="{FF2B5EF4-FFF2-40B4-BE49-F238E27FC236}">
              <a16:creationId xmlns:a16="http://schemas.microsoft.com/office/drawing/2014/main" id="{EDBAA134-7489-4CBF-8006-3931280FC536}"/>
            </a:ext>
            <a:ext uri="{147F2762-F138-4A5C-976F-8EAC2B608ADB}">
              <a16:predDERef xmlns:a16="http://schemas.microsoft.com/office/drawing/2014/main" pred="{C923D1FB-58E7-41F4-A510-392489951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2039958</xdr:colOff>
      <xdr:row>8</xdr:row>
      <xdr:rowOff>1008063</xdr:rowOff>
    </xdr:from>
    <xdr:to>
      <xdr:col>8</xdr:col>
      <xdr:colOff>1542358</xdr:colOff>
      <xdr:row>17</xdr:row>
      <xdr:rowOff>177263</xdr:rowOff>
    </xdr:to>
    <xdr:graphicFrame macro="">
      <xdr:nvGraphicFramePr>
        <xdr:cNvPr id="25" name="Gráfico 24">
          <a:extLst>
            <a:ext uri="{FF2B5EF4-FFF2-40B4-BE49-F238E27FC236}">
              <a16:creationId xmlns:a16="http://schemas.microsoft.com/office/drawing/2014/main" id="{8D0A457F-255F-4896-A1BA-BA1D29C32A75}"/>
            </a:ext>
            <a:ext uri="{147F2762-F138-4A5C-976F-8EAC2B608ADB}">
              <a16:predDERef xmlns:a16="http://schemas.microsoft.com/office/drawing/2014/main" pred="{EDBAA134-7489-4CBF-8006-3931280FC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xdr:col>
      <xdr:colOff>1452562</xdr:colOff>
      <xdr:row>8</xdr:row>
      <xdr:rowOff>635000</xdr:rowOff>
    </xdr:from>
    <xdr:ext cx="1851212" cy="342786"/>
    <xdr:sp macro="" textlink="">
      <xdr:nvSpPr>
        <xdr:cNvPr id="26" name="CaixaDeTexto 25">
          <a:extLst>
            <a:ext uri="{FF2B5EF4-FFF2-40B4-BE49-F238E27FC236}">
              <a16:creationId xmlns:a16="http://schemas.microsoft.com/office/drawing/2014/main" id="{2FB23B71-641D-4DEC-9E01-369E1613FFBD}"/>
            </a:ext>
          </a:extLst>
        </xdr:cNvPr>
        <xdr:cNvSpPr txBox="1"/>
      </xdr:nvSpPr>
      <xdr:spPr>
        <a:xfrm>
          <a:off x="2062162" y="4670425"/>
          <a:ext cx="185121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Políticas Aprovadas</a:t>
          </a:r>
        </a:p>
      </xdr:txBody>
    </xdr:sp>
    <xdr:clientData/>
  </xdr:oneCellAnchor>
  <xdr:oneCellAnchor>
    <xdr:from>
      <xdr:col>2</xdr:col>
      <xdr:colOff>490537</xdr:colOff>
      <xdr:row>8</xdr:row>
      <xdr:rowOff>673100</xdr:rowOff>
    </xdr:from>
    <xdr:ext cx="2390334" cy="342786"/>
    <xdr:sp macro="" textlink="">
      <xdr:nvSpPr>
        <xdr:cNvPr id="27" name="CaixaDeTexto 26">
          <a:extLst>
            <a:ext uri="{FF2B5EF4-FFF2-40B4-BE49-F238E27FC236}">
              <a16:creationId xmlns:a16="http://schemas.microsoft.com/office/drawing/2014/main" id="{3B09D22A-E444-4036-B288-28DF551F280E}"/>
            </a:ext>
          </a:extLst>
        </xdr:cNvPr>
        <xdr:cNvSpPr txBox="1"/>
      </xdr:nvSpPr>
      <xdr:spPr>
        <a:xfrm>
          <a:off x="6078537" y="4708525"/>
          <a:ext cx="23903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Implementados</a:t>
          </a:r>
        </a:p>
      </xdr:txBody>
    </xdr:sp>
    <xdr:clientData/>
  </xdr:oneCellAnchor>
  <xdr:twoCellAnchor>
    <xdr:from>
      <xdr:col>1</xdr:col>
      <xdr:colOff>4572064</xdr:colOff>
      <xdr:row>8</xdr:row>
      <xdr:rowOff>968795</xdr:rowOff>
    </xdr:from>
    <xdr:to>
      <xdr:col>4</xdr:col>
      <xdr:colOff>1369364</xdr:colOff>
      <xdr:row>17</xdr:row>
      <xdr:rowOff>137995</xdr:rowOff>
    </xdr:to>
    <xdr:graphicFrame macro="">
      <xdr:nvGraphicFramePr>
        <xdr:cNvPr id="28" name="Gráfico 27">
          <a:extLst>
            <a:ext uri="{FF2B5EF4-FFF2-40B4-BE49-F238E27FC236}">
              <a16:creationId xmlns:a16="http://schemas.microsoft.com/office/drawing/2014/main" id="{BD601153-CEFE-40A4-9469-EC4962AA69A2}"/>
            </a:ext>
            <a:ext uri="{147F2762-F138-4A5C-976F-8EAC2B608ADB}">
              <a16:predDERef xmlns:a16="http://schemas.microsoft.com/office/drawing/2014/main" pred="{3B09D22A-E444-4036-B288-28DF551F2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4</xdr:col>
      <xdr:colOff>3325090</xdr:colOff>
      <xdr:row>8</xdr:row>
      <xdr:rowOff>738909</xdr:rowOff>
    </xdr:from>
    <xdr:ext cx="2340641" cy="342786"/>
    <xdr:sp macro="" textlink="">
      <xdr:nvSpPr>
        <xdr:cNvPr id="29" name="CaixaDeTexto 28">
          <a:extLst>
            <a:ext uri="{FF2B5EF4-FFF2-40B4-BE49-F238E27FC236}">
              <a16:creationId xmlns:a16="http://schemas.microsoft.com/office/drawing/2014/main" id="{F2194A78-7ED1-45B6-BF3C-F777C7734149}"/>
            </a:ext>
          </a:extLst>
        </xdr:cNvPr>
        <xdr:cNvSpPr txBox="1"/>
      </xdr:nvSpPr>
      <xdr:spPr>
        <a:xfrm>
          <a:off x="10999065" y="4774334"/>
          <a:ext cx="234064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Automatizados</a:t>
          </a:r>
        </a:p>
      </xdr:txBody>
    </xdr:sp>
    <xdr:clientData/>
  </xdr:oneCellAnchor>
  <xdr:twoCellAnchor editAs="oneCell">
    <xdr:from>
      <xdr:col>9</xdr:col>
      <xdr:colOff>2525586</xdr:colOff>
      <xdr:row>1</xdr:row>
      <xdr:rowOff>167411</xdr:rowOff>
    </xdr:from>
    <xdr:to>
      <xdr:col>9</xdr:col>
      <xdr:colOff>3004721</xdr:colOff>
      <xdr:row>1</xdr:row>
      <xdr:rowOff>649271</xdr:rowOff>
    </xdr:to>
    <xdr:pic>
      <xdr:nvPicPr>
        <xdr:cNvPr id="30" name="Imagem 29" title="Dashboard">
          <a:hlinkClick xmlns:r="http://schemas.openxmlformats.org/officeDocument/2006/relationships" r:id="rId18" tooltip="Dashboard"/>
          <a:extLst>
            <a:ext uri="{FF2B5EF4-FFF2-40B4-BE49-F238E27FC236}">
              <a16:creationId xmlns:a16="http://schemas.microsoft.com/office/drawing/2014/main" id="{B91022B3-361C-4773-9C44-E9209435DFA8}"/>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2520149" y="2453411"/>
          <a:ext cx="479135" cy="481860"/>
        </a:xfrm>
        <a:prstGeom prst="rect">
          <a:avLst/>
        </a:prstGeom>
        <a:scene3d>
          <a:camera prst="orthographicFront"/>
          <a:lightRig rig="threePt" dir="t"/>
        </a:scene3d>
        <a:sp3d>
          <a:bevelT/>
        </a:sp3d>
      </xdr:spPr>
    </xdr:pic>
    <xdr:clientData/>
  </xdr:twoCellAnchor>
  <xdr:twoCellAnchor editAs="oneCell">
    <xdr:from>
      <xdr:col>9</xdr:col>
      <xdr:colOff>3119849</xdr:colOff>
      <xdr:row>1</xdr:row>
      <xdr:rowOff>181699</xdr:rowOff>
    </xdr:from>
    <xdr:to>
      <xdr:col>9</xdr:col>
      <xdr:colOff>3341880</xdr:colOff>
      <xdr:row>2</xdr:row>
      <xdr:rowOff>73431</xdr:rowOff>
    </xdr:to>
    <xdr:pic>
      <xdr:nvPicPr>
        <xdr:cNvPr id="31" name="Imagem 30">
          <a:hlinkClick xmlns:r="http://schemas.openxmlformats.org/officeDocument/2006/relationships" r:id="rId20" tooltip="Próximo Controle"/>
          <a:extLst>
            <a:ext uri="{FF2B5EF4-FFF2-40B4-BE49-F238E27FC236}">
              <a16:creationId xmlns:a16="http://schemas.microsoft.com/office/drawing/2014/main" id="{2E61EDAF-B2BE-48F7-96C8-FFA7EA43263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3114412" y="2467699"/>
          <a:ext cx="241081" cy="590232"/>
        </a:xfrm>
        <a:prstGeom prst="rect">
          <a:avLst/>
        </a:prstGeom>
        <a:scene3d>
          <a:camera prst="orthographicFront"/>
          <a:lightRig rig="threePt" dir="t"/>
        </a:scene3d>
        <a:sp3d>
          <a:bevelT/>
        </a:sp3d>
      </xdr:spPr>
    </xdr:pic>
    <xdr:clientData/>
  </xdr:twoCellAnchor>
  <xdr:twoCellAnchor>
    <xdr:from>
      <xdr:col>4</xdr:col>
      <xdr:colOff>2291772</xdr:colOff>
      <xdr:row>8</xdr:row>
      <xdr:rowOff>999126</xdr:rowOff>
    </xdr:from>
    <xdr:to>
      <xdr:col>6</xdr:col>
      <xdr:colOff>1032172</xdr:colOff>
      <xdr:row>17</xdr:row>
      <xdr:rowOff>168326</xdr:rowOff>
    </xdr:to>
    <xdr:graphicFrame macro="">
      <xdr:nvGraphicFramePr>
        <xdr:cNvPr id="32" name="Gráfico 31">
          <a:extLst>
            <a:ext uri="{FF2B5EF4-FFF2-40B4-BE49-F238E27FC236}">
              <a16:creationId xmlns:a16="http://schemas.microsoft.com/office/drawing/2014/main" id="{55656D9F-05E7-4FDF-A94D-742AB74C4F13}"/>
            </a:ext>
            <a:ext uri="{147F2762-F138-4A5C-976F-8EAC2B608ADB}">
              <a16:predDERef xmlns:a16="http://schemas.microsoft.com/office/drawing/2014/main" pred="{2E61EDAF-B2BE-48F7-96C8-FFA7EA432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2304761</xdr:colOff>
      <xdr:row>8</xdr:row>
      <xdr:rowOff>1015423</xdr:rowOff>
    </xdr:from>
    <xdr:to>
      <xdr:col>6</xdr:col>
      <xdr:colOff>1045161</xdr:colOff>
      <xdr:row>17</xdr:row>
      <xdr:rowOff>184623</xdr:rowOff>
    </xdr:to>
    <xdr:graphicFrame macro="">
      <xdr:nvGraphicFramePr>
        <xdr:cNvPr id="33" name="Gráfico 32">
          <a:extLst>
            <a:ext uri="{FF2B5EF4-FFF2-40B4-BE49-F238E27FC236}">
              <a16:creationId xmlns:a16="http://schemas.microsoft.com/office/drawing/2014/main" id="{6BB25375-8AE8-4EED-ADE9-A36CC4B3A2BF}"/>
            </a:ext>
            <a:ext uri="{147F2762-F138-4A5C-976F-8EAC2B608ADB}">
              <a16:predDERef xmlns:a16="http://schemas.microsoft.com/office/drawing/2014/main" pred="{55656D9F-05E7-4FDF-A94D-742AB74C4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2296885</xdr:colOff>
      <xdr:row>8</xdr:row>
      <xdr:rowOff>1025072</xdr:rowOff>
    </xdr:from>
    <xdr:to>
      <xdr:col>6</xdr:col>
      <xdr:colOff>1037285</xdr:colOff>
      <xdr:row>18</xdr:row>
      <xdr:rowOff>3772</xdr:rowOff>
    </xdr:to>
    <xdr:graphicFrame macro="">
      <xdr:nvGraphicFramePr>
        <xdr:cNvPr id="34" name="Gráfico 33">
          <a:extLst>
            <a:ext uri="{FF2B5EF4-FFF2-40B4-BE49-F238E27FC236}">
              <a16:creationId xmlns:a16="http://schemas.microsoft.com/office/drawing/2014/main" id="{E5D74627-2EC6-4CE1-A88A-6B7E8E184EF3}"/>
            </a:ext>
            <a:ext uri="{147F2762-F138-4A5C-976F-8EAC2B608ADB}">
              <a16:predDERef xmlns:a16="http://schemas.microsoft.com/office/drawing/2014/main" pred="{6BB25375-8AE8-4EED-ADE9-A36CC4B3A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oneCellAnchor>
    <xdr:from>
      <xdr:col>6</xdr:col>
      <xdr:colOff>2744107</xdr:colOff>
      <xdr:row>8</xdr:row>
      <xdr:rowOff>721178</xdr:rowOff>
    </xdr:from>
    <xdr:ext cx="2766911" cy="342786"/>
    <xdr:sp macro="" textlink="">
      <xdr:nvSpPr>
        <xdr:cNvPr id="35" name="CaixaDeTexto 34">
          <a:extLst>
            <a:ext uri="{FF2B5EF4-FFF2-40B4-BE49-F238E27FC236}">
              <a16:creationId xmlns:a16="http://schemas.microsoft.com/office/drawing/2014/main" id="{F0C56220-DDB9-40AD-B7DE-70F6684C46A1}"/>
            </a:ext>
          </a:extLst>
        </xdr:cNvPr>
        <xdr:cNvSpPr txBox="1"/>
      </xdr:nvSpPr>
      <xdr:spPr>
        <a:xfrm>
          <a:off x="14551932" y="4756603"/>
          <a:ext cx="276691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a:t>
          </a:r>
          <a:r>
            <a:rPr lang="pt-BR" sz="1600" b="1" baseline="0"/>
            <a:t> Reportado  à Direção</a:t>
          </a:r>
          <a:endParaRPr lang="pt-BR" sz="1600" b="1"/>
        </a:p>
      </xdr:txBody>
    </xdr:sp>
    <xdr:clientData/>
  </xdr:oneCellAnchor>
  <xdr:twoCellAnchor>
    <xdr:from>
      <xdr:col>6</xdr:col>
      <xdr:colOff>2032002</xdr:colOff>
      <xdr:row>8</xdr:row>
      <xdr:rowOff>1000125</xdr:rowOff>
    </xdr:from>
    <xdr:to>
      <xdr:col>8</xdr:col>
      <xdr:colOff>1534402</xdr:colOff>
      <xdr:row>17</xdr:row>
      <xdr:rowOff>169325</xdr:rowOff>
    </xdr:to>
    <xdr:graphicFrame macro="">
      <xdr:nvGraphicFramePr>
        <xdr:cNvPr id="36" name="Gráfico 35">
          <a:extLst>
            <a:ext uri="{FF2B5EF4-FFF2-40B4-BE49-F238E27FC236}">
              <a16:creationId xmlns:a16="http://schemas.microsoft.com/office/drawing/2014/main" id="{6D291786-A9B0-4FB5-9B7C-CB70013E2B66}"/>
            </a:ext>
            <a:ext uri="{147F2762-F138-4A5C-976F-8EAC2B608ADB}">
              <a16:predDERef xmlns:a16="http://schemas.microsoft.com/office/drawing/2014/main" pred="{F0C56220-DDB9-40AD-B7DE-70F6684C4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6</xdr:col>
      <xdr:colOff>2045607</xdr:colOff>
      <xdr:row>8</xdr:row>
      <xdr:rowOff>1025072</xdr:rowOff>
    </xdr:from>
    <xdr:to>
      <xdr:col>8</xdr:col>
      <xdr:colOff>1548007</xdr:colOff>
      <xdr:row>18</xdr:row>
      <xdr:rowOff>3772</xdr:rowOff>
    </xdr:to>
    <xdr:graphicFrame macro="">
      <xdr:nvGraphicFramePr>
        <xdr:cNvPr id="37" name="Gráfico 36">
          <a:extLst>
            <a:ext uri="{FF2B5EF4-FFF2-40B4-BE49-F238E27FC236}">
              <a16:creationId xmlns:a16="http://schemas.microsoft.com/office/drawing/2014/main" id="{EA4BC679-989C-428E-AA38-74BB94040919}"/>
            </a:ext>
            <a:ext uri="{147F2762-F138-4A5C-976F-8EAC2B608ADB}">
              <a16:predDERef xmlns:a16="http://schemas.microsoft.com/office/drawing/2014/main" pred="{6D291786-A9B0-4FB5-9B7C-CB70013E2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xdr:col>
      <xdr:colOff>2046513</xdr:colOff>
      <xdr:row>8</xdr:row>
      <xdr:rowOff>1041400</xdr:rowOff>
    </xdr:from>
    <xdr:to>
      <xdr:col>8</xdr:col>
      <xdr:colOff>1548913</xdr:colOff>
      <xdr:row>18</xdr:row>
      <xdr:rowOff>20100</xdr:rowOff>
    </xdr:to>
    <xdr:graphicFrame macro="">
      <xdr:nvGraphicFramePr>
        <xdr:cNvPr id="38" name="Gráfico 37">
          <a:extLst>
            <a:ext uri="{FF2B5EF4-FFF2-40B4-BE49-F238E27FC236}">
              <a16:creationId xmlns:a16="http://schemas.microsoft.com/office/drawing/2014/main" id="{E8AEF1DF-C528-4236-B8B7-388A3B73811C}"/>
            </a:ext>
            <a:ext uri="{147F2762-F138-4A5C-976F-8EAC2B608ADB}">
              <a16:predDERef xmlns:a16="http://schemas.microsoft.com/office/drawing/2014/main" pred="{EA4BC679-989C-428E-AA38-74BB94040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oneCellAnchor>
    <xdr:from>
      <xdr:col>4</xdr:col>
      <xdr:colOff>476942</xdr:colOff>
      <xdr:row>1</xdr:row>
      <xdr:rowOff>330257</xdr:rowOff>
    </xdr:from>
    <xdr:ext cx="2432397" cy="374141"/>
    <xdr:sp macro="" textlink="">
      <xdr:nvSpPr>
        <xdr:cNvPr id="39" name="CaixaDeTexto 38">
          <a:extLst>
            <a:ext uri="{FF2B5EF4-FFF2-40B4-BE49-F238E27FC236}">
              <a16:creationId xmlns:a16="http://schemas.microsoft.com/office/drawing/2014/main" id="{0E9EEED6-9B84-4D45-90BA-680B6650C397}"/>
            </a:ext>
          </a:extLst>
        </xdr:cNvPr>
        <xdr:cNvSpPr txBox="1"/>
      </xdr:nvSpPr>
      <xdr:spPr>
        <a:xfrm>
          <a:off x="8150917" y="1085907"/>
          <a:ext cx="243239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800" b="1"/>
            <a:t>Adequação</a:t>
          </a:r>
          <a:r>
            <a:rPr lang="pt-BR" sz="1800" b="1" baseline="0"/>
            <a:t> ao Controle</a:t>
          </a:r>
          <a:endParaRPr lang="pt-BR" sz="1800" b="1"/>
        </a:p>
      </xdr:txBody>
    </xdr:sp>
    <xdr:clientData/>
  </xdr:oneCellAnchor>
  <xdr:twoCellAnchor editAs="oneCell">
    <xdr:from>
      <xdr:col>9</xdr:col>
      <xdr:colOff>2154532</xdr:colOff>
      <xdr:row>1</xdr:row>
      <xdr:rowOff>183612</xdr:rowOff>
    </xdr:from>
    <xdr:to>
      <xdr:col>9</xdr:col>
      <xdr:colOff>2395613</xdr:colOff>
      <xdr:row>2</xdr:row>
      <xdr:rowOff>75344</xdr:rowOff>
    </xdr:to>
    <xdr:pic>
      <xdr:nvPicPr>
        <xdr:cNvPr id="40" name="Imagem 39">
          <a:hlinkClick xmlns:r="http://schemas.openxmlformats.org/officeDocument/2006/relationships" r:id="rId28" tooltip="Controle Anterior"/>
          <a:extLst>
            <a:ext uri="{FF2B5EF4-FFF2-40B4-BE49-F238E27FC236}">
              <a16:creationId xmlns:a16="http://schemas.microsoft.com/office/drawing/2014/main" id="{2CE47570-FFB9-4E1A-AE90-9A2442529518}"/>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flipH="1" flipV="1">
          <a:off x="22149095" y="2469612"/>
          <a:ext cx="241081" cy="590232"/>
        </a:xfrm>
        <a:prstGeom prst="rect">
          <a:avLst/>
        </a:prstGeom>
        <a:scene3d>
          <a:camera prst="orthographicFront"/>
          <a:lightRig rig="threePt" dir="t"/>
        </a:scene3d>
        <a:sp3d>
          <a:bevelT/>
        </a:sp3d>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38</xdr:row>
      <xdr:rowOff>173414</xdr:rowOff>
    </xdr:to>
    <xdr:pic>
      <xdr:nvPicPr>
        <xdr:cNvPr id="17" name="Picture 16" descr="Creative Commons License">
          <a:extLst>
            <a:ext uri="{FF2B5EF4-FFF2-40B4-BE49-F238E27FC236}">
              <a16:creationId xmlns:a16="http://schemas.microsoft.com/office/drawing/2014/main" id="{00000000-0008-0000-0B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119063</xdr:rowOff>
    </xdr:from>
    <xdr:to>
      <xdr:col>1</xdr:col>
      <xdr:colOff>2235577</xdr:colOff>
      <xdr:row>0</xdr:row>
      <xdr:rowOff>616493</xdr:rowOff>
    </xdr:to>
    <xdr:pic>
      <xdr:nvPicPr>
        <xdr:cNvPr id="18" name="Picture 17">
          <a:extLst>
            <a:ext uri="{FF2B5EF4-FFF2-40B4-BE49-F238E27FC236}">
              <a16:creationId xmlns:a16="http://schemas.microsoft.com/office/drawing/2014/main" id="{00000000-0008-0000-0B00-000012000000}"/>
            </a:ext>
          </a:extLst>
        </xdr:cNvPr>
        <xdr:cNvPicPr>
          <a:picLocks noChangeAspect="1"/>
        </xdr:cNvPicPr>
      </xdr:nvPicPr>
      <xdr:blipFill>
        <a:blip xmlns:r="http://schemas.openxmlformats.org/officeDocument/2006/relationships" r:embed="rId2"/>
        <a:stretch>
          <a:fillRect/>
        </a:stretch>
      </xdr:blipFill>
      <xdr:spPr>
        <a:xfrm>
          <a:off x="619125" y="119063"/>
          <a:ext cx="2235577" cy="497430"/>
        </a:xfrm>
        <a:prstGeom prst="rect">
          <a:avLst/>
        </a:prstGeom>
      </xdr:spPr>
    </xdr:pic>
    <xdr:clientData/>
  </xdr:twoCellAnchor>
  <xdr:twoCellAnchor editAs="oneCell">
    <xdr:from>
      <xdr:col>9</xdr:col>
      <xdr:colOff>1833589</xdr:colOff>
      <xdr:row>0</xdr:row>
      <xdr:rowOff>134938</xdr:rowOff>
    </xdr:from>
    <xdr:to>
      <xdr:col>9</xdr:col>
      <xdr:colOff>3341803</xdr:colOff>
      <xdr:row>0</xdr:row>
      <xdr:rowOff>635198</xdr:rowOff>
    </xdr:to>
    <xdr:pic>
      <xdr:nvPicPr>
        <xdr:cNvPr id="19" name="Picture 18">
          <a:extLst>
            <a:ext uri="{FF2B5EF4-FFF2-40B4-BE49-F238E27FC236}">
              <a16:creationId xmlns:a16="http://schemas.microsoft.com/office/drawing/2014/main" id="{00000000-0008-0000-0B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828152" y="134938"/>
          <a:ext cx="1517739" cy="500260"/>
        </a:xfrm>
        <a:prstGeom prst="rect">
          <a:avLst/>
        </a:prstGeom>
      </xdr:spPr>
    </xdr:pic>
    <xdr:clientData/>
  </xdr:twoCellAnchor>
  <xdr:twoCellAnchor>
    <xdr:from>
      <xdr:col>1</xdr:col>
      <xdr:colOff>4572453</xdr:colOff>
      <xdr:row>8</xdr:row>
      <xdr:rowOff>985158</xdr:rowOff>
    </xdr:from>
    <xdr:to>
      <xdr:col>4</xdr:col>
      <xdr:colOff>1366578</xdr:colOff>
      <xdr:row>17</xdr:row>
      <xdr:rowOff>165470</xdr:rowOff>
    </xdr:to>
    <xdr:graphicFrame macro="">
      <xdr:nvGraphicFramePr>
        <xdr:cNvPr id="10" name="Gráfico 9">
          <a:extLst>
            <a:ext uri="{FF2B5EF4-FFF2-40B4-BE49-F238E27FC236}">
              <a16:creationId xmlns:a16="http://schemas.microsoft.com/office/drawing/2014/main" id="{7BDCA4B4-B494-4DE9-9C9B-823F6FEAB201}"/>
            </a:ext>
            <a:ext uri="{147F2762-F138-4A5C-976F-8EAC2B608ADB}">
              <a16:predDERef xmlns:a16="http://schemas.microsoft.com/office/drawing/2014/main" pred="{00000000-0008-0000-0B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758048</xdr:colOff>
      <xdr:row>2</xdr:row>
      <xdr:rowOff>125866</xdr:rowOff>
    </xdr:from>
    <xdr:to>
      <xdr:col>5</xdr:col>
      <xdr:colOff>1631171</xdr:colOff>
      <xdr:row>8</xdr:row>
      <xdr:rowOff>564812</xdr:rowOff>
    </xdr:to>
    <xdr:graphicFrame macro="">
      <xdr:nvGraphicFramePr>
        <xdr:cNvPr id="11" name="Gráfico 10">
          <a:extLst>
            <a:ext uri="{FF2B5EF4-FFF2-40B4-BE49-F238E27FC236}">
              <a16:creationId xmlns:a16="http://schemas.microsoft.com/office/drawing/2014/main" id="{E7418761-1649-4C3C-81DE-1BC0505ECE8E}"/>
            </a:ext>
            <a:ext uri="{147F2762-F138-4A5C-976F-8EAC2B608ADB}">
              <a16:predDERef xmlns:a16="http://schemas.microsoft.com/office/drawing/2014/main" pred="{7BDCA4B4-B494-4DE9-9C9B-823F6FEAB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783678</xdr:colOff>
      <xdr:row>2</xdr:row>
      <xdr:rowOff>120322</xdr:rowOff>
    </xdr:from>
    <xdr:to>
      <xdr:col>5</xdr:col>
      <xdr:colOff>1623164</xdr:colOff>
      <xdr:row>8</xdr:row>
      <xdr:rowOff>559268</xdr:rowOff>
    </xdr:to>
    <xdr:graphicFrame macro="">
      <xdr:nvGraphicFramePr>
        <xdr:cNvPr id="12" name="Gráfico 11">
          <a:extLst>
            <a:ext uri="{FF2B5EF4-FFF2-40B4-BE49-F238E27FC236}">
              <a16:creationId xmlns:a16="http://schemas.microsoft.com/office/drawing/2014/main" id="{26E00829-DD52-4C9E-8C7D-7F709A9F8045}"/>
            </a:ext>
            <a:ext uri="{147F2762-F138-4A5C-976F-8EAC2B608ADB}">
              <a16:predDERef xmlns:a16="http://schemas.microsoft.com/office/drawing/2014/main" pred="{E7418761-1649-4C3C-81DE-1BC0505EC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774290</xdr:colOff>
      <xdr:row>2</xdr:row>
      <xdr:rowOff>128309</xdr:rowOff>
    </xdr:from>
    <xdr:to>
      <xdr:col>5</xdr:col>
      <xdr:colOff>1616110</xdr:colOff>
      <xdr:row>8</xdr:row>
      <xdr:rowOff>567255</xdr:rowOff>
    </xdr:to>
    <xdr:graphicFrame macro="">
      <xdr:nvGraphicFramePr>
        <xdr:cNvPr id="13" name="Gráfico 12">
          <a:extLst>
            <a:ext uri="{FF2B5EF4-FFF2-40B4-BE49-F238E27FC236}">
              <a16:creationId xmlns:a16="http://schemas.microsoft.com/office/drawing/2014/main" id="{31CBBDB3-9858-4EEC-8AEE-29E1DD1DDAA8}"/>
            </a:ext>
            <a:ext uri="{147F2762-F138-4A5C-976F-8EAC2B608ADB}">
              <a16:predDERef xmlns:a16="http://schemas.microsoft.com/office/drawing/2014/main" pred="{26E00829-DD52-4C9E-8C7D-7F709A9F8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772739</xdr:colOff>
      <xdr:row>2</xdr:row>
      <xdr:rowOff>119274</xdr:rowOff>
    </xdr:from>
    <xdr:to>
      <xdr:col>5</xdr:col>
      <xdr:colOff>1612225</xdr:colOff>
      <xdr:row>8</xdr:row>
      <xdr:rowOff>558220</xdr:rowOff>
    </xdr:to>
    <xdr:graphicFrame macro="">
      <xdr:nvGraphicFramePr>
        <xdr:cNvPr id="14" name="Gráfico 13">
          <a:extLst>
            <a:ext uri="{FF2B5EF4-FFF2-40B4-BE49-F238E27FC236}">
              <a16:creationId xmlns:a16="http://schemas.microsoft.com/office/drawing/2014/main" id="{4C53DFA0-1DE8-4682-990F-F7E56BA925FB}"/>
            </a:ext>
            <a:ext uri="{147F2762-F138-4A5C-976F-8EAC2B608ADB}">
              <a16:predDERef xmlns:a16="http://schemas.microsoft.com/office/drawing/2014/main" pred="{31CBBDB3-9858-4EEC-8AEE-29E1DD1DD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352425</xdr:colOff>
      <xdr:row>8</xdr:row>
      <xdr:rowOff>965200</xdr:rowOff>
    </xdr:from>
    <xdr:to>
      <xdr:col>1</xdr:col>
      <xdr:colOff>4528425</xdr:colOff>
      <xdr:row>17</xdr:row>
      <xdr:rowOff>145512</xdr:rowOff>
    </xdr:to>
    <xdr:graphicFrame macro="">
      <xdr:nvGraphicFramePr>
        <xdr:cNvPr id="15" name="Gráfico 14">
          <a:extLst>
            <a:ext uri="{FF2B5EF4-FFF2-40B4-BE49-F238E27FC236}">
              <a16:creationId xmlns:a16="http://schemas.microsoft.com/office/drawing/2014/main" id="{CBE21ACF-3D03-4536-9612-02F4FDF422FC}"/>
            </a:ext>
            <a:ext uri="{147F2762-F138-4A5C-976F-8EAC2B608ADB}">
              <a16:predDERef xmlns:a16="http://schemas.microsoft.com/office/drawing/2014/main" pred="{4C53DFA0-1DE8-4682-990F-F7E56BA92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325782</xdr:colOff>
      <xdr:row>8</xdr:row>
      <xdr:rowOff>958022</xdr:rowOff>
    </xdr:from>
    <xdr:to>
      <xdr:col>1</xdr:col>
      <xdr:colOff>4500908</xdr:colOff>
      <xdr:row>17</xdr:row>
      <xdr:rowOff>138334</xdr:rowOff>
    </xdr:to>
    <xdr:graphicFrame macro="">
      <xdr:nvGraphicFramePr>
        <xdr:cNvPr id="16" name="Gráfico 15">
          <a:extLst>
            <a:ext uri="{FF2B5EF4-FFF2-40B4-BE49-F238E27FC236}">
              <a16:creationId xmlns:a16="http://schemas.microsoft.com/office/drawing/2014/main" id="{E1CEF018-E03A-42A6-8D5A-312E5380D643}"/>
            </a:ext>
            <a:ext uri="{147F2762-F138-4A5C-976F-8EAC2B608ADB}">
              <a16:predDERef xmlns:a16="http://schemas.microsoft.com/office/drawing/2014/main" pred="{CBE21ACF-3D03-4536-9612-02F4FDF42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335359</xdr:colOff>
      <xdr:row>8</xdr:row>
      <xdr:rowOff>960438</xdr:rowOff>
    </xdr:from>
    <xdr:to>
      <xdr:col>1</xdr:col>
      <xdr:colOff>4510485</xdr:colOff>
      <xdr:row>17</xdr:row>
      <xdr:rowOff>140750</xdr:rowOff>
    </xdr:to>
    <xdr:graphicFrame macro="">
      <xdr:nvGraphicFramePr>
        <xdr:cNvPr id="20" name="Gráfico 19">
          <a:extLst>
            <a:ext uri="{FF2B5EF4-FFF2-40B4-BE49-F238E27FC236}">
              <a16:creationId xmlns:a16="http://schemas.microsoft.com/office/drawing/2014/main" id="{4E43455F-932F-493B-95DA-EC8B0087C07E}"/>
            </a:ext>
            <a:ext uri="{147F2762-F138-4A5C-976F-8EAC2B608ADB}">
              <a16:predDERef xmlns:a16="http://schemas.microsoft.com/office/drawing/2014/main" pred="{E1CEF018-E03A-42A6-8D5A-312E5380D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333375</xdr:colOff>
      <xdr:row>8</xdr:row>
      <xdr:rowOff>965993</xdr:rowOff>
    </xdr:from>
    <xdr:to>
      <xdr:col>1</xdr:col>
      <xdr:colOff>4508501</xdr:colOff>
      <xdr:row>17</xdr:row>
      <xdr:rowOff>146305</xdr:rowOff>
    </xdr:to>
    <xdr:graphicFrame macro="">
      <xdr:nvGraphicFramePr>
        <xdr:cNvPr id="21" name="Gráfico 20">
          <a:extLst>
            <a:ext uri="{FF2B5EF4-FFF2-40B4-BE49-F238E27FC236}">
              <a16:creationId xmlns:a16="http://schemas.microsoft.com/office/drawing/2014/main" id="{95809D4E-A550-489B-AAAB-0FB875B7FC0F}"/>
            </a:ext>
            <a:ext uri="{147F2762-F138-4A5C-976F-8EAC2B608ADB}">
              <a16:predDERef xmlns:a16="http://schemas.microsoft.com/office/drawing/2014/main" pred="{4E43455F-932F-493B-95DA-EC8B0087C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4585793</xdr:colOff>
      <xdr:row>8</xdr:row>
      <xdr:rowOff>977831</xdr:rowOff>
    </xdr:from>
    <xdr:to>
      <xdr:col>4</xdr:col>
      <xdr:colOff>1379918</xdr:colOff>
      <xdr:row>17</xdr:row>
      <xdr:rowOff>158143</xdr:rowOff>
    </xdr:to>
    <xdr:graphicFrame macro="">
      <xdr:nvGraphicFramePr>
        <xdr:cNvPr id="22" name="Gráfico 21">
          <a:extLst>
            <a:ext uri="{FF2B5EF4-FFF2-40B4-BE49-F238E27FC236}">
              <a16:creationId xmlns:a16="http://schemas.microsoft.com/office/drawing/2014/main" id="{4046CDF9-CE71-4C62-A8BD-2BB516E471BE}"/>
            </a:ext>
            <a:ext uri="{147F2762-F138-4A5C-976F-8EAC2B608ADB}">
              <a16:predDERef xmlns:a16="http://schemas.microsoft.com/office/drawing/2014/main" pred="{95809D4E-A550-489B-AAAB-0FB875B7F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4579954</xdr:colOff>
      <xdr:row>8</xdr:row>
      <xdr:rowOff>942180</xdr:rowOff>
    </xdr:from>
    <xdr:to>
      <xdr:col>4</xdr:col>
      <xdr:colOff>1374079</xdr:colOff>
      <xdr:row>17</xdr:row>
      <xdr:rowOff>122492</xdr:rowOff>
    </xdr:to>
    <xdr:graphicFrame macro="">
      <xdr:nvGraphicFramePr>
        <xdr:cNvPr id="23" name="Gráfico 22">
          <a:extLst>
            <a:ext uri="{FF2B5EF4-FFF2-40B4-BE49-F238E27FC236}">
              <a16:creationId xmlns:a16="http://schemas.microsoft.com/office/drawing/2014/main" id="{D5F9CB5D-429D-48F6-9607-50ED15DE18E1}"/>
            </a:ext>
            <a:ext uri="{147F2762-F138-4A5C-976F-8EAC2B608ADB}">
              <a16:predDERef xmlns:a16="http://schemas.microsoft.com/office/drawing/2014/main" pred="{4046CDF9-CE71-4C62-A8BD-2BB516E47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2293941</xdr:colOff>
      <xdr:row>8</xdr:row>
      <xdr:rowOff>1000126</xdr:rowOff>
    </xdr:from>
    <xdr:to>
      <xdr:col>6</xdr:col>
      <xdr:colOff>1040691</xdr:colOff>
      <xdr:row>17</xdr:row>
      <xdr:rowOff>180438</xdr:rowOff>
    </xdr:to>
    <xdr:graphicFrame macro="">
      <xdr:nvGraphicFramePr>
        <xdr:cNvPr id="24" name="Gráfico 23">
          <a:extLst>
            <a:ext uri="{FF2B5EF4-FFF2-40B4-BE49-F238E27FC236}">
              <a16:creationId xmlns:a16="http://schemas.microsoft.com/office/drawing/2014/main" id="{E26EC483-9A54-432B-9A1F-9CA2CCDA79BB}"/>
            </a:ext>
            <a:ext uri="{147F2762-F138-4A5C-976F-8EAC2B608ADB}">
              <a16:predDERef xmlns:a16="http://schemas.microsoft.com/office/drawing/2014/main" pred="{D5F9CB5D-429D-48F6-9607-50ED15DE1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2039958</xdr:colOff>
      <xdr:row>8</xdr:row>
      <xdr:rowOff>1008063</xdr:rowOff>
    </xdr:from>
    <xdr:to>
      <xdr:col>8</xdr:col>
      <xdr:colOff>1548708</xdr:colOff>
      <xdr:row>17</xdr:row>
      <xdr:rowOff>188375</xdr:rowOff>
    </xdr:to>
    <xdr:graphicFrame macro="">
      <xdr:nvGraphicFramePr>
        <xdr:cNvPr id="25" name="Gráfico 24">
          <a:extLst>
            <a:ext uri="{FF2B5EF4-FFF2-40B4-BE49-F238E27FC236}">
              <a16:creationId xmlns:a16="http://schemas.microsoft.com/office/drawing/2014/main" id="{1C962BF9-6AD2-422F-BE8A-DD841D5DF9D7}"/>
            </a:ext>
            <a:ext uri="{147F2762-F138-4A5C-976F-8EAC2B608ADB}">
              <a16:predDERef xmlns:a16="http://schemas.microsoft.com/office/drawing/2014/main" pred="{E26EC483-9A54-432B-9A1F-9CA2CCDA7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xdr:col>
      <xdr:colOff>1452562</xdr:colOff>
      <xdr:row>8</xdr:row>
      <xdr:rowOff>635000</xdr:rowOff>
    </xdr:from>
    <xdr:ext cx="1851212" cy="342786"/>
    <xdr:sp macro="" textlink="">
      <xdr:nvSpPr>
        <xdr:cNvPr id="26" name="CaixaDeTexto 25">
          <a:extLst>
            <a:ext uri="{FF2B5EF4-FFF2-40B4-BE49-F238E27FC236}">
              <a16:creationId xmlns:a16="http://schemas.microsoft.com/office/drawing/2014/main" id="{253A030A-F482-47D9-8420-DE2543AEF71F}"/>
            </a:ext>
          </a:extLst>
        </xdr:cNvPr>
        <xdr:cNvSpPr txBox="1"/>
      </xdr:nvSpPr>
      <xdr:spPr>
        <a:xfrm>
          <a:off x="2062162" y="4670425"/>
          <a:ext cx="185121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Políticas Aprovadas</a:t>
          </a:r>
        </a:p>
      </xdr:txBody>
    </xdr:sp>
    <xdr:clientData/>
  </xdr:oneCellAnchor>
  <xdr:oneCellAnchor>
    <xdr:from>
      <xdr:col>2</xdr:col>
      <xdr:colOff>490537</xdr:colOff>
      <xdr:row>8</xdr:row>
      <xdr:rowOff>673100</xdr:rowOff>
    </xdr:from>
    <xdr:ext cx="2390334" cy="342786"/>
    <xdr:sp macro="" textlink="">
      <xdr:nvSpPr>
        <xdr:cNvPr id="27" name="CaixaDeTexto 26">
          <a:extLst>
            <a:ext uri="{FF2B5EF4-FFF2-40B4-BE49-F238E27FC236}">
              <a16:creationId xmlns:a16="http://schemas.microsoft.com/office/drawing/2014/main" id="{3F105054-1048-446B-A01A-FCA71392C0A6}"/>
            </a:ext>
          </a:extLst>
        </xdr:cNvPr>
        <xdr:cNvSpPr txBox="1"/>
      </xdr:nvSpPr>
      <xdr:spPr>
        <a:xfrm>
          <a:off x="6078537" y="4708525"/>
          <a:ext cx="23903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Implementados</a:t>
          </a:r>
        </a:p>
      </xdr:txBody>
    </xdr:sp>
    <xdr:clientData/>
  </xdr:oneCellAnchor>
  <xdr:twoCellAnchor>
    <xdr:from>
      <xdr:col>1</xdr:col>
      <xdr:colOff>4572065</xdr:colOff>
      <xdr:row>8</xdr:row>
      <xdr:rowOff>968795</xdr:rowOff>
    </xdr:from>
    <xdr:to>
      <xdr:col>4</xdr:col>
      <xdr:colOff>1366190</xdr:colOff>
      <xdr:row>17</xdr:row>
      <xdr:rowOff>149107</xdr:rowOff>
    </xdr:to>
    <xdr:graphicFrame macro="">
      <xdr:nvGraphicFramePr>
        <xdr:cNvPr id="28" name="Gráfico 27">
          <a:extLst>
            <a:ext uri="{FF2B5EF4-FFF2-40B4-BE49-F238E27FC236}">
              <a16:creationId xmlns:a16="http://schemas.microsoft.com/office/drawing/2014/main" id="{B12E9774-D6C5-4A5A-A402-47D14D5597F1}"/>
            </a:ext>
            <a:ext uri="{147F2762-F138-4A5C-976F-8EAC2B608ADB}">
              <a16:predDERef xmlns:a16="http://schemas.microsoft.com/office/drawing/2014/main" pred="{3F105054-1048-446B-A01A-FCA71392C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4</xdr:col>
      <xdr:colOff>3325090</xdr:colOff>
      <xdr:row>8</xdr:row>
      <xdr:rowOff>738909</xdr:rowOff>
    </xdr:from>
    <xdr:ext cx="2340641" cy="342786"/>
    <xdr:sp macro="" textlink="">
      <xdr:nvSpPr>
        <xdr:cNvPr id="29" name="CaixaDeTexto 28">
          <a:extLst>
            <a:ext uri="{FF2B5EF4-FFF2-40B4-BE49-F238E27FC236}">
              <a16:creationId xmlns:a16="http://schemas.microsoft.com/office/drawing/2014/main" id="{3B74D2F2-5884-43E9-BBE9-6D31B789A6EC}"/>
            </a:ext>
          </a:extLst>
        </xdr:cNvPr>
        <xdr:cNvSpPr txBox="1"/>
      </xdr:nvSpPr>
      <xdr:spPr>
        <a:xfrm>
          <a:off x="10999065" y="4774334"/>
          <a:ext cx="234064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Automatizados</a:t>
          </a:r>
        </a:p>
      </xdr:txBody>
    </xdr:sp>
    <xdr:clientData/>
  </xdr:oneCellAnchor>
  <xdr:twoCellAnchor editAs="oneCell">
    <xdr:from>
      <xdr:col>9</xdr:col>
      <xdr:colOff>2533520</xdr:colOff>
      <xdr:row>1</xdr:row>
      <xdr:rowOff>167411</xdr:rowOff>
    </xdr:from>
    <xdr:to>
      <xdr:col>9</xdr:col>
      <xdr:colOff>3012655</xdr:colOff>
      <xdr:row>1</xdr:row>
      <xdr:rowOff>649271</xdr:rowOff>
    </xdr:to>
    <xdr:pic>
      <xdr:nvPicPr>
        <xdr:cNvPr id="30" name="Imagem 29" title="Dashboard">
          <a:hlinkClick xmlns:r="http://schemas.openxmlformats.org/officeDocument/2006/relationships" r:id="rId18" tooltip="Dashboard"/>
          <a:extLst>
            <a:ext uri="{FF2B5EF4-FFF2-40B4-BE49-F238E27FC236}">
              <a16:creationId xmlns:a16="http://schemas.microsoft.com/office/drawing/2014/main" id="{FBAD2A64-24AF-4DE8-9992-0AED67773F39}"/>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2528083" y="2453411"/>
          <a:ext cx="479135" cy="481860"/>
        </a:xfrm>
        <a:prstGeom prst="rect">
          <a:avLst/>
        </a:prstGeom>
        <a:scene3d>
          <a:camera prst="orthographicFront"/>
          <a:lightRig rig="threePt" dir="t"/>
        </a:scene3d>
        <a:sp3d>
          <a:bevelT/>
        </a:sp3d>
      </xdr:spPr>
    </xdr:pic>
    <xdr:clientData/>
  </xdr:twoCellAnchor>
  <xdr:twoCellAnchor editAs="oneCell">
    <xdr:from>
      <xdr:col>9</xdr:col>
      <xdr:colOff>3111908</xdr:colOff>
      <xdr:row>1</xdr:row>
      <xdr:rowOff>181699</xdr:rowOff>
    </xdr:from>
    <xdr:to>
      <xdr:col>10</xdr:col>
      <xdr:colOff>0</xdr:colOff>
      <xdr:row>2</xdr:row>
      <xdr:rowOff>87038</xdr:rowOff>
    </xdr:to>
    <xdr:pic>
      <xdr:nvPicPr>
        <xdr:cNvPr id="31" name="Imagem 30">
          <a:hlinkClick xmlns:r="http://schemas.openxmlformats.org/officeDocument/2006/relationships" r:id="rId20" tooltip="Próximo Controle"/>
          <a:extLst>
            <a:ext uri="{FF2B5EF4-FFF2-40B4-BE49-F238E27FC236}">
              <a16:creationId xmlns:a16="http://schemas.microsoft.com/office/drawing/2014/main" id="{6718FBD9-1462-4E96-8927-E0A80C65D424}"/>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3106471" y="2467699"/>
          <a:ext cx="241081" cy="603839"/>
        </a:xfrm>
        <a:prstGeom prst="rect">
          <a:avLst/>
        </a:prstGeom>
        <a:scene3d>
          <a:camera prst="orthographicFront"/>
          <a:lightRig rig="threePt" dir="t"/>
        </a:scene3d>
        <a:sp3d>
          <a:bevelT/>
        </a:sp3d>
      </xdr:spPr>
    </xdr:pic>
    <xdr:clientData/>
  </xdr:twoCellAnchor>
  <xdr:twoCellAnchor>
    <xdr:from>
      <xdr:col>4</xdr:col>
      <xdr:colOff>2291772</xdr:colOff>
      <xdr:row>8</xdr:row>
      <xdr:rowOff>999126</xdr:rowOff>
    </xdr:from>
    <xdr:to>
      <xdr:col>6</xdr:col>
      <xdr:colOff>1038522</xdr:colOff>
      <xdr:row>17</xdr:row>
      <xdr:rowOff>179438</xdr:rowOff>
    </xdr:to>
    <xdr:graphicFrame macro="">
      <xdr:nvGraphicFramePr>
        <xdr:cNvPr id="32" name="Gráfico 31">
          <a:extLst>
            <a:ext uri="{FF2B5EF4-FFF2-40B4-BE49-F238E27FC236}">
              <a16:creationId xmlns:a16="http://schemas.microsoft.com/office/drawing/2014/main" id="{1DF0E7A9-A2F7-4FC9-AC91-A26D1CBFFD95}"/>
            </a:ext>
            <a:ext uri="{147F2762-F138-4A5C-976F-8EAC2B608ADB}">
              <a16:predDERef xmlns:a16="http://schemas.microsoft.com/office/drawing/2014/main" pred="{6718FBD9-1462-4E96-8927-E0A80C65D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2304761</xdr:colOff>
      <xdr:row>8</xdr:row>
      <xdr:rowOff>1015423</xdr:rowOff>
    </xdr:from>
    <xdr:to>
      <xdr:col>6</xdr:col>
      <xdr:colOff>1051511</xdr:colOff>
      <xdr:row>18</xdr:row>
      <xdr:rowOff>5235</xdr:rowOff>
    </xdr:to>
    <xdr:graphicFrame macro="">
      <xdr:nvGraphicFramePr>
        <xdr:cNvPr id="33" name="Gráfico 32">
          <a:extLst>
            <a:ext uri="{FF2B5EF4-FFF2-40B4-BE49-F238E27FC236}">
              <a16:creationId xmlns:a16="http://schemas.microsoft.com/office/drawing/2014/main" id="{55491811-CE70-4699-8958-61E04793E8B5}"/>
            </a:ext>
            <a:ext uri="{147F2762-F138-4A5C-976F-8EAC2B608ADB}">
              <a16:predDERef xmlns:a16="http://schemas.microsoft.com/office/drawing/2014/main" pred="{1DF0E7A9-A2F7-4FC9-AC91-A26D1CBFF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2296885</xdr:colOff>
      <xdr:row>8</xdr:row>
      <xdr:rowOff>1025072</xdr:rowOff>
    </xdr:from>
    <xdr:to>
      <xdr:col>6</xdr:col>
      <xdr:colOff>1043635</xdr:colOff>
      <xdr:row>18</xdr:row>
      <xdr:rowOff>14884</xdr:rowOff>
    </xdr:to>
    <xdr:graphicFrame macro="">
      <xdr:nvGraphicFramePr>
        <xdr:cNvPr id="34" name="Gráfico 33">
          <a:extLst>
            <a:ext uri="{FF2B5EF4-FFF2-40B4-BE49-F238E27FC236}">
              <a16:creationId xmlns:a16="http://schemas.microsoft.com/office/drawing/2014/main" id="{1F3CF3A6-85E6-44A5-9EDB-B2A816DA7DFD}"/>
            </a:ext>
            <a:ext uri="{147F2762-F138-4A5C-976F-8EAC2B608ADB}">
              <a16:predDERef xmlns:a16="http://schemas.microsoft.com/office/drawing/2014/main" pred="{55491811-CE70-4699-8958-61E04793E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oneCellAnchor>
    <xdr:from>
      <xdr:col>6</xdr:col>
      <xdr:colOff>2744107</xdr:colOff>
      <xdr:row>8</xdr:row>
      <xdr:rowOff>721178</xdr:rowOff>
    </xdr:from>
    <xdr:ext cx="2766911" cy="342786"/>
    <xdr:sp macro="" textlink="">
      <xdr:nvSpPr>
        <xdr:cNvPr id="35" name="CaixaDeTexto 34">
          <a:extLst>
            <a:ext uri="{FF2B5EF4-FFF2-40B4-BE49-F238E27FC236}">
              <a16:creationId xmlns:a16="http://schemas.microsoft.com/office/drawing/2014/main" id="{2C33C9A5-1F6E-4EEC-BF2C-CF043420F503}"/>
            </a:ext>
          </a:extLst>
        </xdr:cNvPr>
        <xdr:cNvSpPr txBox="1"/>
      </xdr:nvSpPr>
      <xdr:spPr>
        <a:xfrm>
          <a:off x="14551932" y="4756603"/>
          <a:ext cx="276691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a:t>
          </a:r>
          <a:r>
            <a:rPr lang="pt-BR" sz="1600" b="1" baseline="0"/>
            <a:t> Reportado  à Direção</a:t>
          </a:r>
          <a:endParaRPr lang="pt-BR" sz="1600" b="1"/>
        </a:p>
      </xdr:txBody>
    </xdr:sp>
    <xdr:clientData/>
  </xdr:oneCellAnchor>
  <xdr:twoCellAnchor>
    <xdr:from>
      <xdr:col>6</xdr:col>
      <xdr:colOff>2032002</xdr:colOff>
      <xdr:row>8</xdr:row>
      <xdr:rowOff>1000125</xdr:rowOff>
    </xdr:from>
    <xdr:to>
      <xdr:col>8</xdr:col>
      <xdr:colOff>1540752</xdr:colOff>
      <xdr:row>17</xdr:row>
      <xdr:rowOff>180437</xdr:rowOff>
    </xdr:to>
    <xdr:graphicFrame macro="">
      <xdr:nvGraphicFramePr>
        <xdr:cNvPr id="36" name="Gráfico 35">
          <a:extLst>
            <a:ext uri="{FF2B5EF4-FFF2-40B4-BE49-F238E27FC236}">
              <a16:creationId xmlns:a16="http://schemas.microsoft.com/office/drawing/2014/main" id="{216A697E-4A65-4B7C-A4F6-1BDBE5EC419D}"/>
            </a:ext>
            <a:ext uri="{147F2762-F138-4A5C-976F-8EAC2B608ADB}">
              <a16:predDERef xmlns:a16="http://schemas.microsoft.com/office/drawing/2014/main" pred="{2C33C9A5-1F6E-4EEC-BF2C-CF043420F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6</xdr:col>
      <xdr:colOff>2045607</xdr:colOff>
      <xdr:row>8</xdr:row>
      <xdr:rowOff>1025072</xdr:rowOff>
    </xdr:from>
    <xdr:to>
      <xdr:col>8</xdr:col>
      <xdr:colOff>1554357</xdr:colOff>
      <xdr:row>18</xdr:row>
      <xdr:rowOff>14884</xdr:rowOff>
    </xdr:to>
    <xdr:graphicFrame macro="">
      <xdr:nvGraphicFramePr>
        <xdr:cNvPr id="37" name="Gráfico 36">
          <a:extLst>
            <a:ext uri="{FF2B5EF4-FFF2-40B4-BE49-F238E27FC236}">
              <a16:creationId xmlns:a16="http://schemas.microsoft.com/office/drawing/2014/main" id="{81FBE3E5-FB4F-4A8E-93E5-D696A43511E6}"/>
            </a:ext>
            <a:ext uri="{147F2762-F138-4A5C-976F-8EAC2B608ADB}">
              <a16:predDERef xmlns:a16="http://schemas.microsoft.com/office/drawing/2014/main" pred="{216A697E-4A65-4B7C-A4F6-1BDBE5EC4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xdr:col>
      <xdr:colOff>2046513</xdr:colOff>
      <xdr:row>8</xdr:row>
      <xdr:rowOff>1041400</xdr:rowOff>
    </xdr:from>
    <xdr:to>
      <xdr:col>8</xdr:col>
      <xdr:colOff>1555263</xdr:colOff>
      <xdr:row>18</xdr:row>
      <xdr:rowOff>31212</xdr:rowOff>
    </xdr:to>
    <xdr:graphicFrame macro="">
      <xdr:nvGraphicFramePr>
        <xdr:cNvPr id="38" name="Gráfico 37">
          <a:extLst>
            <a:ext uri="{FF2B5EF4-FFF2-40B4-BE49-F238E27FC236}">
              <a16:creationId xmlns:a16="http://schemas.microsoft.com/office/drawing/2014/main" id="{66967D39-EB2A-4C5F-B845-55C0EE5DDA8B}"/>
            </a:ext>
            <a:ext uri="{147F2762-F138-4A5C-976F-8EAC2B608ADB}">
              <a16:predDERef xmlns:a16="http://schemas.microsoft.com/office/drawing/2014/main" pred="{81FBE3E5-FB4F-4A8E-93E5-D696A4351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oneCellAnchor>
    <xdr:from>
      <xdr:col>4</xdr:col>
      <xdr:colOff>476942</xdr:colOff>
      <xdr:row>1</xdr:row>
      <xdr:rowOff>330257</xdr:rowOff>
    </xdr:from>
    <xdr:ext cx="2432397" cy="374141"/>
    <xdr:sp macro="" textlink="">
      <xdr:nvSpPr>
        <xdr:cNvPr id="39" name="CaixaDeTexto 38">
          <a:extLst>
            <a:ext uri="{FF2B5EF4-FFF2-40B4-BE49-F238E27FC236}">
              <a16:creationId xmlns:a16="http://schemas.microsoft.com/office/drawing/2014/main" id="{F1CE7E4B-3331-493F-BB8A-A561941938AF}"/>
            </a:ext>
          </a:extLst>
        </xdr:cNvPr>
        <xdr:cNvSpPr txBox="1"/>
      </xdr:nvSpPr>
      <xdr:spPr>
        <a:xfrm>
          <a:off x="8150917" y="1085907"/>
          <a:ext cx="243239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800" b="1"/>
            <a:t>Adequação</a:t>
          </a:r>
          <a:r>
            <a:rPr lang="pt-BR" sz="1800" b="1" baseline="0"/>
            <a:t> ao Controle</a:t>
          </a:r>
          <a:endParaRPr lang="pt-BR" sz="1800" b="1"/>
        </a:p>
      </xdr:txBody>
    </xdr:sp>
    <xdr:clientData/>
  </xdr:oneCellAnchor>
  <xdr:twoCellAnchor editAs="oneCell">
    <xdr:from>
      <xdr:col>9</xdr:col>
      <xdr:colOff>2154528</xdr:colOff>
      <xdr:row>1</xdr:row>
      <xdr:rowOff>183612</xdr:rowOff>
    </xdr:from>
    <xdr:to>
      <xdr:col>9</xdr:col>
      <xdr:colOff>2395609</xdr:colOff>
      <xdr:row>2</xdr:row>
      <xdr:rowOff>88951</xdr:rowOff>
    </xdr:to>
    <xdr:pic>
      <xdr:nvPicPr>
        <xdr:cNvPr id="40" name="Imagem 39">
          <a:hlinkClick xmlns:r="http://schemas.openxmlformats.org/officeDocument/2006/relationships" r:id="rId28" tooltip="Controle Anterior"/>
          <a:extLst>
            <a:ext uri="{FF2B5EF4-FFF2-40B4-BE49-F238E27FC236}">
              <a16:creationId xmlns:a16="http://schemas.microsoft.com/office/drawing/2014/main" id="{6CD6854C-93CB-407C-B0EA-F6E0FBA8A903}"/>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flipH="1" flipV="1">
          <a:off x="22149091" y="2469612"/>
          <a:ext cx="241081" cy="603839"/>
        </a:xfrm>
        <a:prstGeom prst="rect">
          <a:avLst/>
        </a:prstGeom>
        <a:scene3d>
          <a:camera prst="orthographicFront"/>
          <a:lightRig rig="threePt" dir="t"/>
        </a:scene3d>
        <a:sp3d>
          <a:bevelT/>
        </a:sp3d>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4023360</xdr:colOff>
      <xdr:row>35</xdr:row>
      <xdr:rowOff>60960</xdr:rowOff>
    </xdr:from>
    <xdr:to>
      <xdr:col>2</xdr:col>
      <xdr:colOff>6192</xdr:colOff>
      <xdr:row>36</xdr:row>
      <xdr:rowOff>171610</xdr:rowOff>
    </xdr:to>
    <xdr:pic>
      <xdr:nvPicPr>
        <xdr:cNvPr id="17" name="Picture 16" descr="Creative Commons License">
          <a:extLst>
            <a:ext uri="{FF2B5EF4-FFF2-40B4-BE49-F238E27FC236}">
              <a16:creationId xmlns:a16="http://schemas.microsoft.com/office/drawing/2014/main" id="{00000000-0008-0000-0C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8" name="Picture 17">
          <a:extLst>
            <a:ext uri="{FF2B5EF4-FFF2-40B4-BE49-F238E27FC236}">
              <a16:creationId xmlns:a16="http://schemas.microsoft.com/office/drawing/2014/main" id="{00000000-0008-0000-0C00-000012000000}"/>
            </a:ext>
          </a:extLst>
        </xdr:cNvPr>
        <xdr:cNvPicPr>
          <a:picLocks noChangeAspect="1"/>
        </xdr:cNvPicPr>
      </xdr:nvPicPr>
      <xdr:blipFill>
        <a:blip xmlns:r="http://schemas.openxmlformats.org/officeDocument/2006/relationships" r:embed="rId2"/>
        <a:stretch>
          <a:fillRect/>
        </a:stretch>
      </xdr:blipFill>
      <xdr:spPr>
        <a:xfrm>
          <a:off x="627062" y="127000"/>
          <a:ext cx="2235577" cy="497430"/>
        </a:xfrm>
        <a:prstGeom prst="rect">
          <a:avLst/>
        </a:prstGeom>
      </xdr:spPr>
    </xdr:pic>
    <xdr:clientData/>
  </xdr:twoCellAnchor>
  <xdr:twoCellAnchor editAs="oneCell">
    <xdr:from>
      <xdr:col>9</xdr:col>
      <xdr:colOff>1800225</xdr:colOff>
      <xdr:row>0</xdr:row>
      <xdr:rowOff>127000</xdr:rowOff>
    </xdr:from>
    <xdr:to>
      <xdr:col>9</xdr:col>
      <xdr:colOff>3317964</xdr:colOff>
      <xdr:row>0</xdr:row>
      <xdr:rowOff>627260</xdr:rowOff>
    </xdr:to>
    <xdr:pic>
      <xdr:nvPicPr>
        <xdr:cNvPr id="19" name="Picture 18">
          <a:extLst>
            <a:ext uri="{FF2B5EF4-FFF2-40B4-BE49-F238E27FC236}">
              <a16:creationId xmlns:a16="http://schemas.microsoft.com/office/drawing/2014/main" id="{00000000-0008-0000-0C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793200" y="127000"/>
          <a:ext cx="1517739" cy="500260"/>
        </a:xfrm>
        <a:prstGeom prst="rect">
          <a:avLst/>
        </a:prstGeom>
      </xdr:spPr>
    </xdr:pic>
    <xdr:clientData/>
  </xdr:twoCellAnchor>
  <xdr:twoCellAnchor>
    <xdr:from>
      <xdr:col>1</xdr:col>
      <xdr:colOff>4572453</xdr:colOff>
      <xdr:row>8</xdr:row>
      <xdr:rowOff>985158</xdr:rowOff>
    </xdr:from>
    <xdr:to>
      <xdr:col>4</xdr:col>
      <xdr:colOff>1366578</xdr:colOff>
      <xdr:row>17</xdr:row>
      <xdr:rowOff>182933</xdr:rowOff>
    </xdr:to>
    <xdr:graphicFrame macro="">
      <xdr:nvGraphicFramePr>
        <xdr:cNvPr id="10" name="Gráfico 9">
          <a:extLst>
            <a:ext uri="{FF2B5EF4-FFF2-40B4-BE49-F238E27FC236}">
              <a16:creationId xmlns:a16="http://schemas.microsoft.com/office/drawing/2014/main" id="{7FB0AFCB-AC3D-49E3-891C-7D1771207705}"/>
            </a:ext>
            <a:ext uri="{147F2762-F138-4A5C-976F-8EAC2B608ADB}">
              <a16:predDERef xmlns:a16="http://schemas.microsoft.com/office/drawing/2014/main" pred="{00000000-0008-0000-0C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758048</xdr:colOff>
      <xdr:row>2</xdr:row>
      <xdr:rowOff>125866</xdr:rowOff>
    </xdr:from>
    <xdr:to>
      <xdr:col>5</xdr:col>
      <xdr:colOff>1631171</xdr:colOff>
      <xdr:row>8</xdr:row>
      <xdr:rowOff>564812</xdr:rowOff>
    </xdr:to>
    <xdr:graphicFrame macro="">
      <xdr:nvGraphicFramePr>
        <xdr:cNvPr id="11" name="Gráfico 10">
          <a:extLst>
            <a:ext uri="{FF2B5EF4-FFF2-40B4-BE49-F238E27FC236}">
              <a16:creationId xmlns:a16="http://schemas.microsoft.com/office/drawing/2014/main" id="{F7E14644-CAE7-4E65-B27B-FD07296E12C7}"/>
            </a:ext>
            <a:ext uri="{147F2762-F138-4A5C-976F-8EAC2B608ADB}">
              <a16:predDERef xmlns:a16="http://schemas.microsoft.com/office/drawing/2014/main" pred="{7FB0AFCB-AC3D-49E3-891C-7D1771207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783678</xdr:colOff>
      <xdr:row>2</xdr:row>
      <xdr:rowOff>120322</xdr:rowOff>
    </xdr:from>
    <xdr:to>
      <xdr:col>5</xdr:col>
      <xdr:colOff>1623164</xdr:colOff>
      <xdr:row>8</xdr:row>
      <xdr:rowOff>559268</xdr:rowOff>
    </xdr:to>
    <xdr:graphicFrame macro="">
      <xdr:nvGraphicFramePr>
        <xdr:cNvPr id="12" name="Gráfico 11">
          <a:extLst>
            <a:ext uri="{FF2B5EF4-FFF2-40B4-BE49-F238E27FC236}">
              <a16:creationId xmlns:a16="http://schemas.microsoft.com/office/drawing/2014/main" id="{0273B6BC-3902-45CA-8450-19F12C769665}"/>
            </a:ext>
            <a:ext uri="{147F2762-F138-4A5C-976F-8EAC2B608ADB}">
              <a16:predDERef xmlns:a16="http://schemas.microsoft.com/office/drawing/2014/main" pred="{F7E14644-CAE7-4E65-B27B-FD07296E1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774290</xdr:colOff>
      <xdr:row>2</xdr:row>
      <xdr:rowOff>128309</xdr:rowOff>
    </xdr:from>
    <xdr:to>
      <xdr:col>5</xdr:col>
      <xdr:colOff>1616110</xdr:colOff>
      <xdr:row>8</xdr:row>
      <xdr:rowOff>567255</xdr:rowOff>
    </xdr:to>
    <xdr:graphicFrame macro="">
      <xdr:nvGraphicFramePr>
        <xdr:cNvPr id="13" name="Gráfico 12">
          <a:extLst>
            <a:ext uri="{FF2B5EF4-FFF2-40B4-BE49-F238E27FC236}">
              <a16:creationId xmlns:a16="http://schemas.microsoft.com/office/drawing/2014/main" id="{7C9B0398-7423-4F95-BC57-35E111878134}"/>
            </a:ext>
            <a:ext uri="{147F2762-F138-4A5C-976F-8EAC2B608ADB}">
              <a16:predDERef xmlns:a16="http://schemas.microsoft.com/office/drawing/2014/main" pred="{0273B6BC-3902-45CA-8450-19F12C769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772739</xdr:colOff>
      <xdr:row>2</xdr:row>
      <xdr:rowOff>119274</xdr:rowOff>
    </xdr:from>
    <xdr:to>
      <xdr:col>5</xdr:col>
      <xdr:colOff>1612225</xdr:colOff>
      <xdr:row>8</xdr:row>
      <xdr:rowOff>558220</xdr:rowOff>
    </xdr:to>
    <xdr:graphicFrame macro="">
      <xdr:nvGraphicFramePr>
        <xdr:cNvPr id="14" name="Gráfico 13">
          <a:extLst>
            <a:ext uri="{FF2B5EF4-FFF2-40B4-BE49-F238E27FC236}">
              <a16:creationId xmlns:a16="http://schemas.microsoft.com/office/drawing/2014/main" id="{025B31CE-855C-4C86-814D-C815A53E7419}"/>
            </a:ext>
            <a:ext uri="{147F2762-F138-4A5C-976F-8EAC2B608ADB}">
              <a16:predDERef xmlns:a16="http://schemas.microsoft.com/office/drawing/2014/main" pred="{7C9B0398-7423-4F95-BC57-35E111878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352425</xdr:colOff>
      <xdr:row>8</xdr:row>
      <xdr:rowOff>965200</xdr:rowOff>
    </xdr:from>
    <xdr:to>
      <xdr:col>1</xdr:col>
      <xdr:colOff>4528425</xdr:colOff>
      <xdr:row>17</xdr:row>
      <xdr:rowOff>162975</xdr:rowOff>
    </xdr:to>
    <xdr:graphicFrame macro="">
      <xdr:nvGraphicFramePr>
        <xdr:cNvPr id="15" name="Gráfico 14">
          <a:extLst>
            <a:ext uri="{FF2B5EF4-FFF2-40B4-BE49-F238E27FC236}">
              <a16:creationId xmlns:a16="http://schemas.microsoft.com/office/drawing/2014/main" id="{0BEC11E6-7713-4B4B-A5F5-C5E0979C48DC}"/>
            </a:ext>
            <a:ext uri="{147F2762-F138-4A5C-976F-8EAC2B608ADB}">
              <a16:predDERef xmlns:a16="http://schemas.microsoft.com/office/drawing/2014/main" pred="{025B31CE-855C-4C86-814D-C815A53E7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325782</xdr:colOff>
      <xdr:row>8</xdr:row>
      <xdr:rowOff>958022</xdr:rowOff>
    </xdr:from>
    <xdr:to>
      <xdr:col>1</xdr:col>
      <xdr:colOff>4500908</xdr:colOff>
      <xdr:row>17</xdr:row>
      <xdr:rowOff>155797</xdr:rowOff>
    </xdr:to>
    <xdr:graphicFrame macro="">
      <xdr:nvGraphicFramePr>
        <xdr:cNvPr id="16" name="Gráfico 15">
          <a:extLst>
            <a:ext uri="{FF2B5EF4-FFF2-40B4-BE49-F238E27FC236}">
              <a16:creationId xmlns:a16="http://schemas.microsoft.com/office/drawing/2014/main" id="{17E6929E-9817-4E1B-994A-7D3B6219B734}"/>
            </a:ext>
            <a:ext uri="{147F2762-F138-4A5C-976F-8EAC2B608ADB}">
              <a16:predDERef xmlns:a16="http://schemas.microsoft.com/office/drawing/2014/main" pred="{0BEC11E6-7713-4B4B-A5F5-C5E0979C4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335359</xdr:colOff>
      <xdr:row>8</xdr:row>
      <xdr:rowOff>960438</xdr:rowOff>
    </xdr:from>
    <xdr:to>
      <xdr:col>1</xdr:col>
      <xdr:colOff>4510485</xdr:colOff>
      <xdr:row>17</xdr:row>
      <xdr:rowOff>158213</xdr:rowOff>
    </xdr:to>
    <xdr:graphicFrame macro="">
      <xdr:nvGraphicFramePr>
        <xdr:cNvPr id="20" name="Gráfico 19">
          <a:extLst>
            <a:ext uri="{FF2B5EF4-FFF2-40B4-BE49-F238E27FC236}">
              <a16:creationId xmlns:a16="http://schemas.microsoft.com/office/drawing/2014/main" id="{9CF25E94-E93B-4E93-B6A4-A28D222BC1F1}"/>
            </a:ext>
            <a:ext uri="{147F2762-F138-4A5C-976F-8EAC2B608ADB}">
              <a16:predDERef xmlns:a16="http://schemas.microsoft.com/office/drawing/2014/main" pred="{17E6929E-9817-4E1B-994A-7D3B6219B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333375</xdr:colOff>
      <xdr:row>8</xdr:row>
      <xdr:rowOff>965993</xdr:rowOff>
    </xdr:from>
    <xdr:to>
      <xdr:col>1</xdr:col>
      <xdr:colOff>4508501</xdr:colOff>
      <xdr:row>17</xdr:row>
      <xdr:rowOff>163768</xdr:rowOff>
    </xdr:to>
    <xdr:graphicFrame macro="">
      <xdr:nvGraphicFramePr>
        <xdr:cNvPr id="21" name="Gráfico 20">
          <a:extLst>
            <a:ext uri="{FF2B5EF4-FFF2-40B4-BE49-F238E27FC236}">
              <a16:creationId xmlns:a16="http://schemas.microsoft.com/office/drawing/2014/main" id="{F4A98FD1-3CBA-454A-93F2-7D0EB9322E08}"/>
            </a:ext>
            <a:ext uri="{147F2762-F138-4A5C-976F-8EAC2B608ADB}">
              <a16:predDERef xmlns:a16="http://schemas.microsoft.com/office/drawing/2014/main" pred="{9CF25E94-E93B-4E93-B6A4-A28D222BC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4585793</xdr:colOff>
      <xdr:row>8</xdr:row>
      <xdr:rowOff>977831</xdr:rowOff>
    </xdr:from>
    <xdr:to>
      <xdr:col>4</xdr:col>
      <xdr:colOff>1379918</xdr:colOff>
      <xdr:row>17</xdr:row>
      <xdr:rowOff>175606</xdr:rowOff>
    </xdr:to>
    <xdr:graphicFrame macro="">
      <xdr:nvGraphicFramePr>
        <xdr:cNvPr id="22" name="Gráfico 21">
          <a:extLst>
            <a:ext uri="{FF2B5EF4-FFF2-40B4-BE49-F238E27FC236}">
              <a16:creationId xmlns:a16="http://schemas.microsoft.com/office/drawing/2014/main" id="{098BED17-9A4D-49B0-BAF9-F05E1B911C45}"/>
            </a:ext>
            <a:ext uri="{147F2762-F138-4A5C-976F-8EAC2B608ADB}">
              <a16:predDERef xmlns:a16="http://schemas.microsoft.com/office/drawing/2014/main" pred="{F4A98FD1-3CBA-454A-93F2-7D0EB9322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4579954</xdr:colOff>
      <xdr:row>8</xdr:row>
      <xdr:rowOff>942180</xdr:rowOff>
    </xdr:from>
    <xdr:to>
      <xdr:col>4</xdr:col>
      <xdr:colOff>1374079</xdr:colOff>
      <xdr:row>17</xdr:row>
      <xdr:rowOff>139955</xdr:rowOff>
    </xdr:to>
    <xdr:graphicFrame macro="">
      <xdr:nvGraphicFramePr>
        <xdr:cNvPr id="23" name="Gráfico 22">
          <a:extLst>
            <a:ext uri="{FF2B5EF4-FFF2-40B4-BE49-F238E27FC236}">
              <a16:creationId xmlns:a16="http://schemas.microsoft.com/office/drawing/2014/main" id="{1553CB7B-736F-4789-8E15-68BF34A3E057}"/>
            </a:ext>
            <a:ext uri="{147F2762-F138-4A5C-976F-8EAC2B608ADB}">
              <a16:predDERef xmlns:a16="http://schemas.microsoft.com/office/drawing/2014/main" pred="{098BED17-9A4D-49B0-BAF9-F05E1B911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2293940</xdr:colOff>
      <xdr:row>8</xdr:row>
      <xdr:rowOff>1000126</xdr:rowOff>
    </xdr:from>
    <xdr:to>
      <xdr:col>6</xdr:col>
      <xdr:colOff>1043865</xdr:colOff>
      <xdr:row>18</xdr:row>
      <xdr:rowOff>11538</xdr:rowOff>
    </xdr:to>
    <xdr:graphicFrame macro="">
      <xdr:nvGraphicFramePr>
        <xdr:cNvPr id="24" name="Gráfico 23">
          <a:extLst>
            <a:ext uri="{FF2B5EF4-FFF2-40B4-BE49-F238E27FC236}">
              <a16:creationId xmlns:a16="http://schemas.microsoft.com/office/drawing/2014/main" id="{40A83973-E668-4A37-B796-3231E7A824E2}"/>
            </a:ext>
            <a:ext uri="{147F2762-F138-4A5C-976F-8EAC2B608ADB}">
              <a16:predDERef xmlns:a16="http://schemas.microsoft.com/office/drawing/2014/main" pred="{1553CB7B-736F-4789-8E15-68BF34A3E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2039958</xdr:colOff>
      <xdr:row>8</xdr:row>
      <xdr:rowOff>1008063</xdr:rowOff>
    </xdr:from>
    <xdr:to>
      <xdr:col>8</xdr:col>
      <xdr:colOff>1545533</xdr:colOff>
      <xdr:row>18</xdr:row>
      <xdr:rowOff>19475</xdr:rowOff>
    </xdr:to>
    <xdr:graphicFrame macro="">
      <xdr:nvGraphicFramePr>
        <xdr:cNvPr id="25" name="Gráfico 24">
          <a:extLst>
            <a:ext uri="{FF2B5EF4-FFF2-40B4-BE49-F238E27FC236}">
              <a16:creationId xmlns:a16="http://schemas.microsoft.com/office/drawing/2014/main" id="{BBECDB63-C00E-4B5A-B1C8-81A62EAE1DE7}"/>
            </a:ext>
            <a:ext uri="{147F2762-F138-4A5C-976F-8EAC2B608ADB}">
              <a16:predDERef xmlns:a16="http://schemas.microsoft.com/office/drawing/2014/main" pred="{40A83973-E668-4A37-B796-3231E7A82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xdr:col>
      <xdr:colOff>1452562</xdr:colOff>
      <xdr:row>8</xdr:row>
      <xdr:rowOff>635000</xdr:rowOff>
    </xdr:from>
    <xdr:ext cx="1851212" cy="342786"/>
    <xdr:sp macro="" textlink="">
      <xdr:nvSpPr>
        <xdr:cNvPr id="26" name="CaixaDeTexto 25">
          <a:extLst>
            <a:ext uri="{FF2B5EF4-FFF2-40B4-BE49-F238E27FC236}">
              <a16:creationId xmlns:a16="http://schemas.microsoft.com/office/drawing/2014/main" id="{D602A5EA-7556-4680-83E5-0970262968C1}"/>
            </a:ext>
          </a:extLst>
        </xdr:cNvPr>
        <xdr:cNvSpPr txBox="1"/>
      </xdr:nvSpPr>
      <xdr:spPr>
        <a:xfrm>
          <a:off x="2062162" y="4670425"/>
          <a:ext cx="185121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Políticas Aprovadas</a:t>
          </a:r>
        </a:p>
      </xdr:txBody>
    </xdr:sp>
    <xdr:clientData/>
  </xdr:oneCellAnchor>
  <xdr:oneCellAnchor>
    <xdr:from>
      <xdr:col>2</xdr:col>
      <xdr:colOff>490537</xdr:colOff>
      <xdr:row>8</xdr:row>
      <xdr:rowOff>673100</xdr:rowOff>
    </xdr:from>
    <xdr:ext cx="2390334" cy="342786"/>
    <xdr:sp macro="" textlink="">
      <xdr:nvSpPr>
        <xdr:cNvPr id="27" name="CaixaDeTexto 26">
          <a:extLst>
            <a:ext uri="{FF2B5EF4-FFF2-40B4-BE49-F238E27FC236}">
              <a16:creationId xmlns:a16="http://schemas.microsoft.com/office/drawing/2014/main" id="{24A36E4F-0FE9-494E-BA84-5AF323AAFEE4}"/>
            </a:ext>
          </a:extLst>
        </xdr:cNvPr>
        <xdr:cNvSpPr txBox="1"/>
      </xdr:nvSpPr>
      <xdr:spPr>
        <a:xfrm>
          <a:off x="6078537" y="4708525"/>
          <a:ext cx="23903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Implementados</a:t>
          </a:r>
        </a:p>
      </xdr:txBody>
    </xdr:sp>
    <xdr:clientData/>
  </xdr:oneCellAnchor>
  <xdr:twoCellAnchor>
    <xdr:from>
      <xdr:col>1</xdr:col>
      <xdr:colOff>4572065</xdr:colOff>
      <xdr:row>8</xdr:row>
      <xdr:rowOff>968795</xdr:rowOff>
    </xdr:from>
    <xdr:to>
      <xdr:col>4</xdr:col>
      <xdr:colOff>1366190</xdr:colOff>
      <xdr:row>17</xdr:row>
      <xdr:rowOff>166570</xdr:rowOff>
    </xdr:to>
    <xdr:graphicFrame macro="">
      <xdr:nvGraphicFramePr>
        <xdr:cNvPr id="28" name="Gráfico 27">
          <a:extLst>
            <a:ext uri="{FF2B5EF4-FFF2-40B4-BE49-F238E27FC236}">
              <a16:creationId xmlns:a16="http://schemas.microsoft.com/office/drawing/2014/main" id="{D02DD7DE-6F2C-4BA3-AAA8-D1A04782A702}"/>
            </a:ext>
            <a:ext uri="{147F2762-F138-4A5C-976F-8EAC2B608ADB}">
              <a16:predDERef xmlns:a16="http://schemas.microsoft.com/office/drawing/2014/main" pred="{24A36E4F-0FE9-494E-BA84-5AF323AAF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4</xdr:col>
      <xdr:colOff>3325090</xdr:colOff>
      <xdr:row>8</xdr:row>
      <xdr:rowOff>738909</xdr:rowOff>
    </xdr:from>
    <xdr:ext cx="2340641" cy="342786"/>
    <xdr:sp macro="" textlink="">
      <xdr:nvSpPr>
        <xdr:cNvPr id="29" name="CaixaDeTexto 28">
          <a:extLst>
            <a:ext uri="{FF2B5EF4-FFF2-40B4-BE49-F238E27FC236}">
              <a16:creationId xmlns:a16="http://schemas.microsoft.com/office/drawing/2014/main" id="{21B27D17-0D91-423C-9A8F-87B30AB4DB51}"/>
            </a:ext>
          </a:extLst>
        </xdr:cNvPr>
        <xdr:cNvSpPr txBox="1"/>
      </xdr:nvSpPr>
      <xdr:spPr>
        <a:xfrm>
          <a:off x="10999065" y="4774334"/>
          <a:ext cx="234064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Automatizados</a:t>
          </a:r>
        </a:p>
      </xdr:txBody>
    </xdr:sp>
    <xdr:clientData/>
  </xdr:oneCellAnchor>
  <xdr:twoCellAnchor editAs="oneCell">
    <xdr:from>
      <xdr:col>9</xdr:col>
      <xdr:colOff>2601769</xdr:colOff>
      <xdr:row>1</xdr:row>
      <xdr:rowOff>167411</xdr:rowOff>
    </xdr:from>
    <xdr:to>
      <xdr:col>9</xdr:col>
      <xdr:colOff>3080904</xdr:colOff>
      <xdr:row>1</xdr:row>
      <xdr:rowOff>631953</xdr:rowOff>
    </xdr:to>
    <xdr:pic>
      <xdr:nvPicPr>
        <xdr:cNvPr id="30" name="Imagem 29" title="Dashboard">
          <a:hlinkClick xmlns:r="http://schemas.openxmlformats.org/officeDocument/2006/relationships" r:id="rId18" tooltip="Dashboard"/>
          <a:extLst>
            <a:ext uri="{FF2B5EF4-FFF2-40B4-BE49-F238E27FC236}">
              <a16:creationId xmlns:a16="http://schemas.microsoft.com/office/drawing/2014/main" id="{30D7A9C5-6A0A-41D0-9189-8B8428C74635}"/>
            </a:ext>
            <a:ext uri="{147F2762-F138-4A5C-976F-8EAC2B608ADB}">
              <a16:predDERef xmlns:a16="http://schemas.microsoft.com/office/drawing/2014/main" pred="{21B27D17-0D91-423C-9A8F-87B30AB4DB5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1689869" y="2453411"/>
          <a:ext cx="479135" cy="464542"/>
        </a:xfrm>
        <a:prstGeom prst="rect">
          <a:avLst/>
        </a:prstGeom>
        <a:scene3d>
          <a:camera prst="orthographicFront"/>
          <a:lightRig rig="threePt" dir="t"/>
        </a:scene3d>
        <a:sp3d>
          <a:bevelT/>
        </a:sp3d>
      </xdr:spPr>
    </xdr:pic>
    <xdr:clientData/>
  </xdr:twoCellAnchor>
  <xdr:twoCellAnchor editAs="oneCell">
    <xdr:from>
      <xdr:col>9</xdr:col>
      <xdr:colOff>3165868</xdr:colOff>
      <xdr:row>1</xdr:row>
      <xdr:rowOff>181699</xdr:rowOff>
    </xdr:from>
    <xdr:to>
      <xdr:col>9</xdr:col>
      <xdr:colOff>3302174</xdr:colOff>
      <xdr:row>2</xdr:row>
      <xdr:rowOff>79204</xdr:rowOff>
    </xdr:to>
    <xdr:pic>
      <xdr:nvPicPr>
        <xdr:cNvPr id="31" name="Imagem 30">
          <a:hlinkClick xmlns:r="http://schemas.openxmlformats.org/officeDocument/2006/relationships" r:id="rId20" tooltip="Próximo Controle"/>
          <a:extLst>
            <a:ext uri="{FF2B5EF4-FFF2-40B4-BE49-F238E27FC236}">
              <a16:creationId xmlns:a16="http://schemas.microsoft.com/office/drawing/2014/main" id="{5A0FD44E-E194-4982-A823-A591C5B9190B}"/>
            </a:ext>
            <a:ext uri="{147F2762-F138-4A5C-976F-8EAC2B608ADB}">
              <a16:predDERef xmlns:a16="http://schemas.microsoft.com/office/drawing/2014/main" pred="{30D7A9C5-6A0A-41D0-9189-8B8428C74635}"/>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2253968" y="2467699"/>
          <a:ext cx="136306" cy="592830"/>
        </a:xfrm>
        <a:prstGeom prst="rect">
          <a:avLst/>
        </a:prstGeom>
        <a:scene3d>
          <a:camera prst="orthographicFront"/>
          <a:lightRig rig="threePt" dir="t"/>
        </a:scene3d>
        <a:sp3d>
          <a:bevelT/>
        </a:sp3d>
      </xdr:spPr>
    </xdr:pic>
    <xdr:clientData/>
  </xdr:twoCellAnchor>
  <xdr:twoCellAnchor>
    <xdr:from>
      <xdr:col>4</xdr:col>
      <xdr:colOff>2291771</xdr:colOff>
      <xdr:row>8</xdr:row>
      <xdr:rowOff>999125</xdr:rowOff>
    </xdr:from>
    <xdr:to>
      <xdr:col>6</xdr:col>
      <xdr:colOff>1041696</xdr:colOff>
      <xdr:row>18</xdr:row>
      <xdr:rowOff>9575</xdr:rowOff>
    </xdr:to>
    <xdr:graphicFrame macro="">
      <xdr:nvGraphicFramePr>
        <xdr:cNvPr id="32" name="Gráfico 31">
          <a:extLst>
            <a:ext uri="{FF2B5EF4-FFF2-40B4-BE49-F238E27FC236}">
              <a16:creationId xmlns:a16="http://schemas.microsoft.com/office/drawing/2014/main" id="{FC46F447-F5B0-4986-83CA-13AEE7E62217}"/>
            </a:ext>
            <a:ext uri="{147F2762-F138-4A5C-976F-8EAC2B608ADB}">
              <a16:predDERef xmlns:a16="http://schemas.microsoft.com/office/drawing/2014/main" pred="{5A0FD44E-E194-4982-A823-A591C5B91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2304760</xdr:colOff>
      <xdr:row>8</xdr:row>
      <xdr:rowOff>1015422</xdr:rowOff>
    </xdr:from>
    <xdr:to>
      <xdr:col>6</xdr:col>
      <xdr:colOff>1054685</xdr:colOff>
      <xdr:row>18</xdr:row>
      <xdr:rowOff>25872</xdr:rowOff>
    </xdr:to>
    <xdr:graphicFrame macro="">
      <xdr:nvGraphicFramePr>
        <xdr:cNvPr id="33" name="Gráfico 32">
          <a:extLst>
            <a:ext uri="{FF2B5EF4-FFF2-40B4-BE49-F238E27FC236}">
              <a16:creationId xmlns:a16="http://schemas.microsoft.com/office/drawing/2014/main" id="{2E4BEE0F-D55C-4008-B4F2-57A7CD5D9CC5}"/>
            </a:ext>
            <a:ext uri="{147F2762-F138-4A5C-976F-8EAC2B608ADB}">
              <a16:predDERef xmlns:a16="http://schemas.microsoft.com/office/drawing/2014/main" pred="{FC46F447-F5B0-4986-83CA-13AEE7E62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2296884</xdr:colOff>
      <xdr:row>8</xdr:row>
      <xdr:rowOff>1025071</xdr:rowOff>
    </xdr:from>
    <xdr:to>
      <xdr:col>6</xdr:col>
      <xdr:colOff>1046809</xdr:colOff>
      <xdr:row>18</xdr:row>
      <xdr:rowOff>35521</xdr:rowOff>
    </xdr:to>
    <xdr:graphicFrame macro="">
      <xdr:nvGraphicFramePr>
        <xdr:cNvPr id="34" name="Gráfico 33">
          <a:extLst>
            <a:ext uri="{FF2B5EF4-FFF2-40B4-BE49-F238E27FC236}">
              <a16:creationId xmlns:a16="http://schemas.microsoft.com/office/drawing/2014/main" id="{C74A7215-6E47-43CB-9269-028E3E91C876}"/>
            </a:ext>
            <a:ext uri="{147F2762-F138-4A5C-976F-8EAC2B608ADB}">
              <a16:predDERef xmlns:a16="http://schemas.microsoft.com/office/drawing/2014/main" pred="{2E4BEE0F-D55C-4008-B4F2-57A7CD5D9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oneCellAnchor>
    <xdr:from>
      <xdr:col>6</xdr:col>
      <xdr:colOff>2744107</xdr:colOff>
      <xdr:row>8</xdr:row>
      <xdr:rowOff>721178</xdr:rowOff>
    </xdr:from>
    <xdr:ext cx="2766911" cy="342786"/>
    <xdr:sp macro="" textlink="">
      <xdr:nvSpPr>
        <xdr:cNvPr id="35" name="CaixaDeTexto 34">
          <a:extLst>
            <a:ext uri="{FF2B5EF4-FFF2-40B4-BE49-F238E27FC236}">
              <a16:creationId xmlns:a16="http://schemas.microsoft.com/office/drawing/2014/main" id="{E1BA053D-D5E4-461E-88CD-05807F1287FA}"/>
            </a:ext>
          </a:extLst>
        </xdr:cNvPr>
        <xdr:cNvSpPr txBox="1"/>
      </xdr:nvSpPr>
      <xdr:spPr>
        <a:xfrm>
          <a:off x="14551932" y="4756603"/>
          <a:ext cx="276691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a:t>
          </a:r>
          <a:r>
            <a:rPr lang="pt-BR" sz="1600" b="1" baseline="0"/>
            <a:t> Reportado  à Direção</a:t>
          </a:r>
          <a:endParaRPr lang="pt-BR" sz="1600" b="1"/>
        </a:p>
      </xdr:txBody>
    </xdr:sp>
    <xdr:clientData/>
  </xdr:oneCellAnchor>
  <xdr:twoCellAnchor>
    <xdr:from>
      <xdr:col>6</xdr:col>
      <xdr:colOff>2032002</xdr:colOff>
      <xdr:row>8</xdr:row>
      <xdr:rowOff>1000125</xdr:rowOff>
    </xdr:from>
    <xdr:to>
      <xdr:col>8</xdr:col>
      <xdr:colOff>1537577</xdr:colOff>
      <xdr:row>18</xdr:row>
      <xdr:rowOff>11537</xdr:rowOff>
    </xdr:to>
    <xdr:graphicFrame macro="">
      <xdr:nvGraphicFramePr>
        <xdr:cNvPr id="36" name="Gráfico 35">
          <a:extLst>
            <a:ext uri="{FF2B5EF4-FFF2-40B4-BE49-F238E27FC236}">
              <a16:creationId xmlns:a16="http://schemas.microsoft.com/office/drawing/2014/main" id="{27C167F2-1886-4600-9833-7F9BA2B6F7CF}"/>
            </a:ext>
            <a:ext uri="{147F2762-F138-4A5C-976F-8EAC2B608ADB}">
              <a16:predDERef xmlns:a16="http://schemas.microsoft.com/office/drawing/2014/main" pred="{E1BA053D-D5E4-461E-88CD-05807F128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6</xdr:col>
      <xdr:colOff>2045607</xdr:colOff>
      <xdr:row>8</xdr:row>
      <xdr:rowOff>1025072</xdr:rowOff>
    </xdr:from>
    <xdr:to>
      <xdr:col>8</xdr:col>
      <xdr:colOff>1551182</xdr:colOff>
      <xdr:row>18</xdr:row>
      <xdr:rowOff>36484</xdr:rowOff>
    </xdr:to>
    <xdr:graphicFrame macro="">
      <xdr:nvGraphicFramePr>
        <xdr:cNvPr id="37" name="Gráfico 36">
          <a:extLst>
            <a:ext uri="{FF2B5EF4-FFF2-40B4-BE49-F238E27FC236}">
              <a16:creationId xmlns:a16="http://schemas.microsoft.com/office/drawing/2014/main" id="{35CCAB15-AC5F-4844-8D78-D370ACB2F616}"/>
            </a:ext>
            <a:ext uri="{147F2762-F138-4A5C-976F-8EAC2B608ADB}">
              <a16:predDERef xmlns:a16="http://schemas.microsoft.com/office/drawing/2014/main" pred="{27C167F2-1886-4600-9833-7F9BA2B6F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xdr:col>
      <xdr:colOff>2046513</xdr:colOff>
      <xdr:row>8</xdr:row>
      <xdr:rowOff>1041400</xdr:rowOff>
    </xdr:from>
    <xdr:to>
      <xdr:col>8</xdr:col>
      <xdr:colOff>1552088</xdr:colOff>
      <xdr:row>18</xdr:row>
      <xdr:rowOff>51451</xdr:rowOff>
    </xdr:to>
    <xdr:graphicFrame macro="">
      <xdr:nvGraphicFramePr>
        <xdr:cNvPr id="38" name="Gráfico 37">
          <a:extLst>
            <a:ext uri="{FF2B5EF4-FFF2-40B4-BE49-F238E27FC236}">
              <a16:creationId xmlns:a16="http://schemas.microsoft.com/office/drawing/2014/main" id="{3D709B4D-0DD8-4511-9623-5F4BB7ACD945}"/>
            </a:ext>
            <a:ext uri="{147F2762-F138-4A5C-976F-8EAC2B608ADB}">
              <a16:predDERef xmlns:a16="http://schemas.microsoft.com/office/drawing/2014/main" pred="{35CCAB15-AC5F-4844-8D78-D370ACB2F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oneCellAnchor>
    <xdr:from>
      <xdr:col>4</xdr:col>
      <xdr:colOff>476942</xdr:colOff>
      <xdr:row>1</xdr:row>
      <xdr:rowOff>330257</xdr:rowOff>
    </xdr:from>
    <xdr:ext cx="2432397" cy="374141"/>
    <xdr:sp macro="" textlink="">
      <xdr:nvSpPr>
        <xdr:cNvPr id="39" name="CaixaDeTexto 38">
          <a:extLst>
            <a:ext uri="{FF2B5EF4-FFF2-40B4-BE49-F238E27FC236}">
              <a16:creationId xmlns:a16="http://schemas.microsoft.com/office/drawing/2014/main" id="{E9CDAEAC-1191-4B07-BC61-FAFDC074575D}"/>
            </a:ext>
          </a:extLst>
        </xdr:cNvPr>
        <xdr:cNvSpPr txBox="1"/>
      </xdr:nvSpPr>
      <xdr:spPr>
        <a:xfrm>
          <a:off x="8150917" y="1085907"/>
          <a:ext cx="243239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800" b="1"/>
            <a:t>Adequação</a:t>
          </a:r>
          <a:r>
            <a:rPr lang="pt-BR" sz="1800" b="1" baseline="0"/>
            <a:t> ao Controle</a:t>
          </a:r>
          <a:endParaRPr lang="pt-BR" sz="1800" b="1"/>
        </a:p>
      </xdr:txBody>
    </xdr:sp>
    <xdr:clientData/>
  </xdr:oneCellAnchor>
  <xdr:twoCellAnchor editAs="oneCell">
    <xdr:from>
      <xdr:col>9</xdr:col>
      <xdr:colOff>2303735</xdr:colOff>
      <xdr:row>1</xdr:row>
      <xdr:rowOff>183612</xdr:rowOff>
    </xdr:from>
    <xdr:to>
      <xdr:col>9</xdr:col>
      <xdr:colOff>2544816</xdr:colOff>
      <xdr:row>2</xdr:row>
      <xdr:rowOff>81117</xdr:rowOff>
    </xdr:to>
    <xdr:pic>
      <xdr:nvPicPr>
        <xdr:cNvPr id="40" name="Imagem 39">
          <a:hlinkClick xmlns:r="http://schemas.openxmlformats.org/officeDocument/2006/relationships" r:id="rId28" tooltip="Controle Anterior"/>
          <a:extLst>
            <a:ext uri="{FF2B5EF4-FFF2-40B4-BE49-F238E27FC236}">
              <a16:creationId xmlns:a16="http://schemas.microsoft.com/office/drawing/2014/main" id="{CEBAEDC5-6DC9-42E7-9E08-2A7A2D92CBC5}"/>
            </a:ext>
            <a:ext uri="{147F2762-F138-4A5C-976F-8EAC2B608ADB}">
              <a16:predDERef xmlns:a16="http://schemas.microsoft.com/office/drawing/2014/main" pred="{E9CDAEAC-1191-4B07-BC61-FAFDC074575D}"/>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flipH="1" flipV="1">
          <a:off x="21391835" y="2469612"/>
          <a:ext cx="241081" cy="592830"/>
        </a:xfrm>
        <a:prstGeom prst="rect">
          <a:avLst/>
        </a:prstGeom>
        <a:scene3d>
          <a:camera prst="orthographicFront"/>
          <a:lightRig rig="threePt" dir="t"/>
        </a:scene3d>
        <a:sp3d>
          <a:bevelT/>
        </a:sp3d>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4023360</xdr:colOff>
      <xdr:row>38</xdr:row>
      <xdr:rowOff>60960</xdr:rowOff>
    </xdr:from>
    <xdr:to>
      <xdr:col>2</xdr:col>
      <xdr:colOff>6192</xdr:colOff>
      <xdr:row>39</xdr:row>
      <xdr:rowOff>171608</xdr:rowOff>
    </xdr:to>
    <xdr:pic>
      <xdr:nvPicPr>
        <xdr:cNvPr id="17" name="Picture 16" descr="Creative Commons License">
          <a:extLst>
            <a:ext uri="{FF2B5EF4-FFF2-40B4-BE49-F238E27FC236}">
              <a16:creationId xmlns:a16="http://schemas.microsoft.com/office/drawing/2014/main" id="{00000000-0008-0000-0D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134938</xdr:rowOff>
    </xdr:from>
    <xdr:to>
      <xdr:col>1</xdr:col>
      <xdr:colOff>2235577</xdr:colOff>
      <xdr:row>0</xdr:row>
      <xdr:rowOff>632368</xdr:rowOff>
    </xdr:to>
    <xdr:pic>
      <xdr:nvPicPr>
        <xdr:cNvPr id="18" name="Picture 17">
          <a:extLst>
            <a:ext uri="{FF2B5EF4-FFF2-40B4-BE49-F238E27FC236}">
              <a16:creationId xmlns:a16="http://schemas.microsoft.com/office/drawing/2014/main" id="{00000000-0008-0000-0D00-000012000000}"/>
            </a:ext>
          </a:extLst>
        </xdr:cNvPr>
        <xdr:cNvPicPr>
          <a:picLocks noChangeAspect="1"/>
        </xdr:cNvPicPr>
      </xdr:nvPicPr>
      <xdr:blipFill>
        <a:blip xmlns:r="http://schemas.openxmlformats.org/officeDocument/2006/relationships" r:embed="rId2"/>
        <a:stretch>
          <a:fillRect/>
        </a:stretch>
      </xdr:blipFill>
      <xdr:spPr>
        <a:xfrm>
          <a:off x="619125" y="134938"/>
          <a:ext cx="2235577" cy="497430"/>
        </a:xfrm>
        <a:prstGeom prst="rect">
          <a:avLst/>
        </a:prstGeom>
      </xdr:spPr>
    </xdr:pic>
    <xdr:clientData/>
  </xdr:twoCellAnchor>
  <xdr:twoCellAnchor editAs="oneCell">
    <xdr:from>
      <xdr:col>9</xdr:col>
      <xdr:colOff>1892024</xdr:colOff>
      <xdr:row>0</xdr:row>
      <xdr:rowOff>127000</xdr:rowOff>
    </xdr:from>
    <xdr:to>
      <xdr:col>9</xdr:col>
      <xdr:colOff>3343088</xdr:colOff>
      <xdr:row>0</xdr:row>
      <xdr:rowOff>627260</xdr:rowOff>
    </xdr:to>
    <xdr:pic>
      <xdr:nvPicPr>
        <xdr:cNvPr id="19" name="Picture 18">
          <a:extLst>
            <a:ext uri="{FF2B5EF4-FFF2-40B4-BE49-F238E27FC236}">
              <a16:creationId xmlns:a16="http://schemas.microsoft.com/office/drawing/2014/main" id="{00000000-0008-0000-0D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886587" y="127000"/>
          <a:ext cx="1517739" cy="500260"/>
        </a:xfrm>
        <a:prstGeom prst="rect">
          <a:avLst/>
        </a:prstGeom>
      </xdr:spPr>
    </xdr:pic>
    <xdr:clientData/>
  </xdr:twoCellAnchor>
  <xdr:twoCellAnchor>
    <xdr:from>
      <xdr:col>1</xdr:col>
      <xdr:colOff>4572453</xdr:colOff>
      <xdr:row>8</xdr:row>
      <xdr:rowOff>985158</xdr:rowOff>
    </xdr:from>
    <xdr:to>
      <xdr:col>4</xdr:col>
      <xdr:colOff>1366578</xdr:colOff>
      <xdr:row>17</xdr:row>
      <xdr:rowOff>165470</xdr:rowOff>
    </xdr:to>
    <xdr:graphicFrame macro="">
      <xdr:nvGraphicFramePr>
        <xdr:cNvPr id="10" name="Gráfico 9">
          <a:extLst>
            <a:ext uri="{FF2B5EF4-FFF2-40B4-BE49-F238E27FC236}">
              <a16:creationId xmlns:a16="http://schemas.microsoft.com/office/drawing/2014/main" id="{0833ADE7-07F7-4CB7-90F7-D1C270B9EEAF}"/>
            </a:ext>
            <a:ext uri="{147F2762-F138-4A5C-976F-8EAC2B608ADB}">
              <a16:predDERef xmlns:a16="http://schemas.microsoft.com/office/drawing/2014/main" pred="{00000000-0008-0000-0D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758048</xdr:colOff>
      <xdr:row>2</xdr:row>
      <xdr:rowOff>125866</xdr:rowOff>
    </xdr:from>
    <xdr:to>
      <xdr:col>5</xdr:col>
      <xdr:colOff>1631171</xdr:colOff>
      <xdr:row>8</xdr:row>
      <xdr:rowOff>564812</xdr:rowOff>
    </xdr:to>
    <xdr:graphicFrame macro="">
      <xdr:nvGraphicFramePr>
        <xdr:cNvPr id="11" name="Gráfico 10">
          <a:extLst>
            <a:ext uri="{FF2B5EF4-FFF2-40B4-BE49-F238E27FC236}">
              <a16:creationId xmlns:a16="http://schemas.microsoft.com/office/drawing/2014/main" id="{CA7DF48B-21C5-4913-8437-05FD81845FD3}"/>
            </a:ext>
            <a:ext uri="{147F2762-F138-4A5C-976F-8EAC2B608ADB}">
              <a16:predDERef xmlns:a16="http://schemas.microsoft.com/office/drawing/2014/main" pred="{0833ADE7-07F7-4CB7-90F7-D1C270B9E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783678</xdr:colOff>
      <xdr:row>2</xdr:row>
      <xdr:rowOff>120322</xdr:rowOff>
    </xdr:from>
    <xdr:to>
      <xdr:col>5</xdr:col>
      <xdr:colOff>1623164</xdr:colOff>
      <xdr:row>8</xdr:row>
      <xdr:rowOff>559268</xdr:rowOff>
    </xdr:to>
    <xdr:graphicFrame macro="">
      <xdr:nvGraphicFramePr>
        <xdr:cNvPr id="12" name="Gráfico 11">
          <a:extLst>
            <a:ext uri="{FF2B5EF4-FFF2-40B4-BE49-F238E27FC236}">
              <a16:creationId xmlns:a16="http://schemas.microsoft.com/office/drawing/2014/main" id="{89B9A977-78FC-4ABB-8D1C-EDF4C93FFAA8}"/>
            </a:ext>
            <a:ext uri="{147F2762-F138-4A5C-976F-8EAC2B608ADB}">
              <a16:predDERef xmlns:a16="http://schemas.microsoft.com/office/drawing/2014/main" pred="{CA7DF48B-21C5-4913-8437-05FD81845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774290</xdr:colOff>
      <xdr:row>2</xdr:row>
      <xdr:rowOff>128309</xdr:rowOff>
    </xdr:from>
    <xdr:to>
      <xdr:col>5</xdr:col>
      <xdr:colOff>1616110</xdr:colOff>
      <xdr:row>8</xdr:row>
      <xdr:rowOff>567255</xdr:rowOff>
    </xdr:to>
    <xdr:graphicFrame macro="">
      <xdr:nvGraphicFramePr>
        <xdr:cNvPr id="13" name="Gráfico 12">
          <a:extLst>
            <a:ext uri="{FF2B5EF4-FFF2-40B4-BE49-F238E27FC236}">
              <a16:creationId xmlns:a16="http://schemas.microsoft.com/office/drawing/2014/main" id="{6BD80C2E-33C6-4C92-ADE6-4148E831BD16}"/>
            </a:ext>
            <a:ext uri="{147F2762-F138-4A5C-976F-8EAC2B608ADB}">
              <a16:predDERef xmlns:a16="http://schemas.microsoft.com/office/drawing/2014/main" pred="{89B9A977-78FC-4ABB-8D1C-EDF4C93FF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772739</xdr:colOff>
      <xdr:row>2</xdr:row>
      <xdr:rowOff>119274</xdr:rowOff>
    </xdr:from>
    <xdr:to>
      <xdr:col>5</xdr:col>
      <xdr:colOff>1612225</xdr:colOff>
      <xdr:row>8</xdr:row>
      <xdr:rowOff>558220</xdr:rowOff>
    </xdr:to>
    <xdr:graphicFrame macro="">
      <xdr:nvGraphicFramePr>
        <xdr:cNvPr id="14" name="Gráfico 13">
          <a:extLst>
            <a:ext uri="{FF2B5EF4-FFF2-40B4-BE49-F238E27FC236}">
              <a16:creationId xmlns:a16="http://schemas.microsoft.com/office/drawing/2014/main" id="{C76A3B44-9755-4C2B-BB7E-FFAC16AFBD6D}"/>
            </a:ext>
            <a:ext uri="{147F2762-F138-4A5C-976F-8EAC2B608ADB}">
              <a16:predDERef xmlns:a16="http://schemas.microsoft.com/office/drawing/2014/main" pred="{6BD80C2E-33C6-4C92-ADE6-4148E831B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352425</xdr:colOff>
      <xdr:row>8</xdr:row>
      <xdr:rowOff>965200</xdr:rowOff>
    </xdr:from>
    <xdr:to>
      <xdr:col>1</xdr:col>
      <xdr:colOff>4528425</xdr:colOff>
      <xdr:row>17</xdr:row>
      <xdr:rowOff>145512</xdr:rowOff>
    </xdr:to>
    <xdr:graphicFrame macro="">
      <xdr:nvGraphicFramePr>
        <xdr:cNvPr id="15" name="Gráfico 14">
          <a:extLst>
            <a:ext uri="{FF2B5EF4-FFF2-40B4-BE49-F238E27FC236}">
              <a16:creationId xmlns:a16="http://schemas.microsoft.com/office/drawing/2014/main" id="{A982DFAE-909C-49AB-A3B5-A8866FFEEB74}"/>
            </a:ext>
            <a:ext uri="{147F2762-F138-4A5C-976F-8EAC2B608ADB}">
              <a16:predDERef xmlns:a16="http://schemas.microsoft.com/office/drawing/2014/main" pred="{C76A3B44-9755-4C2B-BB7E-FFAC16AFB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325782</xdr:colOff>
      <xdr:row>8</xdr:row>
      <xdr:rowOff>958022</xdr:rowOff>
    </xdr:from>
    <xdr:to>
      <xdr:col>1</xdr:col>
      <xdr:colOff>4500908</xdr:colOff>
      <xdr:row>17</xdr:row>
      <xdr:rowOff>138334</xdr:rowOff>
    </xdr:to>
    <xdr:graphicFrame macro="">
      <xdr:nvGraphicFramePr>
        <xdr:cNvPr id="16" name="Gráfico 15">
          <a:extLst>
            <a:ext uri="{FF2B5EF4-FFF2-40B4-BE49-F238E27FC236}">
              <a16:creationId xmlns:a16="http://schemas.microsoft.com/office/drawing/2014/main" id="{2E75D504-293F-49EC-B07C-27699076F10B}"/>
            </a:ext>
            <a:ext uri="{147F2762-F138-4A5C-976F-8EAC2B608ADB}">
              <a16:predDERef xmlns:a16="http://schemas.microsoft.com/office/drawing/2014/main" pred="{A982DFAE-909C-49AB-A3B5-A8866FFEE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335359</xdr:colOff>
      <xdr:row>8</xdr:row>
      <xdr:rowOff>960438</xdr:rowOff>
    </xdr:from>
    <xdr:to>
      <xdr:col>1</xdr:col>
      <xdr:colOff>4510485</xdr:colOff>
      <xdr:row>17</xdr:row>
      <xdr:rowOff>140750</xdr:rowOff>
    </xdr:to>
    <xdr:graphicFrame macro="">
      <xdr:nvGraphicFramePr>
        <xdr:cNvPr id="20" name="Gráfico 19">
          <a:extLst>
            <a:ext uri="{FF2B5EF4-FFF2-40B4-BE49-F238E27FC236}">
              <a16:creationId xmlns:a16="http://schemas.microsoft.com/office/drawing/2014/main" id="{AFDA8465-049F-4576-9066-A8CA001EA4CD}"/>
            </a:ext>
            <a:ext uri="{147F2762-F138-4A5C-976F-8EAC2B608ADB}">
              <a16:predDERef xmlns:a16="http://schemas.microsoft.com/office/drawing/2014/main" pred="{2E75D504-293F-49EC-B07C-27699076F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333375</xdr:colOff>
      <xdr:row>8</xdr:row>
      <xdr:rowOff>965993</xdr:rowOff>
    </xdr:from>
    <xdr:to>
      <xdr:col>1</xdr:col>
      <xdr:colOff>4508501</xdr:colOff>
      <xdr:row>17</xdr:row>
      <xdr:rowOff>146305</xdr:rowOff>
    </xdr:to>
    <xdr:graphicFrame macro="">
      <xdr:nvGraphicFramePr>
        <xdr:cNvPr id="21" name="Gráfico 20">
          <a:extLst>
            <a:ext uri="{FF2B5EF4-FFF2-40B4-BE49-F238E27FC236}">
              <a16:creationId xmlns:a16="http://schemas.microsoft.com/office/drawing/2014/main" id="{2A9D7D72-A2ED-4383-9D05-462368A52F61}"/>
            </a:ext>
            <a:ext uri="{147F2762-F138-4A5C-976F-8EAC2B608ADB}">
              <a16:predDERef xmlns:a16="http://schemas.microsoft.com/office/drawing/2014/main" pred="{AFDA8465-049F-4576-9066-A8CA001EA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4585793</xdr:colOff>
      <xdr:row>8</xdr:row>
      <xdr:rowOff>977831</xdr:rowOff>
    </xdr:from>
    <xdr:to>
      <xdr:col>4</xdr:col>
      <xdr:colOff>1379918</xdr:colOff>
      <xdr:row>17</xdr:row>
      <xdr:rowOff>158143</xdr:rowOff>
    </xdr:to>
    <xdr:graphicFrame macro="">
      <xdr:nvGraphicFramePr>
        <xdr:cNvPr id="22" name="Gráfico 21">
          <a:extLst>
            <a:ext uri="{FF2B5EF4-FFF2-40B4-BE49-F238E27FC236}">
              <a16:creationId xmlns:a16="http://schemas.microsoft.com/office/drawing/2014/main" id="{C79C2BDE-8262-409C-A014-9BCE9D029FF2}"/>
            </a:ext>
            <a:ext uri="{147F2762-F138-4A5C-976F-8EAC2B608ADB}">
              <a16:predDERef xmlns:a16="http://schemas.microsoft.com/office/drawing/2014/main" pred="{2A9D7D72-A2ED-4383-9D05-462368A52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4579954</xdr:colOff>
      <xdr:row>8</xdr:row>
      <xdr:rowOff>942180</xdr:rowOff>
    </xdr:from>
    <xdr:to>
      <xdr:col>4</xdr:col>
      <xdr:colOff>1374079</xdr:colOff>
      <xdr:row>17</xdr:row>
      <xdr:rowOff>122492</xdr:rowOff>
    </xdr:to>
    <xdr:graphicFrame macro="">
      <xdr:nvGraphicFramePr>
        <xdr:cNvPr id="23" name="Gráfico 22">
          <a:extLst>
            <a:ext uri="{FF2B5EF4-FFF2-40B4-BE49-F238E27FC236}">
              <a16:creationId xmlns:a16="http://schemas.microsoft.com/office/drawing/2014/main" id="{50F02A06-317A-4955-804E-3FBBCC138C7D}"/>
            </a:ext>
            <a:ext uri="{147F2762-F138-4A5C-976F-8EAC2B608ADB}">
              <a16:predDERef xmlns:a16="http://schemas.microsoft.com/office/drawing/2014/main" pred="{C79C2BDE-8262-409C-A014-9BCE9D029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2293941</xdr:colOff>
      <xdr:row>8</xdr:row>
      <xdr:rowOff>1000126</xdr:rowOff>
    </xdr:from>
    <xdr:to>
      <xdr:col>6</xdr:col>
      <xdr:colOff>1040691</xdr:colOff>
      <xdr:row>17</xdr:row>
      <xdr:rowOff>180438</xdr:rowOff>
    </xdr:to>
    <xdr:graphicFrame macro="">
      <xdr:nvGraphicFramePr>
        <xdr:cNvPr id="24" name="Gráfico 23">
          <a:extLst>
            <a:ext uri="{FF2B5EF4-FFF2-40B4-BE49-F238E27FC236}">
              <a16:creationId xmlns:a16="http://schemas.microsoft.com/office/drawing/2014/main" id="{689401E9-C897-4E66-BCFE-8AC5B5946D97}"/>
            </a:ext>
            <a:ext uri="{147F2762-F138-4A5C-976F-8EAC2B608ADB}">
              <a16:predDERef xmlns:a16="http://schemas.microsoft.com/office/drawing/2014/main" pred="{50F02A06-317A-4955-804E-3FBBCC138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2039958</xdr:colOff>
      <xdr:row>8</xdr:row>
      <xdr:rowOff>1008063</xdr:rowOff>
    </xdr:from>
    <xdr:to>
      <xdr:col>8</xdr:col>
      <xdr:colOff>1548708</xdr:colOff>
      <xdr:row>17</xdr:row>
      <xdr:rowOff>188375</xdr:rowOff>
    </xdr:to>
    <xdr:graphicFrame macro="">
      <xdr:nvGraphicFramePr>
        <xdr:cNvPr id="25" name="Gráfico 24">
          <a:extLst>
            <a:ext uri="{FF2B5EF4-FFF2-40B4-BE49-F238E27FC236}">
              <a16:creationId xmlns:a16="http://schemas.microsoft.com/office/drawing/2014/main" id="{6BF0779C-4610-4BC8-B14B-A146C4489827}"/>
            </a:ext>
            <a:ext uri="{147F2762-F138-4A5C-976F-8EAC2B608ADB}">
              <a16:predDERef xmlns:a16="http://schemas.microsoft.com/office/drawing/2014/main" pred="{689401E9-C897-4E66-BCFE-8AC5B5946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xdr:col>
      <xdr:colOff>1452562</xdr:colOff>
      <xdr:row>8</xdr:row>
      <xdr:rowOff>635000</xdr:rowOff>
    </xdr:from>
    <xdr:ext cx="1851212" cy="342786"/>
    <xdr:sp macro="" textlink="">
      <xdr:nvSpPr>
        <xdr:cNvPr id="26" name="CaixaDeTexto 25">
          <a:extLst>
            <a:ext uri="{FF2B5EF4-FFF2-40B4-BE49-F238E27FC236}">
              <a16:creationId xmlns:a16="http://schemas.microsoft.com/office/drawing/2014/main" id="{2607079D-059B-49E5-851E-776088C53D39}"/>
            </a:ext>
          </a:extLst>
        </xdr:cNvPr>
        <xdr:cNvSpPr txBox="1"/>
      </xdr:nvSpPr>
      <xdr:spPr>
        <a:xfrm>
          <a:off x="2062162" y="4670425"/>
          <a:ext cx="185121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Políticas Aprovadas</a:t>
          </a:r>
        </a:p>
      </xdr:txBody>
    </xdr:sp>
    <xdr:clientData/>
  </xdr:oneCellAnchor>
  <xdr:oneCellAnchor>
    <xdr:from>
      <xdr:col>2</xdr:col>
      <xdr:colOff>490537</xdr:colOff>
      <xdr:row>8</xdr:row>
      <xdr:rowOff>673100</xdr:rowOff>
    </xdr:from>
    <xdr:ext cx="2390334" cy="342786"/>
    <xdr:sp macro="" textlink="">
      <xdr:nvSpPr>
        <xdr:cNvPr id="27" name="CaixaDeTexto 26">
          <a:extLst>
            <a:ext uri="{FF2B5EF4-FFF2-40B4-BE49-F238E27FC236}">
              <a16:creationId xmlns:a16="http://schemas.microsoft.com/office/drawing/2014/main" id="{3CBCA837-90C1-4F82-A17B-5918941D39F6}"/>
            </a:ext>
          </a:extLst>
        </xdr:cNvPr>
        <xdr:cNvSpPr txBox="1"/>
      </xdr:nvSpPr>
      <xdr:spPr>
        <a:xfrm>
          <a:off x="6078537" y="4708525"/>
          <a:ext cx="23903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Implementados</a:t>
          </a:r>
        </a:p>
      </xdr:txBody>
    </xdr:sp>
    <xdr:clientData/>
  </xdr:oneCellAnchor>
  <xdr:twoCellAnchor>
    <xdr:from>
      <xdr:col>1</xdr:col>
      <xdr:colOff>4572065</xdr:colOff>
      <xdr:row>8</xdr:row>
      <xdr:rowOff>968795</xdr:rowOff>
    </xdr:from>
    <xdr:to>
      <xdr:col>4</xdr:col>
      <xdr:colOff>1366190</xdr:colOff>
      <xdr:row>17</xdr:row>
      <xdr:rowOff>149107</xdr:rowOff>
    </xdr:to>
    <xdr:graphicFrame macro="">
      <xdr:nvGraphicFramePr>
        <xdr:cNvPr id="28" name="Gráfico 27">
          <a:extLst>
            <a:ext uri="{FF2B5EF4-FFF2-40B4-BE49-F238E27FC236}">
              <a16:creationId xmlns:a16="http://schemas.microsoft.com/office/drawing/2014/main" id="{2EF45A4F-CFA5-4E6D-94F9-A7744DB318FF}"/>
            </a:ext>
            <a:ext uri="{147F2762-F138-4A5C-976F-8EAC2B608ADB}">
              <a16:predDERef xmlns:a16="http://schemas.microsoft.com/office/drawing/2014/main" pred="{3CBCA837-90C1-4F82-A17B-5918941D3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4</xdr:col>
      <xdr:colOff>3325090</xdr:colOff>
      <xdr:row>8</xdr:row>
      <xdr:rowOff>738909</xdr:rowOff>
    </xdr:from>
    <xdr:ext cx="2340641" cy="342786"/>
    <xdr:sp macro="" textlink="">
      <xdr:nvSpPr>
        <xdr:cNvPr id="29" name="CaixaDeTexto 28">
          <a:extLst>
            <a:ext uri="{FF2B5EF4-FFF2-40B4-BE49-F238E27FC236}">
              <a16:creationId xmlns:a16="http://schemas.microsoft.com/office/drawing/2014/main" id="{FDCE3D74-C41F-4A96-AB16-3144333EA471}"/>
            </a:ext>
          </a:extLst>
        </xdr:cNvPr>
        <xdr:cNvSpPr txBox="1"/>
      </xdr:nvSpPr>
      <xdr:spPr>
        <a:xfrm>
          <a:off x="10999065" y="4774334"/>
          <a:ext cx="234064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Automatizados</a:t>
          </a:r>
        </a:p>
      </xdr:txBody>
    </xdr:sp>
    <xdr:clientData/>
  </xdr:oneCellAnchor>
  <xdr:twoCellAnchor editAs="oneCell">
    <xdr:from>
      <xdr:col>9</xdr:col>
      <xdr:colOff>2493834</xdr:colOff>
      <xdr:row>1</xdr:row>
      <xdr:rowOff>167411</xdr:rowOff>
    </xdr:from>
    <xdr:to>
      <xdr:col>9</xdr:col>
      <xdr:colOff>2972969</xdr:colOff>
      <xdr:row>1</xdr:row>
      <xdr:rowOff>635664</xdr:rowOff>
    </xdr:to>
    <xdr:pic>
      <xdr:nvPicPr>
        <xdr:cNvPr id="30" name="Imagem 29" title="Dashboard">
          <a:hlinkClick xmlns:r="http://schemas.openxmlformats.org/officeDocument/2006/relationships" r:id="rId18" tooltip="Dashboard"/>
          <a:extLst>
            <a:ext uri="{FF2B5EF4-FFF2-40B4-BE49-F238E27FC236}">
              <a16:creationId xmlns:a16="http://schemas.microsoft.com/office/drawing/2014/main" id="{29310ECC-1D5D-4C72-B71C-8B0AE44CC6E7}"/>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2488397" y="2453411"/>
          <a:ext cx="479135" cy="468253"/>
        </a:xfrm>
        <a:prstGeom prst="rect">
          <a:avLst/>
        </a:prstGeom>
        <a:scene3d>
          <a:camera prst="orthographicFront"/>
          <a:lightRig rig="threePt" dir="t"/>
        </a:scene3d>
        <a:sp3d>
          <a:bevelT/>
        </a:sp3d>
      </xdr:spPr>
    </xdr:pic>
    <xdr:clientData/>
  </xdr:twoCellAnchor>
  <xdr:twoCellAnchor editAs="oneCell">
    <xdr:from>
      <xdr:col>9</xdr:col>
      <xdr:colOff>3096040</xdr:colOff>
      <xdr:row>1</xdr:row>
      <xdr:rowOff>181699</xdr:rowOff>
    </xdr:from>
    <xdr:to>
      <xdr:col>9</xdr:col>
      <xdr:colOff>3337121</xdr:colOff>
      <xdr:row>2</xdr:row>
      <xdr:rowOff>77967</xdr:rowOff>
    </xdr:to>
    <xdr:pic>
      <xdr:nvPicPr>
        <xdr:cNvPr id="31" name="Imagem 30">
          <a:hlinkClick xmlns:r="http://schemas.openxmlformats.org/officeDocument/2006/relationships" r:id="rId20" tooltip="Próximo Controle"/>
          <a:extLst>
            <a:ext uri="{FF2B5EF4-FFF2-40B4-BE49-F238E27FC236}">
              <a16:creationId xmlns:a16="http://schemas.microsoft.com/office/drawing/2014/main" id="{C7565EB0-D19E-4F2B-9D16-4654EFB1C9BF}"/>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3090603" y="2467699"/>
          <a:ext cx="241081" cy="594768"/>
        </a:xfrm>
        <a:prstGeom prst="rect">
          <a:avLst/>
        </a:prstGeom>
        <a:scene3d>
          <a:camera prst="orthographicFront"/>
          <a:lightRig rig="threePt" dir="t"/>
        </a:scene3d>
        <a:sp3d>
          <a:bevelT/>
        </a:sp3d>
      </xdr:spPr>
    </xdr:pic>
    <xdr:clientData/>
  </xdr:twoCellAnchor>
  <xdr:twoCellAnchor>
    <xdr:from>
      <xdr:col>4</xdr:col>
      <xdr:colOff>2291772</xdr:colOff>
      <xdr:row>8</xdr:row>
      <xdr:rowOff>999126</xdr:rowOff>
    </xdr:from>
    <xdr:to>
      <xdr:col>6</xdr:col>
      <xdr:colOff>1038522</xdr:colOff>
      <xdr:row>17</xdr:row>
      <xdr:rowOff>179438</xdr:rowOff>
    </xdr:to>
    <xdr:graphicFrame macro="">
      <xdr:nvGraphicFramePr>
        <xdr:cNvPr id="32" name="Gráfico 31">
          <a:extLst>
            <a:ext uri="{FF2B5EF4-FFF2-40B4-BE49-F238E27FC236}">
              <a16:creationId xmlns:a16="http://schemas.microsoft.com/office/drawing/2014/main" id="{C0CC4662-5472-4844-B844-239F46A78E20}"/>
            </a:ext>
            <a:ext uri="{147F2762-F138-4A5C-976F-8EAC2B608ADB}">
              <a16:predDERef xmlns:a16="http://schemas.microsoft.com/office/drawing/2014/main" pred="{C7565EB0-D19E-4F2B-9D16-4654EFB1C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2304761</xdr:colOff>
      <xdr:row>8</xdr:row>
      <xdr:rowOff>1015423</xdr:rowOff>
    </xdr:from>
    <xdr:to>
      <xdr:col>6</xdr:col>
      <xdr:colOff>1051511</xdr:colOff>
      <xdr:row>18</xdr:row>
      <xdr:rowOff>5235</xdr:rowOff>
    </xdr:to>
    <xdr:graphicFrame macro="">
      <xdr:nvGraphicFramePr>
        <xdr:cNvPr id="33" name="Gráfico 32">
          <a:extLst>
            <a:ext uri="{FF2B5EF4-FFF2-40B4-BE49-F238E27FC236}">
              <a16:creationId xmlns:a16="http://schemas.microsoft.com/office/drawing/2014/main" id="{CF04364F-125E-49FA-BAAE-A14B7246509B}"/>
            </a:ext>
            <a:ext uri="{147F2762-F138-4A5C-976F-8EAC2B608ADB}">
              <a16:predDERef xmlns:a16="http://schemas.microsoft.com/office/drawing/2014/main" pred="{C0CC4662-5472-4844-B844-239F46A78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2296885</xdr:colOff>
      <xdr:row>8</xdr:row>
      <xdr:rowOff>1025072</xdr:rowOff>
    </xdr:from>
    <xdr:to>
      <xdr:col>6</xdr:col>
      <xdr:colOff>1043635</xdr:colOff>
      <xdr:row>18</xdr:row>
      <xdr:rowOff>14884</xdr:rowOff>
    </xdr:to>
    <xdr:graphicFrame macro="">
      <xdr:nvGraphicFramePr>
        <xdr:cNvPr id="34" name="Gráfico 33">
          <a:extLst>
            <a:ext uri="{FF2B5EF4-FFF2-40B4-BE49-F238E27FC236}">
              <a16:creationId xmlns:a16="http://schemas.microsoft.com/office/drawing/2014/main" id="{3189724F-3D6C-400D-A8C2-320514E49CD8}"/>
            </a:ext>
            <a:ext uri="{147F2762-F138-4A5C-976F-8EAC2B608ADB}">
              <a16:predDERef xmlns:a16="http://schemas.microsoft.com/office/drawing/2014/main" pred="{CF04364F-125E-49FA-BAAE-A14B72465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oneCellAnchor>
    <xdr:from>
      <xdr:col>6</xdr:col>
      <xdr:colOff>2744107</xdr:colOff>
      <xdr:row>8</xdr:row>
      <xdr:rowOff>721178</xdr:rowOff>
    </xdr:from>
    <xdr:ext cx="2766911" cy="342786"/>
    <xdr:sp macro="" textlink="">
      <xdr:nvSpPr>
        <xdr:cNvPr id="35" name="CaixaDeTexto 34">
          <a:extLst>
            <a:ext uri="{FF2B5EF4-FFF2-40B4-BE49-F238E27FC236}">
              <a16:creationId xmlns:a16="http://schemas.microsoft.com/office/drawing/2014/main" id="{AF2BA65C-8BCD-439D-9C46-41195E5BE197}"/>
            </a:ext>
          </a:extLst>
        </xdr:cNvPr>
        <xdr:cNvSpPr txBox="1"/>
      </xdr:nvSpPr>
      <xdr:spPr>
        <a:xfrm>
          <a:off x="14551932" y="4756603"/>
          <a:ext cx="276691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a:t>
          </a:r>
          <a:r>
            <a:rPr lang="pt-BR" sz="1600" b="1" baseline="0"/>
            <a:t> Reportado  à Direção</a:t>
          </a:r>
          <a:endParaRPr lang="pt-BR" sz="1600" b="1"/>
        </a:p>
      </xdr:txBody>
    </xdr:sp>
    <xdr:clientData/>
  </xdr:oneCellAnchor>
  <xdr:twoCellAnchor>
    <xdr:from>
      <xdr:col>6</xdr:col>
      <xdr:colOff>2032002</xdr:colOff>
      <xdr:row>8</xdr:row>
      <xdr:rowOff>1000125</xdr:rowOff>
    </xdr:from>
    <xdr:to>
      <xdr:col>8</xdr:col>
      <xdr:colOff>1540752</xdr:colOff>
      <xdr:row>17</xdr:row>
      <xdr:rowOff>180437</xdr:rowOff>
    </xdr:to>
    <xdr:graphicFrame macro="">
      <xdr:nvGraphicFramePr>
        <xdr:cNvPr id="36" name="Gráfico 35">
          <a:extLst>
            <a:ext uri="{FF2B5EF4-FFF2-40B4-BE49-F238E27FC236}">
              <a16:creationId xmlns:a16="http://schemas.microsoft.com/office/drawing/2014/main" id="{BB8A88B4-A25D-4D12-B78A-097D1530BF7A}"/>
            </a:ext>
            <a:ext uri="{147F2762-F138-4A5C-976F-8EAC2B608ADB}">
              <a16:predDERef xmlns:a16="http://schemas.microsoft.com/office/drawing/2014/main" pred="{AF2BA65C-8BCD-439D-9C46-41195E5BE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6</xdr:col>
      <xdr:colOff>2045607</xdr:colOff>
      <xdr:row>8</xdr:row>
      <xdr:rowOff>1025072</xdr:rowOff>
    </xdr:from>
    <xdr:to>
      <xdr:col>8</xdr:col>
      <xdr:colOff>1554357</xdr:colOff>
      <xdr:row>18</xdr:row>
      <xdr:rowOff>14884</xdr:rowOff>
    </xdr:to>
    <xdr:graphicFrame macro="">
      <xdr:nvGraphicFramePr>
        <xdr:cNvPr id="37" name="Gráfico 36">
          <a:extLst>
            <a:ext uri="{FF2B5EF4-FFF2-40B4-BE49-F238E27FC236}">
              <a16:creationId xmlns:a16="http://schemas.microsoft.com/office/drawing/2014/main" id="{5A7EB828-DF99-4344-8903-95148D5A1A37}"/>
            </a:ext>
            <a:ext uri="{147F2762-F138-4A5C-976F-8EAC2B608ADB}">
              <a16:predDERef xmlns:a16="http://schemas.microsoft.com/office/drawing/2014/main" pred="{BB8A88B4-A25D-4D12-B78A-097D1530B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xdr:col>
      <xdr:colOff>2046513</xdr:colOff>
      <xdr:row>8</xdr:row>
      <xdr:rowOff>1041400</xdr:rowOff>
    </xdr:from>
    <xdr:to>
      <xdr:col>8</xdr:col>
      <xdr:colOff>1555263</xdr:colOff>
      <xdr:row>18</xdr:row>
      <xdr:rowOff>31212</xdr:rowOff>
    </xdr:to>
    <xdr:graphicFrame macro="">
      <xdr:nvGraphicFramePr>
        <xdr:cNvPr id="38" name="Gráfico 37">
          <a:extLst>
            <a:ext uri="{FF2B5EF4-FFF2-40B4-BE49-F238E27FC236}">
              <a16:creationId xmlns:a16="http://schemas.microsoft.com/office/drawing/2014/main" id="{04575090-0906-418B-B8B7-B05E6C534760}"/>
            </a:ext>
            <a:ext uri="{147F2762-F138-4A5C-976F-8EAC2B608ADB}">
              <a16:predDERef xmlns:a16="http://schemas.microsoft.com/office/drawing/2014/main" pred="{5A7EB828-DF99-4344-8903-95148D5A1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oneCellAnchor>
    <xdr:from>
      <xdr:col>4</xdr:col>
      <xdr:colOff>476942</xdr:colOff>
      <xdr:row>1</xdr:row>
      <xdr:rowOff>330257</xdr:rowOff>
    </xdr:from>
    <xdr:ext cx="2432397" cy="374141"/>
    <xdr:sp macro="" textlink="">
      <xdr:nvSpPr>
        <xdr:cNvPr id="39" name="CaixaDeTexto 38">
          <a:extLst>
            <a:ext uri="{FF2B5EF4-FFF2-40B4-BE49-F238E27FC236}">
              <a16:creationId xmlns:a16="http://schemas.microsoft.com/office/drawing/2014/main" id="{111F9EF8-DFF9-4D8D-B27F-285891F2CF69}"/>
            </a:ext>
          </a:extLst>
        </xdr:cNvPr>
        <xdr:cNvSpPr txBox="1"/>
      </xdr:nvSpPr>
      <xdr:spPr>
        <a:xfrm>
          <a:off x="8150917" y="1085907"/>
          <a:ext cx="243239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800" b="1"/>
            <a:t>Adequação</a:t>
          </a:r>
          <a:r>
            <a:rPr lang="pt-BR" sz="1800" b="1" baseline="0"/>
            <a:t> ao Controle</a:t>
          </a:r>
          <a:endParaRPr lang="pt-BR" sz="1800" b="1"/>
        </a:p>
      </xdr:txBody>
    </xdr:sp>
    <xdr:clientData/>
  </xdr:oneCellAnchor>
  <xdr:twoCellAnchor editAs="oneCell">
    <xdr:from>
      <xdr:col>9</xdr:col>
      <xdr:colOff>2130703</xdr:colOff>
      <xdr:row>1</xdr:row>
      <xdr:rowOff>183612</xdr:rowOff>
    </xdr:from>
    <xdr:to>
      <xdr:col>9</xdr:col>
      <xdr:colOff>2371784</xdr:colOff>
      <xdr:row>2</xdr:row>
      <xdr:rowOff>79880</xdr:rowOff>
    </xdr:to>
    <xdr:pic>
      <xdr:nvPicPr>
        <xdr:cNvPr id="40" name="Imagem 39">
          <a:hlinkClick xmlns:r="http://schemas.openxmlformats.org/officeDocument/2006/relationships" r:id="rId28" tooltip="Controle Anterior"/>
          <a:extLst>
            <a:ext uri="{FF2B5EF4-FFF2-40B4-BE49-F238E27FC236}">
              <a16:creationId xmlns:a16="http://schemas.microsoft.com/office/drawing/2014/main" id="{4933F0D8-D134-4A18-8F2D-7197D26354F2}"/>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flipH="1" flipV="1">
          <a:off x="22125266" y="2469612"/>
          <a:ext cx="241081" cy="594768"/>
        </a:xfrm>
        <a:prstGeom prst="rect">
          <a:avLst/>
        </a:prstGeom>
        <a:scene3d>
          <a:camera prst="orthographicFront"/>
          <a:lightRig rig="threePt" dir="t"/>
        </a:scene3d>
        <a:sp3d>
          <a:bevelT/>
        </a:sp3d>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4023360</xdr:colOff>
      <xdr:row>41</xdr:row>
      <xdr:rowOff>60960</xdr:rowOff>
    </xdr:from>
    <xdr:to>
      <xdr:col>2</xdr:col>
      <xdr:colOff>6192</xdr:colOff>
      <xdr:row>42</xdr:row>
      <xdr:rowOff>173414</xdr:rowOff>
    </xdr:to>
    <xdr:pic>
      <xdr:nvPicPr>
        <xdr:cNvPr id="17" name="Picture 16" descr="Creative Commons License">
          <a:extLst>
            <a:ext uri="{FF2B5EF4-FFF2-40B4-BE49-F238E27FC236}">
              <a16:creationId xmlns:a16="http://schemas.microsoft.com/office/drawing/2014/main" id="{00000000-0008-0000-0E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8" name="Picture 17">
          <a:extLst>
            <a:ext uri="{FF2B5EF4-FFF2-40B4-BE49-F238E27FC236}">
              <a16:creationId xmlns:a16="http://schemas.microsoft.com/office/drawing/2014/main" id="{00000000-0008-0000-0E00-000012000000}"/>
            </a:ext>
          </a:extLst>
        </xdr:cNvPr>
        <xdr:cNvPicPr>
          <a:picLocks noChangeAspect="1"/>
        </xdr:cNvPicPr>
      </xdr:nvPicPr>
      <xdr:blipFill>
        <a:blip xmlns:r="http://schemas.openxmlformats.org/officeDocument/2006/relationships" r:embed="rId2"/>
        <a:stretch>
          <a:fillRect/>
        </a:stretch>
      </xdr:blipFill>
      <xdr:spPr>
        <a:xfrm>
          <a:off x="627062" y="127000"/>
          <a:ext cx="2235577" cy="497430"/>
        </a:xfrm>
        <a:prstGeom prst="rect">
          <a:avLst/>
        </a:prstGeom>
      </xdr:spPr>
    </xdr:pic>
    <xdr:clientData/>
  </xdr:twoCellAnchor>
  <xdr:twoCellAnchor editAs="oneCell">
    <xdr:from>
      <xdr:col>9</xdr:col>
      <xdr:colOff>1798638</xdr:colOff>
      <xdr:row>0</xdr:row>
      <xdr:rowOff>203200</xdr:rowOff>
    </xdr:from>
    <xdr:to>
      <xdr:col>9</xdr:col>
      <xdr:colOff>3316377</xdr:colOff>
      <xdr:row>0</xdr:row>
      <xdr:rowOff>703460</xdr:rowOff>
    </xdr:to>
    <xdr:pic>
      <xdr:nvPicPr>
        <xdr:cNvPr id="19" name="Picture 18">
          <a:extLst>
            <a:ext uri="{FF2B5EF4-FFF2-40B4-BE49-F238E27FC236}">
              <a16:creationId xmlns:a16="http://schemas.microsoft.com/office/drawing/2014/main" id="{00000000-0008-0000-0E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801138" y="203200"/>
          <a:ext cx="1517739" cy="500260"/>
        </a:xfrm>
        <a:prstGeom prst="rect">
          <a:avLst/>
        </a:prstGeom>
      </xdr:spPr>
    </xdr:pic>
    <xdr:clientData/>
  </xdr:twoCellAnchor>
  <xdr:twoCellAnchor>
    <xdr:from>
      <xdr:col>1</xdr:col>
      <xdr:colOff>4572452</xdr:colOff>
      <xdr:row>8</xdr:row>
      <xdr:rowOff>985158</xdr:rowOff>
    </xdr:from>
    <xdr:to>
      <xdr:col>4</xdr:col>
      <xdr:colOff>1369752</xdr:colOff>
      <xdr:row>17</xdr:row>
      <xdr:rowOff>154358</xdr:rowOff>
    </xdr:to>
    <xdr:graphicFrame macro="">
      <xdr:nvGraphicFramePr>
        <xdr:cNvPr id="10" name="Gráfico 9">
          <a:extLst>
            <a:ext uri="{FF2B5EF4-FFF2-40B4-BE49-F238E27FC236}">
              <a16:creationId xmlns:a16="http://schemas.microsoft.com/office/drawing/2014/main" id="{2FBA1224-2CF9-4AEE-B6BA-93EB6912256D}"/>
            </a:ext>
            <a:ext uri="{147F2762-F138-4A5C-976F-8EAC2B608ADB}">
              <a16:predDERef xmlns:a16="http://schemas.microsoft.com/office/drawing/2014/main" pred="{00000000-0008-0000-0E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758048</xdr:colOff>
      <xdr:row>2</xdr:row>
      <xdr:rowOff>125866</xdr:rowOff>
    </xdr:from>
    <xdr:to>
      <xdr:col>5</xdr:col>
      <xdr:colOff>1631171</xdr:colOff>
      <xdr:row>8</xdr:row>
      <xdr:rowOff>564812</xdr:rowOff>
    </xdr:to>
    <xdr:graphicFrame macro="">
      <xdr:nvGraphicFramePr>
        <xdr:cNvPr id="11" name="Gráfico 10">
          <a:extLst>
            <a:ext uri="{FF2B5EF4-FFF2-40B4-BE49-F238E27FC236}">
              <a16:creationId xmlns:a16="http://schemas.microsoft.com/office/drawing/2014/main" id="{377F38F2-28EB-49CD-977C-53E6FA54D4E6}"/>
            </a:ext>
            <a:ext uri="{147F2762-F138-4A5C-976F-8EAC2B608ADB}">
              <a16:predDERef xmlns:a16="http://schemas.microsoft.com/office/drawing/2014/main" pred="{2FBA1224-2CF9-4AEE-B6BA-93EB69122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783678</xdr:colOff>
      <xdr:row>2</xdr:row>
      <xdr:rowOff>120322</xdr:rowOff>
    </xdr:from>
    <xdr:to>
      <xdr:col>5</xdr:col>
      <xdr:colOff>1623164</xdr:colOff>
      <xdr:row>8</xdr:row>
      <xdr:rowOff>559268</xdr:rowOff>
    </xdr:to>
    <xdr:graphicFrame macro="">
      <xdr:nvGraphicFramePr>
        <xdr:cNvPr id="12" name="Gráfico 11">
          <a:extLst>
            <a:ext uri="{FF2B5EF4-FFF2-40B4-BE49-F238E27FC236}">
              <a16:creationId xmlns:a16="http://schemas.microsoft.com/office/drawing/2014/main" id="{53C8A5CD-D692-4EB6-A0E1-45DBF7EE76E8}"/>
            </a:ext>
            <a:ext uri="{147F2762-F138-4A5C-976F-8EAC2B608ADB}">
              <a16:predDERef xmlns:a16="http://schemas.microsoft.com/office/drawing/2014/main" pred="{377F38F2-28EB-49CD-977C-53E6FA54D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774290</xdr:colOff>
      <xdr:row>2</xdr:row>
      <xdr:rowOff>128309</xdr:rowOff>
    </xdr:from>
    <xdr:to>
      <xdr:col>5</xdr:col>
      <xdr:colOff>1616110</xdr:colOff>
      <xdr:row>8</xdr:row>
      <xdr:rowOff>567255</xdr:rowOff>
    </xdr:to>
    <xdr:graphicFrame macro="">
      <xdr:nvGraphicFramePr>
        <xdr:cNvPr id="13" name="Gráfico 12">
          <a:extLst>
            <a:ext uri="{FF2B5EF4-FFF2-40B4-BE49-F238E27FC236}">
              <a16:creationId xmlns:a16="http://schemas.microsoft.com/office/drawing/2014/main" id="{297C8C64-5210-49B6-922E-5C5AB24D9B86}"/>
            </a:ext>
            <a:ext uri="{147F2762-F138-4A5C-976F-8EAC2B608ADB}">
              <a16:predDERef xmlns:a16="http://schemas.microsoft.com/office/drawing/2014/main" pred="{53C8A5CD-D692-4EB6-A0E1-45DBF7EE7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776474</xdr:colOff>
      <xdr:row>2</xdr:row>
      <xdr:rowOff>130479</xdr:rowOff>
    </xdr:from>
    <xdr:to>
      <xdr:col>5</xdr:col>
      <xdr:colOff>1615960</xdr:colOff>
      <xdr:row>8</xdr:row>
      <xdr:rowOff>569425</xdr:rowOff>
    </xdr:to>
    <xdr:graphicFrame macro="">
      <xdr:nvGraphicFramePr>
        <xdr:cNvPr id="14" name="Gráfico 13">
          <a:extLst>
            <a:ext uri="{FF2B5EF4-FFF2-40B4-BE49-F238E27FC236}">
              <a16:creationId xmlns:a16="http://schemas.microsoft.com/office/drawing/2014/main" id="{A6E1C5B2-C876-4E35-A0F1-6B95FBB0AB7A}"/>
            </a:ext>
            <a:ext uri="{147F2762-F138-4A5C-976F-8EAC2B608ADB}">
              <a16:predDERef xmlns:a16="http://schemas.microsoft.com/office/drawing/2014/main" pred="{297C8C64-5210-49B6-922E-5C5AB24D9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352425</xdr:colOff>
      <xdr:row>8</xdr:row>
      <xdr:rowOff>965200</xdr:rowOff>
    </xdr:from>
    <xdr:to>
      <xdr:col>1</xdr:col>
      <xdr:colOff>4528425</xdr:colOff>
      <xdr:row>17</xdr:row>
      <xdr:rowOff>134400</xdr:rowOff>
    </xdr:to>
    <xdr:graphicFrame macro="">
      <xdr:nvGraphicFramePr>
        <xdr:cNvPr id="15" name="Gráfico 14">
          <a:extLst>
            <a:ext uri="{FF2B5EF4-FFF2-40B4-BE49-F238E27FC236}">
              <a16:creationId xmlns:a16="http://schemas.microsoft.com/office/drawing/2014/main" id="{989584AA-62CD-4048-9DB2-BC235744C126}"/>
            </a:ext>
            <a:ext uri="{147F2762-F138-4A5C-976F-8EAC2B608ADB}">
              <a16:predDERef xmlns:a16="http://schemas.microsoft.com/office/drawing/2014/main" pred="{A6E1C5B2-C876-4E35-A0F1-6B95FBB0A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325782</xdr:colOff>
      <xdr:row>8</xdr:row>
      <xdr:rowOff>958022</xdr:rowOff>
    </xdr:from>
    <xdr:to>
      <xdr:col>1</xdr:col>
      <xdr:colOff>4500908</xdr:colOff>
      <xdr:row>17</xdr:row>
      <xdr:rowOff>127222</xdr:rowOff>
    </xdr:to>
    <xdr:graphicFrame macro="">
      <xdr:nvGraphicFramePr>
        <xdr:cNvPr id="16" name="Gráfico 15">
          <a:extLst>
            <a:ext uri="{FF2B5EF4-FFF2-40B4-BE49-F238E27FC236}">
              <a16:creationId xmlns:a16="http://schemas.microsoft.com/office/drawing/2014/main" id="{BDE5DF4D-6B5C-445B-A8F0-4059FCBE4CF2}"/>
            </a:ext>
            <a:ext uri="{147F2762-F138-4A5C-976F-8EAC2B608ADB}">
              <a16:predDERef xmlns:a16="http://schemas.microsoft.com/office/drawing/2014/main" pred="{989584AA-62CD-4048-9DB2-BC235744C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335359</xdr:colOff>
      <xdr:row>8</xdr:row>
      <xdr:rowOff>960438</xdr:rowOff>
    </xdr:from>
    <xdr:to>
      <xdr:col>1</xdr:col>
      <xdr:colOff>4510485</xdr:colOff>
      <xdr:row>17</xdr:row>
      <xdr:rowOff>129638</xdr:rowOff>
    </xdr:to>
    <xdr:graphicFrame macro="">
      <xdr:nvGraphicFramePr>
        <xdr:cNvPr id="20" name="Gráfico 19">
          <a:extLst>
            <a:ext uri="{FF2B5EF4-FFF2-40B4-BE49-F238E27FC236}">
              <a16:creationId xmlns:a16="http://schemas.microsoft.com/office/drawing/2014/main" id="{F9B0F37B-9467-4378-8F44-61D66F632234}"/>
            </a:ext>
            <a:ext uri="{147F2762-F138-4A5C-976F-8EAC2B608ADB}">
              <a16:predDERef xmlns:a16="http://schemas.microsoft.com/office/drawing/2014/main" pred="{BDE5DF4D-6B5C-445B-A8F0-4059FCBE4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333375</xdr:colOff>
      <xdr:row>8</xdr:row>
      <xdr:rowOff>985043</xdr:rowOff>
    </xdr:from>
    <xdr:to>
      <xdr:col>1</xdr:col>
      <xdr:colOff>4508501</xdr:colOff>
      <xdr:row>17</xdr:row>
      <xdr:rowOff>154243</xdr:rowOff>
    </xdr:to>
    <xdr:graphicFrame macro="">
      <xdr:nvGraphicFramePr>
        <xdr:cNvPr id="21" name="Gráfico 20">
          <a:extLst>
            <a:ext uri="{FF2B5EF4-FFF2-40B4-BE49-F238E27FC236}">
              <a16:creationId xmlns:a16="http://schemas.microsoft.com/office/drawing/2014/main" id="{A91D9129-1B9C-436C-BA12-B06EFC0D553E}"/>
            </a:ext>
            <a:ext uri="{147F2762-F138-4A5C-976F-8EAC2B608ADB}">
              <a16:predDERef xmlns:a16="http://schemas.microsoft.com/office/drawing/2014/main" pred="{F9B0F37B-9467-4378-8F44-61D66F632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4585792</xdr:colOff>
      <xdr:row>8</xdr:row>
      <xdr:rowOff>977831</xdr:rowOff>
    </xdr:from>
    <xdr:to>
      <xdr:col>4</xdr:col>
      <xdr:colOff>1383092</xdr:colOff>
      <xdr:row>17</xdr:row>
      <xdr:rowOff>147031</xdr:rowOff>
    </xdr:to>
    <xdr:graphicFrame macro="">
      <xdr:nvGraphicFramePr>
        <xdr:cNvPr id="22" name="Gráfico 21">
          <a:extLst>
            <a:ext uri="{FF2B5EF4-FFF2-40B4-BE49-F238E27FC236}">
              <a16:creationId xmlns:a16="http://schemas.microsoft.com/office/drawing/2014/main" id="{D1E70C99-93C4-45B2-8D90-B3ADD5EC0510}"/>
            </a:ext>
            <a:ext uri="{147F2762-F138-4A5C-976F-8EAC2B608ADB}">
              <a16:predDERef xmlns:a16="http://schemas.microsoft.com/office/drawing/2014/main" pred="{A91D9129-1B9C-436C-BA12-B06EFC0D5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4579953</xdr:colOff>
      <xdr:row>8</xdr:row>
      <xdr:rowOff>942180</xdr:rowOff>
    </xdr:from>
    <xdr:to>
      <xdr:col>4</xdr:col>
      <xdr:colOff>1377253</xdr:colOff>
      <xdr:row>17</xdr:row>
      <xdr:rowOff>111380</xdr:rowOff>
    </xdr:to>
    <xdr:graphicFrame macro="">
      <xdr:nvGraphicFramePr>
        <xdr:cNvPr id="23" name="Gráfico 22">
          <a:extLst>
            <a:ext uri="{FF2B5EF4-FFF2-40B4-BE49-F238E27FC236}">
              <a16:creationId xmlns:a16="http://schemas.microsoft.com/office/drawing/2014/main" id="{572983E9-7F83-4283-96F0-BB839C997C5A}"/>
            </a:ext>
            <a:ext uri="{147F2762-F138-4A5C-976F-8EAC2B608ADB}">
              <a16:predDERef xmlns:a16="http://schemas.microsoft.com/office/drawing/2014/main" pred="{D1E70C99-93C4-45B2-8D90-B3ADD5EC0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2293941</xdr:colOff>
      <xdr:row>8</xdr:row>
      <xdr:rowOff>1000126</xdr:rowOff>
    </xdr:from>
    <xdr:to>
      <xdr:col>6</xdr:col>
      <xdr:colOff>1034341</xdr:colOff>
      <xdr:row>17</xdr:row>
      <xdr:rowOff>169326</xdr:rowOff>
    </xdr:to>
    <xdr:graphicFrame macro="">
      <xdr:nvGraphicFramePr>
        <xdr:cNvPr id="24" name="Gráfico 23">
          <a:extLst>
            <a:ext uri="{FF2B5EF4-FFF2-40B4-BE49-F238E27FC236}">
              <a16:creationId xmlns:a16="http://schemas.microsoft.com/office/drawing/2014/main" id="{DFAB99BE-131A-4553-A5E4-F2E4245910D6}"/>
            </a:ext>
            <a:ext uri="{147F2762-F138-4A5C-976F-8EAC2B608ADB}">
              <a16:predDERef xmlns:a16="http://schemas.microsoft.com/office/drawing/2014/main" pred="{572983E9-7F83-4283-96F0-BB839C997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2039958</xdr:colOff>
      <xdr:row>8</xdr:row>
      <xdr:rowOff>1008063</xdr:rowOff>
    </xdr:from>
    <xdr:to>
      <xdr:col>8</xdr:col>
      <xdr:colOff>1542358</xdr:colOff>
      <xdr:row>17</xdr:row>
      <xdr:rowOff>177263</xdr:rowOff>
    </xdr:to>
    <xdr:graphicFrame macro="">
      <xdr:nvGraphicFramePr>
        <xdr:cNvPr id="25" name="Gráfico 24">
          <a:extLst>
            <a:ext uri="{FF2B5EF4-FFF2-40B4-BE49-F238E27FC236}">
              <a16:creationId xmlns:a16="http://schemas.microsoft.com/office/drawing/2014/main" id="{88AF6B35-1A5E-4B59-8179-F71D5BA13EC1}"/>
            </a:ext>
            <a:ext uri="{147F2762-F138-4A5C-976F-8EAC2B608ADB}">
              <a16:predDERef xmlns:a16="http://schemas.microsoft.com/office/drawing/2014/main" pred="{DFAB99BE-131A-4553-A5E4-F2E424591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xdr:col>
      <xdr:colOff>1452562</xdr:colOff>
      <xdr:row>8</xdr:row>
      <xdr:rowOff>635000</xdr:rowOff>
    </xdr:from>
    <xdr:ext cx="1851212" cy="342786"/>
    <xdr:sp macro="" textlink="">
      <xdr:nvSpPr>
        <xdr:cNvPr id="26" name="CaixaDeTexto 25">
          <a:extLst>
            <a:ext uri="{FF2B5EF4-FFF2-40B4-BE49-F238E27FC236}">
              <a16:creationId xmlns:a16="http://schemas.microsoft.com/office/drawing/2014/main" id="{D19C7054-F7C3-412F-AA82-12192EAAB371}"/>
            </a:ext>
          </a:extLst>
        </xdr:cNvPr>
        <xdr:cNvSpPr txBox="1"/>
      </xdr:nvSpPr>
      <xdr:spPr>
        <a:xfrm>
          <a:off x="2062162" y="4670425"/>
          <a:ext cx="185121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Políticas Aprovadas</a:t>
          </a:r>
        </a:p>
      </xdr:txBody>
    </xdr:sp>
    <xdr:clientData/>
  </xdr:oneCellAnchor>
  <xdr:oneCellAnchor>
    <xdr:from>
      <xdr:col>2</xdr:col>
      <xdr:colOff>490537</xdr:colOff>
      <xdr:row>8</xdr:row>
      <xdr:rowOff>673100</xdr:rowOff>
    </xdr:from>
    <xdr:ext cx="2390334" cy="342786"/>
    <xdr:sp macro="" textlink="">
      <xdr:nvSpPr>
        <xdr:cNvPr id="27" name="CaixaDeTexto 26">
          <a:extLst>
            <a:ext uri="{FF2B5EF4-FFF2-40B4-BE49-F238E27FC236}">
              <a16:creationId xmlns:a16="http://schemas.microsoft.com/office/drawing/2014/main" id="{DD1E7D61-E95E-4CCB-A518-8CCE64563702}"/>
            </a:ext>
          </a:extLst>
        </xdr:cNvPr>
        <xdr:cNvSpPr txBox="1"/>
      </xdr:nvSpPr>
      <xdr:spPr>
        <a:xfrm>
          <a:off x="6078537" y="4708525"/>
          <a:ext cx="23903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Implementados</a:t>
          </a:r>
        </a:p>
      </xdr:txBody>
    </xdr:sp>
    <xdr:clientData/>
  </xdr:oneCellAnchor>
  <xdr:twoCellAnchor>
    <xdr:from>
      <xdr:col>1</xdr:col>
      <xdr:colOff>4572064</xdr:colOff>
      <xdr:row>8</xdr:row>
      <xdr:rowOff>968795</xdr:rowOff>
    </xdr:from>
    <xdr:to>
      <xdr:col>4</xdr:col>
      <xdr:colOff>1369364</xdr:colOff>
      <xdr:row>17</xdr:row>
      <xdr:rowOff>137995</xdr:rowOff>
    </xdr:to>
    <xdr:graphicFrame macro="">
      <xdr:nvGraphicFramePr>
        <xdr:cNvPr id="28" name="Gráfico 27">
          <a:extLst>
            <a:ext uri="{FF2B5EF4-FFF2-40B4-BE49-F238E27FC236}">
              <a16:creationId xmlns:a16="http://schemas.microsoft.com/office/drawing/2014/main" id="{DA4C9B91-674C-479E-864F-260D27254ABB}"/>
            </a:ext>
            <a:ext uri="{147F2762-F138-4A5C-976F-8EAC2B608ADB}">
              <a16:predDERef xmlns:a16="http://schemas.microsoft.com/office/drawing/2014/main" pred="{DD1E7D61-E95E-4CCB-A518-8CCE64563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4</xdr:col>
      <xdr:colOff>3325090</xdr:colOff>
      <xdr:row>8</xdr:row>
      <xdr:rowOff>738909</xdr:rowOff>
    </xdr:from>
    <xdr:ext cx="2340641" cy="342786"/>
    <xdr:sp macro="" textlink="">
      <xdr:nvSpPr>
        <xdr:cNvPr id="29" name="CaixaDeTexto 28">
          <a:extLst>
            <a:ext uri="{FF2B5EF4-FFF2-40B4-BE49-F238E27FC236}">
              <a16:creationId xmlns:a16="http://schemas.microsoft.com/office/drawing/2014/main" id="{1F84F8FD-0FFE-4292-9BDD-5860ADE96871}"/>
            </a:ext>
          </a:extLst>
        </xdr:cNvPr>
        <xdr:cNvSpPr txBox="1"/>
      </xdr:nvSpPr>
      <xdr:spPr>
        <a:xfrm>
          <a:off x="10999065" y="4774334"/>
          <a:ext cx="234064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Automatizados</a:t>
          </a:r>
        </a:p>
      </xdr:txBody>
    </xdr:sp>
    <xdr:clientData/>
  </xdr:oneCellAnchor>
  <xdr:twoCellAnchor editAs="oneCell">
    <xdr:from>
      <xdr:col>9</xdr:col>
      <xdr:colOff>2501777</xdr:colOff>
      <xdr:row>1</xdr:row>
      <xdr:rowOff>167411</xdr:rowOff>
    </xdr:from>
    <xdr:to>
      <xdr:col>9</xdr:col>
      <xdr:colOff>2980912</xdr:colOff>
      <xdr:row>1</xdr:row>
      <xdr:rowOff>649271</xdr:rowOff>
    </xdr:to>
    <xdr:pic>
      <xdr:nvPicPr>
        <xdr:cNvPr id="30" name="Imagem 29" title="Dashboard">
          <a:hlinkClick xmlns:r="http://schemas.openxmlformats.org/officeDocument/2006/relationships" r:id="rId18" tooltip="Dashboard"/>
          <a:extLst>
            <a:ext uri="{FF2B5EF4-FFF2-40B4-BE49-F238E27FC236}">
              <a16:creationId xmlns:a16="http://schemas.microsoft.com/office/drawing/2014/main" id="{0884DFC9-1B17-4F63-9951-D8B4D02181D4}"/>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2496340" y="2453411"/>
          <a:ext cx="479135" cy="481860"/>
        </a:xfrm>
        <a:prstGeom prst="rect">
          <a:avLst/>
        </a:prstGeom>
        <a:scene3d>
          <a:camera prst="orthographicFront"/>
          <a:lightRig rig="threePt" dir="t"/>
        </a:scene3d>
        <a:sp3d>
          <a:bevelT/>
        </a:sp3d>
      </xdr:spPr>
    </xdr:pic>
    <xdr:clientData/>
  </xdr:twoCellAnchor>
  <xdr:twoCellAnchor editAs="oneCell">
    <xdr:from>
      <xdr:col>9</xdr:col>
      <xdr:colOff>3088100</xdr:colOff>
      <xdr:row>1</xdr:row>
      <xdr:rowOff>181699</xdr:rowOff>
    </xdr:from>
    <xdr:to>
      <xdr:col>9</xdr:col>
      <xdr:colOff>3329181</xdr:colOff>
      <xdr:row>2</xdr:row>
      <xdr:rowOff>73431</xdr:rowOff>
    </xdr:to>
    <xdr:pic>
      <xdr:nvPicPr>
        <xdr:cNvPr id="31" name="Imagem 30">
          <a:hlinkClick xmlns:r="http://schemas.openxmlformats.org/officeDocument/2006/relationships" r:id="rId20" tooltip="Próximo Controle"/>
          <a:extLst>
            <a:ext uri="{FF2B5EF4-FFF2-40B4-BE49-F238E27FC236}">
              <a16:creationId xmlns:a16="http://schemas.microsoft.com/office/drawing/2014/main" id="{437B3E7A-8BC0-45F8-AC5D-D77E5692883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3082663" y="2467699"/>
          <a:ext cx="241081" cy="590232"/>
        </a:xfrm>
        <a:prstGeom prst="rect">
          <a:avLst/>
        </a:prstGeom>
        <a:scene3d>
          <a:camera prst="orthographicFront"/>
          <a:lightRig rig="threePt" dir="t"/>
        </a:scene3d>
        <a:sp3d>
          <a:bevelT/>
        </a:sp3d>
      </xdr:spPr>
    </xdr:pic>
    <xdr:clientData/>
  </xdr:twoCellAnchor>
  <xdr:twoCellAnchor>
    <xdr:from>
      <xdr:col>4</xdr:col>
      <xdr:colOff>2291772</xdr:colOff>
      <xdr:row>8</xdr:row>
      <xdr:rowOff>999126</xdr:rowOff>
    </xdr:from>
    <xdr:to>
      <xdr:col>6</xdr:col>
      <xdr:colOff>1032172</xdr:colOff>
      <xdr:row>17</xdr:row>
      <xdr:rowOff>168326</xdr:rowOff>
    </xdr:to>
    <xdr:graphicFrame macro="">
      <xdr:nvGraphicFramePr>
        <xdr:cNvPr id="32" name="Gráfico 31">
          <a:extLst>
            <a:ext uri="{FF2B5EF4-FFF2-40B4-BE49-F238E27FC236}">
              <a16:creationId xmlns:a16="http://schemas.microsoft.com/office/drawing/2014/main" id="{AC77C0F1-A34B-4768-9CFD-E05BAF93936C}"/>
            </a:ext>
            <a:ext uri="{147F2762-F138-4A5C-976F-8EAC2B608ADB}">
              <a16:predDERef xmlns:a16="http://schemas.microsoft.com/office/drawing/2014/main" pred="{437B3E7A-8BC0-45F8-AC5D-D77E56928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2304761</xdr:colOff>
      <xdr:row>8</xdr:row>
      <xdr:rowOff>1015423</xdr:rowOff>
    </xdr:from>
    <xdr:to>
      <xdr:col>6</xdr:col>
      <xdr:colOff>1045161</xdr:colOff>
      <xdr:row>17</xdr:row>
      <xdr:rowOff>184623</xdr:rowOff>
    </xdr:to>
    <xdr:graphicFrame macro="">
      <xdr:nvGraphicFramePr>
        <xdr:cNvPr id="33" name="Gráfico 32">
          <a:extLst>
            <a:ext uri="{FF2B5EF4-FFF2-40B4-BE49-F238E27FC236}">
              <a16:creationId xmlns:a16="http://schemas.microsoft.com/office/drawing/2014/main" id="{9E95CBFD-6BC5-4344-8F5E-0942271EF9A4}"/>
            </a:ext>
            <a:ext uri="{147F2762-F138-4A5C-976F-8EAC2B608ADB}">
              <a16:predDERef xmlns:a16="http://schemas.microsoft.com/office/drawing/2014/main" pred="{AC77C0F1-A34B-4768-9CFD-E05BAF939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2296885</xdr:colOff>
      <xdr:row>8</xdr:row>
      <xdr:rowOff>1025072</xdr:rowOff>
    </xdr:from>
    <xdr:to>
      <xdr:col>6</xdr:col>
      <xdr:colOff>1037285</xdr:colOff>
      <xdr:row>18</xdr:row>
      <xdr:rowOff>3772</xdr:rowOff>
    </xdr:to>
    <xdr:graphicFrame macro="">
      <xdr:nvGraphicFramePr>
        <xdr:cNvPr id="34" name="Gráfico 33">
          <a:extLst>
            <a:ext uri="{FF2B5EF4-FFF2-40B4-BE49-F238E27FC236}">
              <a16:creationId xmlns:a16="http://schemas.microsoft.com/office/drawing/2014/main" id="{2B41B21B-5EF6-4A9F-8147-925A052345C5}"/>
            </a:ext>
            <a:ext uri="{147F2762-F138-4A5C-976F-8EAC2B608ADB}">
              <a16:predDERef xmlns:a16="http://schemas.microsoft.com/office/drawing/2014/main" pred="{9E95CBFD-6BC5-4344-8F5E-0942271EF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oneCellAnchor>
    <xdr:from>
      <xdr:col>6</xdr:col>
      <xdr:colOff>2744107</xdr:colOff>
      <xdr:row>8</xdr:row>
      <xdr:rowOff>721178</xdr:rowOff>
    </xdr:from>
    <xdr:ext cx="2766911" cy="342786"/>
    <xdr:sp macro="" textlink="">
      <xdr:nvSpPr>
        <xdr:cNvPr id="35" name="CaixaDeTexto 34">
          <a:extLst>
            <a:ext uri="{FF2B5EF4-FFF2-40B4-BE49-F238E27FC236}">
              <a16:creationId xmlns:a16="http://schemas.microsoft.com/office/drawing/2014/main" id="{5652732A-A4E0-49F4-930B-A3E1519E6DBD}"/>
            </a:ext>
          </a:extLst>
        </xdr:cNvPr>
        <xdr:cNvSpPr txBox="1"/>
      </xdr:nvSpPr>
      <xdr:spPr>
        <a:xfrm>
          <a:off x="14551932" y="4756603"/>
          <a:ext cx="276691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a:t>
          </a:r>
          <a:r>
            <a:rPr lang="pt-BR" sz="1600" b="1" baseline="0"/>
            <a:t> Reportado  à Direção</a:t>
          </a:r>
          <a:endParaRPr lang="pt-BR" sz="1600" b="1"/>
        </a:p>
      </xdr:txBody>
    </xdr:sp>
    <xdr:clientData/>
  </xdr:oneCellAnchor>
  <xdr:twoCellAnchor>
    <xdr:from>
      <xdr:col>6</xdr:col>
      <xdr:colOff>2032002</xdr:colOff>
      <xdr:row>8</xdr:row>
      <xdr:rowOff>1000125</xdr:rowOff>
    </xdr:from>
    <xdr:to>
      <xdr:col>8</xdr:col>
      <xdr:colOff>1534402</xdr:colOff>
      <xdr:row>17</xdr:row>
      <xdr:rowOff>169325</xdr:rowOff>
    </xdr:to>
    <xdr:graphicFrame macro="">
      <xdr:nvGraphicFramePr>
        <xdr:cNvPr id="36" name="Gráfico 35">
          <a:extLst>
            <a:ext uri="{FF2B5EF4-FFF2-40B4-BE49-F238E27FC236}">
              <a16:creationId xmlns:a16="http://schemas.microsoft.com/office/drawing/2014/main" id="{343DB010-F0D0-44B8-A4C4-AF3A4AFADE90}"/>
            </a:ext>
            <a:ext uri="{147F2762-F138-4A5C-976F-8EAC2B608ADB}">
              <a16:predDERef xmlns:a16="http://schemas.microsoft.com/office/drawing/2014/main" pred="{5652732A-A4E0-49F4-930B-A3E1519E6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6</xdr:col>
      <xdr:colOff>2045607</xdr:colOff>
      <xdr:row>8</xdr:row>
      <xdr:rowOff>1025072</xdr:rowOff>
    </xdr:from>
    <xdr:to>
      <xdr:col>8</xdr:col>
      <xdr:colOff>1548007</xdr:colOff>
      <xdr:row>18</xdr:row>
      <xdr:rowOff>3772</xdr:rowOff>
    </xdr:to>
    <xdr:graphicFrame macro="">
      <xdr:nvGraphicFramePr>
        <xdr:cNvPr id="37" name="Gráfico 36">
          <a:extLst>
            <a:ext uri="{FF2B5EF4-FFF2-40B4-BE49-F238E27FC236}">
              <a16:creationId xmlns:a16="http://schemas.microsoft.com/office/drawing/2014/main" id="{1BB6D9DE-2459-49BF-9DF9-A72D73D62F43}"/>
            </a:ext>
            <a:ext uri="{147F2762-F138-4A5C-976F-8EAC2B608ADB}">
              <a16:predDERef xmlns:a16="http://schemas.microsoft.com/office/drawing/2014/main" pred="{343DB010-F0D0-44B8-A4C4-AF3A4AFAD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xdr:col>
      <xdr:colOff>2046513</xdr:colOff>
      <xdr:row>8</xdr:row>
      <xdr:rowOff>1041400</xdr:rowOff>
    </xdr:from>
    <xdr:to>
      <xdr:col>8</xdr:col>
      <xdr:colOff>1548913</xdr:colOff>
      <xdr:row>18</xdr:row>
      <xdr:rowOff>20100</xdr:rowOff>
    </xdr:to>
    <xdr:graphicFrame macro="">
      <xdr:nvGraphicFramePr>
        <xdr:cNvPr id="38" name="Gráfico 37">
          <a:extLst>
            <a:ext uri="{FF2B5EF4-FFF2-40B4-BE49-F238E27FC236}">
              <a16:creationId xmlns:a16="http://schemas.microsoft.com/office/drawing/2014/main" id="{932B48CF-0A1A-4045-A771-18AF74679903}"/>
            </a:ext>
            <a:ext uri="{147F2762-F138-4A5C-976F-8EAC2B608ADB}">
              <a16:predDERef xmlns:a16="http://schemas.microsoft.com/office/drawing/2014/main" pred="{1BB6D9DE-2459-49BF-9DF9-A72D73D62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oneCellAnchor>
    <xdr:from>
      <xdr:col>4</xdr:col>
      <xdr:colOff>476942</xdr:colOff>
      <xdr:row>1</xdr:row>
      <xdr:rowOff>330257</xdr:rowOff>
    </xdr:from>
    <xdr:ext cx="2432397" cy="374141"/>
    <xdr:sp macro="" textlink="">
      <xdr:nvSpPr>
        <xdr:cNvPr id="39" name="CaixaDeTexto 38">
          <a:extLst>
            <a:ext uri="{FF2B5EF4-FFF2-40B4-BE49-F238E27FC236}">
              <a16:creationId xmlns:a16="http://schemas.microsoft.com/office/drawing/2014/main" id="{A1CDE7CC-7EF4-478C-B2DC-1494FDC5BD53}"/>
            </a:ext>
          </a:extLst>
        </xdr:cNvPr>
        <xdr:cNvSpPr txBox="1"/>
      </xdr:nvSpPr>
      <xdr:spPr>
        <a:xfrm>
          <a:off x="8150917" y="1085907"/>
          <a:ext cx="243239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800" b="1"/>
            <a:t>Adequação</a:t>
          </a:r>
          <a:r>
            <a:rPr lang="pt-BR" sz="1800" b="1" baseline="0"/>
            <a:t> ao Controle</a:t>
          </a:r>
          <a:endParaRPr lang="pt-BR" sz="1800" b="1"/>
        </a:p>
      </xdr:txBody>
    </xdr:sp>
    <xdr:clientData/>
  </xdr:oneCellAnchor>
  <xdr:twoCellAnchor editAs="oneCell">
    <xdr:from>
      <xdr:col>9</xdr:col>
      <xdr:colOff>2130712</xdr:colOff>
      <xdr:row>1</xdr:row>
      <xdr:rowOff>183612</xdr:rowOff>
    </xdr:from>
    <xdr:to>
      <xdr:col>9</xdr:col>
      <xdr:colOff>2371793</xdr:colOff>
      <xdr:row>2</xdr:row>
      <xdr:rowOff>75344</xdr:rowOff>
    </xdr:to>
    <xdr:pic>
      <xdr:nvPicPr>
        <xdr:cNvPr id="40" name="Imagem 39">
          <a:hlinkClick xmlns:r="http://schemas.openxmlformats.org/officeDocument/2006/relationships" r:id="rId28" tooltip="Controle Anterior"/>
          <a:extLst>
            <a:ext uri="{FF2B5EF4-FFF2-40B4-BE49-F238E27FC236}">
              <a16:creationId xmlns:a16="http://schemas.microsoft.com/office/drawing/2014/main" id="{DC274579-14C8-4FA8-9271-C8E9570CD9AA}"/>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flipH="1" flipV="1">
          <a:off x="22125275" y="2469612"/>
          <a:ext cx="241081" cy="590232"/>
        </a:xfrm>
        <a:prstGeom prst="rect">
          <a:avLst/>
        </a:prstGeom>
        <a:scene3d>
          <a:camera prst="orthographicFront"/>
          <a:lightRig rig="threePt" dir="t"/>
        </a:scene3d>
        <a:sp3d>
          <a:bevelT/>
        </a:sp3d>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4023360</xdr:colOff>
      <xdr:row>39</xdr:row>
      <xdr:rowOff>60960</xdr:rowOff>
    </xdr:from>
    <xdr:to>
      <xdr:col>2</xdr:col>
      <xdr:colOff>6192</xdr:colOff>
      <xdr:row>40</xdr:row>
      <xdr:rowOff>171608</xdr:rowOff>
    </xdr:to>
    <xdr:pic>
      <xdr:nvPicPr>
        <xdr:cNvPr id="17" name="Picture 16" descr="Creative Commons License">
          <a:extLst>
            <a:ext uri="{FF2B5EF4-FFF2-40B4-BE49-F238E27FC236}">
              <a16:creationId xmlns:a16="http://schemas.microsoft.com/office/drawing/2014/main" id="{00000000-0008-0000-0F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611187</xdr:colOff>
      <xdr:row>0</xdr:row>
      <xdr:rowOff>127000</xdr:rowOff>
    </xdr:from>
    <xdr:to>
      <xdr:col>1</xdr:col>
      <xdr:colOff>2227639</xdr:colOff>
      <xdr:row>0</xdr:row>
      <xdr:rowOff>624430</xdr:rowOff>
    </xdr:to>
    <xdr:pic>
      <xdr:nvPicPr>
        <xdr:cNvPr id="18" name="Picture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611187" y="127000"/>
          <a:ext cx="2235577" cy="497430"/>
        </a:xfrm>
        <a:prstGeom prst="rect">
          <a:avLst/>
        </a:prstGeom>
      </xdr:spPr>
    </xdr:pic>
    <xdr:clientData/>
  </xdr:twoCellAnchor>
  <xdr:twoCellAnchor editAs="oneCell">
    <xdr:from>
      <xdr:col>9</xdr:col>
      <xdr:colOff>1859643</xdr:colOff>
      <xdr:row>0</xdr:row>
      <xdr:rowOff>145143</xdr:rowOff>
    </xdr:from>
    <xdr:to>
      <xdr:col>9</xdr:col>
      <xdr:colOff>3339282</xdr:colOff>
      <xdr:row>0</xdr:row>
      <xdr:rowOff>645403</xdr:rowOff>
    </xdr:to>
    <xdr:pic>
      <xdr:nvPicPr>
        <xdr:cNvPr id="19" name="Picture 18">
          <a:extLst>
            <a:ext uri="{FF2B5EF4-FFF2-40B4-BE49-F238E27FC236}">
              <a16:creationId xmlns:a16="http://schemas.microsoft.com/office/drawing/2014/main" id="{00000000-0008-0000-0F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853072" y="145143"/>
          <a:ext cx="1517739" cy="500260"/>
        </a:xfrm>
        <a:prstGeom prst="rect">
          <a:avLst/>
        </a:prstGeom>
      </xdr:spPr>
    </xdr:pic>
    <xdr:clientData/>
  </xdr:twoCellAnchor>
  <xdr:twoCellAnchor>
    <xdr:from>
      <xdr:col>1</xdr:col>
      <xdr:colOff>4572452</xdr:colOff>
      <xdr:row>8</xdr:row>
      <xdr:rowOff>985158</xdr:rowOff>
    </xdr:from>
    <xdr:to>
      <xdr:col>4</xdr:col>
      <xdr:colOff>1369752</xdr:colOff>
      <xdr:row>17</xdr:row>
      <xdr:rowOff>154358</xdr:rowOff>
    </xdr:to>
    <xdr:graphicFrame macro="">
      <xdr:nvGraphicFramePr>
        <xdr:cNvPr id="10" name="Gráfico 9">
          <a:extLst>
            <a:ext uri="{FF2B5EF4-FFF2-40B4-BE49-F238E27FC236}">
              <a16:creationId xmlns:a16="http://schemas.microsoft.com/office/drawing/2014/main" id="{0B3F9ADE-B728-4B24-A42E-72F47269DCFB}"/>
            </a:ext>
            <a:ext uri="{147F2762-F138-4A5C-976F-8EAC2B608ADB}">
              <a16:predDERef xmlns:a16="http://schemas.microsoft.com/office/drawing/2014/main" pred="{00000000-0008-0000-0F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758048</xdr:colOff>
      <xdr:row>2</xdr:row>
      <xdr:rowOff>125866</xdr:rowOff>
    </xdr:from>
    <xdr:to>
      <xdr:col>5</xdr:col>
      <xdr:colOff>1631171</xdr:colOff>
      <xdr:row>8</xdr:row>
      <xdr:rowOff>564812</xdr:rowOff>
    </xdr:to>
    <xdr:graphicFrame macro="">
      <xdr:nvGraphicFramePr>
        <xdr:cNvPr id="11" name="Gráfico 10">
          <a:extLst>
            <a:ext uri="{FF2B5EF4-FFF2-40B4-BE49-F238E27FC236}">
              <a16:creationId xmlns:a16="http://schemas.microsoft.com/office/drawing/2014/main" id="{BF8B6AD1-FB24-4FB4-AE9B-054047A8E7DC}"/>
            </a:ext>
            <a:ext uri="{147F2762-F138-4A5C-976F-8EAC2B608ADB}">
              <a16:predDERef xmlns:a16="http://schemas.microsoft.com/office/drawing/2014/main" pred="{0B3F9ADE-B728-4B24-A42E-72F47269D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783678</xdr:colOff>
      <xdr:row>2</xdr:row>
      <xdr:rowOff>120322</xdr:rowOff>
    </xdr:from>
    <xdr:to>
      <xdr:col>5</xdr:col>
      <xdr:colOff>1623164</xdr:colOff>
      <xdr:row>8</xdr:row>
      <xdr:rowOff>559268</xdr:rowOff>
    </xdr:to>
    <xdr:graphicFrame macro="">
      <xdr:nvGraphicFramePr>
        <xdr:cNvPr id="12" name="Gráfico 11">
          <a:extLst>
            <a:ext uri="{FF2B5EF4-FFF2-40B4-BE49-F238E27FC236}">
              <a16:creationId xmlns:a16="http://schemas.microsoft.com/office/drawing/2014/main" id="{040DA190-1651-49C8-B9D5-767547971063}"/>
            </a:ext>
            <a:ext uri="{147F2762-F138-4A5C-976F-8EAC2B608ADB}">
              <a16:predDERef xmlns:a16="http://schemas.microsoft.com/office/drawing/2014/main" pred="{BF8B6AD1-FB24-4FB4-AE9B-054047A8E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774290</xdr:colOff>
      <xdr:row>2</xdr:row>
      <xdr:rowOff>128309</xdr:rowOff>
    </xdr:from>
    <xdr:to>
      <xdr:col>5</xdr:col>
      <xdr:colOff>1616110</xdr:colOff>
      <xdr:row>8</xdr:row>
      <xdr:rowOff>567255</xdr:rowOff>
    </xdr:to>
    <xdr:graphicFrame macro="">
      <xdr:nvGraphicFramePr>
        <xdr:cNvPr id="13" name="Gráfico 12">
          <a:extLst>
            <a:ext uri="{FF2B5EF4-FFF2-40B4-BE49-F238E27FC236}">
              <a16:creationId xmlns:a16="http://schemas.microsoft.com/office/drawing/2014/main" id="{E129F042-855B-4563-B207-245918868593}"/>
            </a:ext>
            <a:ext uri="{147F2762-F138-4A5C-976F-8EAC2B608ADB}">
              <a16:predDERef xmlns:a16="http://schemas.microsoft.com/office/drawing/2014/main" pred="{040DA190-1651-49C8-B9D5-767547971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772739</xdr:colOff>
      <xdr:row>2</xdr:row>
      <xdr:rowOff>119274</xdr:rowOff>
    </xdr:from>
    <xdr:to>
      <xdr:col>5</xdr:col>
      <xdr:colOff>1612225</xdr:colOff>
      <xdr:row>8</xdr:row>
      <xdr:rowOff>558220</xdr:rowOff>
    </xdr:to>
    <xdr:graphicFrame macro="">
      <xdr:nvGraphicFramePr>
        <xdr:cNvPr id="14" name="Gráfico 13">
          <a:extLst>
            <a:ext uri="{FF2B5EF4-FFF2-40B4-BE49-F238E27FC236}">
              <a16:creationId xmlns:a16="http://schemas.microsoft.com/office/drawing/2014/main" id="{958266E8-AB5E-4C8B-8B98-BA99BC7C9F24}"/>
            </a:ext>
            <a:ext uri="{147F2762-F138-4A5C-976F-8EAC2B608ADB}">
              <a16:predDERef xmlns:a16="http://schemas.microsoft.com/office/drawing/2014/main" pred="{E129F042-855B-4563-B207-245918868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352425</xdr:colOff>
      <xdr:row>8</xdr:row>
      <xdr:rowOff>965200</xdr:rowOff>
    </xdr:from>
    <xdr:to>
      <xdr:col>1</xdr:col>
      <xdr:colOff>4528425</xdr:colOff>
      <xdr:row>17</xdr:row>
      <xdr:rowOff>134400</xdr:rowOff>
    </xdr:to>
    <xdr:graphicFrame macro="">
      <xdr:nvGraphicFramePr>
        <xdr:cNvPr id="15" name="Gráfico 14">
          <a:extLst>
            <a:ext uri="{FF2B5EF4-FFF2-40B4-BE49-F238E27FC236}">
              <a16:creationId xmlns:a16="http://schemas.microsoft.com/office/drawing/2014/main" id="{D4C744B1-EE16-4B31-9107-F739016A2CF2}"/>
            </a:ext>
            <a:ext uri="{147F2762-F138-4A5C-976F-8EAC2B608ADB}">
              <a16:predDERef xmlns:a16="http://schemas.microsoft.com/office/drawing/2014/main" pred="{958266E8-AB5E-4C8B-8B98-BA99BC7C9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325782</xdr:colOff>
      <xdr:row>8</xdr:row>
      <xdr:rowOff>958022</xdr:rowOff>
    </xdr:from>
    <xdr:to>
      <xdr:col>1</xdr:col>
      <xdr:colOff>4500908</xdr:colOff>
      <xdr:row>17</xdr:row>
      <xdr:rowOff>127222</xdr:rowOff>
    </xdr:to>
    <xdr:graphicFrame macro="">
      <xdr:nvGraphicFramePr>
        <xdr:cNvPr id="16" name="Gráfico 15">
          <a:extLst>
            <a:ext uri="{FF2B5EF4-FFF2-40B4-BE49-F238E27FC236}">
              <a16:creationId xmlns:a16="http://schemas.microsoft.com/office/drawing/2014/main" id="{A5CD21B5-E8C0-4AD8-965C-A8EBB106117A}"/>
            </a:ext>
            <a:ext uri="{147F2762-F138-4A5C-976F-8EAC2B608ADB}">
              <a16:predDERef xmlns:a16="http://schemas.microsoft.com/office/drawing/2014/main" pred="{D4C744B1-EE16-4B31-9107-F739016A2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335359</xdr:colOff>
      <xdr:row>8</xdr:row>
      <xdr:rowOff>960438</xdr:rowOff>
    </xdr:from>
    <xdr:to>
      <xdr:col>1</xdr:col>
      <xdr:colOff>4510485</xdr:colOff>
      <xdr:row>17</xdr:row>
      <xdr:rowOff>129638</xdr:rowOff>
    </xdr:to>
    <xdr:graphicFrame macro="">
      <xdr:nvGraphicFramePr>
        <xdr:cNvPr id="20" name="Gráfico 19">
          <a:extLst>
            <a:ext uri="{FF2B5EF4-FFF2-40B4-BE49-F238E27FC236}">
              <a16:creationId xmlns:a16="http://schemas.microsoft.com/office/drawing/2014/main" id="{FACCBAED-508A-4A2F-B1A0-01C2624FD308}"/>
            </a:ext>
            <a:ext uri="{147F2762-F138-4A5C-976F-8EAC2B608ADB}">
              <a16:predDERef xmlns:a16="http://schemas.microsoft.com/office/drawing/2014/main" pred="{A5CD21B5-E8C0-4AD8-965C-A8EBB1061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333375</xdr:colOff>
      <xdr:row>8</xdr:row>
      <xdr:rowOff>965993</xdr:rowOff>
    </xdr:from>
    <xdr:to>
      <xdr:col>1</xdr:col>
      <xdr:colOff>4508501</xdr:colOff>
      <xdr:row>17</xdr:row>
      <xdr:rowOff>135193</xdr:rowOff>
    </xdr:to>
    <xdr:graphicFrame macro="">
      <xdr:nvGraphicFramePr>
        <xdr:cNvPr id="21" name="Gráfico 20">
          <a:extLst>
            <a:ext uri="{FF2B5EF4-FFF2-40B4-BE49-F238E27FC236}">
              <a16:creationId xmlns:a16="http://schemas.microsoft.com/office/drawing/2014/main" id="{2C195100-7726-4263-BA22-A223DE04094C}"/>
            </a:ext>
            <a:ext uri="{147F2762-F138-4A5C-976F-8EAC2B608ADB}">
              <a16:predDERef xmlns:a16="http://schemas.microsoft.com/office/drawing/2014/main" pred="{FACCBAED-508A-4A2F-B1A0-01C2624FD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4585792</xdr:colOff>
      <xdr:row>8</xdr:row>
      <xdr:rowOff>977831</xdr:rowOff>
    </xdr:from>
    <xdr:to>
      <xdr:col>4</xdr:col>
      <xdr:colOff>1383092</xdr:colOff>
      <xdr:row>17</xdr:row>
      <xdr:rowOff>147031</xdr:rowOff>
    </xdr:to>
    <xdr:graphicFrame macro="">
      <xdr:nvGraphicFramePr>
        <xdr:cNvPr id="22" name="Gráfico 21">
          <a:extLst>
            <a:ext uri="{FF2B5EF4-FFF2-40B4-BE49-F238E27FC236}">
              <a16:creationId xmlns:a16="http://schemas.microsoft.com/office/drawing/2014/main" id="{2729AF84-57D6-4D52-AD89-FAAB7C808D47}"/>
            </a:ext>
            <a:ext uri="{147F2762-F138-4A5C-976F-8EAC2B608ADB}">
              <a16:predDERef xmlns:a16="http://schemas.microsoft.com/office/drawing/2014/main" pred="{2C195100-7726-4263-BA22-A223DE040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4579953</xdr:colOff>
      <xdr:row>8</xdr:row>
      <xdr:rowOff>942180</xdr:rowOff>
    </xdr:from>
    <xdr:to>
      <xdr:col>4</xdr:col>
      <xdr:colOff>1377253</xdr:colOff>
      <xdr:row>17</xdr:row>
      <xdr:rowOff>111380</xdr:rowOff>
    </xdr:to>
    <xdr:graphicFrame macro="">
      <xdr:nvGraphicFramePr>
        <xdr:cNvPr id="23" name="Gráfico 22">
          <a:extLst>
            <a:ext uri="{FF2B5EF4-FFF2-40B4-BE49-F238E27FC236}">
              <a16:creationId xmlns:a16="http://schemas.microsoft.com/office/drawing/2014/main" id="{A28183F4-2C3F-4E2D-BA9A-F2D5217A77ED}"/>
            </a:ext>
            <a:ext uri="{147F2762-F138-4A5C-976F-8EAC2B608ADB}">
              <a16:predDERef xmlns:a16="http://schemas.microsoft.com/office/drawing/2014/main" pred="{2729AF84-57D6-4D52-AD89-FAAB7C808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xdr:col>
      <xdr:colOff>1452562</xdr:colOff>
      <xdr:row>8</xdr:row>
      <xdr:rowOff>635000</xdr:rowOff>
    </xdr:from>
    <xdr:ext cx="1851212" cy="342786"/>
    <xdr:sp macro="" textlink="">
      <xdr:nvSpPr>
        <xdr:cNvPr id="26" name="CaixaDeTexto 25">
          <a:extLst>
            <a:ext uri="{FF2B5EF4-FFF2-40B4-BE49-F238E27FC236}">
              <a16:creationId xmlns:a16="http://schemas.microsoft.com/office/drawing/2014/main" id="{8C7C3374-499B-4E90-8D0F-FB39F99D04EB}"/>
            </a:ext>
          </a:extLst>
        </xdr:cNvPr>
        <xdr:cNvSpPr txBox="1"/>
      </xdr:nvSpPr>
      <xdr:spPr>
        <a:xfrm>
          <a:off x="2062162" y="4670425"/>
          <a:ext cx="185121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Políticas Aprovadas</a:t>
          </a:r>
        </a:p>
      </xdr:txBody>
    </xdr:sp>
    <xdr:clientData/>
  </xdr:oneCellAnchor>
  <xdr:oneCellAnchor>
    <xdr:from>
      <xdr:col>2</xdr:col>
      <xdr:colOff>490537</xdr:colOff>
      <xdr:row>8</xdr:row>
      <xdr:rowOff>673100</xdr:rowOff>
    </xdr:from>
    <xdr:ext cx="2390334" cy="342786"/>
    <xdr:sp macro="" textlink="">
      <xdr:nvSpPr>
        <xdr:cNvPr id="27" name="CaixaDeTexto 26">
          <a:extLst>
            <a:ext uri="{FF2B5EF4-FFF2-40B4-BE49-F238E27FC236}">
              <a16:creationId xmlns:a16="http://schemas.microsoft.com/office/drawing/2014/main" id="{1C1E57C8-DD5C-4EE5-AD6D-6FDDBE3AC8B3}"/>
            </a:ext>
          </a:extLst>
        </xdr:cNvPr>
        <xdr:cNvSpPr txBox="1"/>
      </xdr:nvSpPr>
      <xdr:spPr>
        <a:xfrm>
          <a:off x="6078537" y="4708525"/>
          <a:ext cx="23903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Implementados</a:t>
          </a:r>
        </a:p>
      </xdr:txBody>
    </xdr:sp>
    <xdr:clientData/>
  </xdr:oneCellAnchor>
  <xdr:twoCellAnchor>
    <xdr:from>
      <xdr:col>1</xdr:col>
      <xdr:colOff>4572064</xdr:colOff>
      <xdr:row>8</xdr:row>
      <xdr:rowOff>968795</xdr:rowOff>
    </xdr:from>
    <xdr:to>
      <xdr:col>4</xdr:col>
      <xdr:colOff>1369364</xdr:colOff>
      <xdr:row>17</xdr:row>
      <xdr:rowOff>137995</xdr:rowOff>
    </xdr:to>
    <xdr:graphicFrame macro="">
      <xdr:nvGraphicFramePr>
        <xdr:cNvPr id="28" name="Gráfico 27">
          <a:extLst>
            <a:ext uri="{FF2B5EF4-FFF2-40B4-BE49-F238E27FC236}">
              <a16:creationId xmlns:a16="http://schemas.microsoft.com/office/drawing/2014/main" id="{4B3D2DB2-85E8-422A-A732-343F0BD5F246}"/>
            </a:ext>
            <a:ext uri="{147F2762-F138-4A5C-976F-8EAC2B608ADB}">
              <a16:predDERef xmlns:a16="http://schemas.microsoft.com/office/drawing/2014/main" pred="{1C1E57C8-DD5C-4EE5-AD6D-6FDDBE3AC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4</xdr:col>
      <xdr:colOff>476942</xdr:colOff>
      <xdr:row>1</xdr:row>
      <xdr:rowOff>330257</xdr:rowOff>
    </xdr:from>
    <xdr:ext cx="2432397" cy="374141"/>
    <xdr:sp macro="" textlink="">
      <xdr:nvSpPr>
        <xdr:cNvPr id="39" name="CaixaDeTexto 38">
          <a:extLst>
            <a:ext uri="{FF2B5EF4-FFF2-40B4-BE49-F238E27FC236}">
              <a16:creationId xmlns:a16="http://schemas.microsoft.com/office/drawing/2014/main" id="{8111D92D-46F9-455E-A8D1-06C159591181}"/>
            </a:ext>
          </a:extLst>
        </xdr:cNvPr>
        <xdr:cNvSpPr txBox="1"/>
      </xdr:nvSpPr>
      <xdr:spPr>
        <a:xfrm>
          <a:off x="8150917" y="1085907"/>
          <a:ext cx="243239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800" b="1"/>
            <a:t>Adequação</a:t>
          </a:r>
          <a:r>
            <a:rPr lang="pt-BR" sz="1800" b="1" baseline="0"/>
            <a:t> ao Controle</a:t>
          </a:r>
          <a:endParaRPr lang="pt-BR" sz="1800" b="1"/>
        </a:p>
      </xdr:txBody>
    </xdr:sp>
    <xdr:clientData/>
  </xdr:oneCellAnchor>
  <xdr:twoCellAnchor editAs="oneCell">
    <xdr:from>
      <xdr:col>9</xdr:col>
      <xdr:colOff>2584535</xdr:colOff>
      <xdr:row>1</xdr:row>
      <xdr:rowOff>167411</xdr:rowOff>
    </xdr:from>
    <xdr:to>
      <xdr:col>9</xdr:col>
      <xdr:colOff>3063670</xdr:colOff>
      <xdr:row>1</xdr:row>
      <xdr:rowOff>635664</xdr:rowOff>
    </xdr:to>
    <xdr:pic>
      <xdr:nvPicPr>
        <xdr:cNvPr id="86" name="Imagem 85" title="Dashboard">
          <a:hlinkClick xmlns:r="http://schemas.openxmlformats.org/officeDocument/2006/relationships" r:id="rId16" tooltip="Dashboard"/>
          <a:extLst>
            <a:ext uri="{FF2B5EF4-FFF2-40B4-BE49-F238E27FC236}">
              <a16:creationId xmlns:a16="http://schemas.microsoft.com/office/drawing/2014/main" id="{F67F4B52-DC16-4141-88B4-839E3A15ACC1}"/>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22577964" y="2453411"/>
          <a:ext cx="479135" cy="468253"/>
        </a:xfrm>
        <a:prstGeom prst="rect">
          <a:avLst/>
        </a:prstGeom>
        <a:scene3d>
          <a:camera prst="orthographicFront"/>
          <a:lightRig rig="threePt" dir="t"/>
        </a:scene3d>
        <a:sp3d>
          <a:bevelT/>
        </a:sp3d>
      </xdr:spPr>
    </xdr:pic>
    <xdr:clientData/>
  </xdr:twoCellAnchor>
  <xdr:twoCellAnchor editAs="oneCell">
    <xdr:from>
      <xdr:col>9</xdr:col>
      <xdr:colOff>3120953</xdr:colOff>
      <xdr:row>1</xdr:row>
      <xdr:rowOff>181699</xdr:rowOff>
    </xdr:from>
    <xdr:to>
      <xdr:col>9</xdr:col>
      <xdr:colOff>3342984</xdr:colOff>
      <xdr:row>2</xdr:row>
      <xdr:rowOff>77967</xdr:rowOff>
    </xdr:to>
    <xdr:pic>
      <xdr:nvPicPr>
        <xdr:cNvPr id="87" name="Imagem 86">
          <a:hlinkClick xmlns:r="http://schemas.openxmlformats.org/officeDocument/2006/relationships" r:id="rId18" tooltip="Próximo Controle"/>
          <a:extLst>
            <a:ext uri="{FF2B5EF4-FFF2-40B4-BE49-F238E27FC236}">
              <a16:creationId xmlns:a16="http://schemas.microsoft.com/office/drawing/2014/main" id="{164A24E7-460F-468C-80AD-1ED4F78BA75D}"/>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3114382" y="2467699"/>
          <a:ext cx="241081" cy="590232"/>
        </a:xfrm>
        <a:prstGeom prst="rect">
          <a:avLst/>
        </a:prstGeom>
        <a:scene3d>
          <a:camera prst="orthographicFront"/>
          <a:lightRig rig="threePt" dir="t"/>
        </a:scene3d>
        <a:sp3d>
          <a:bevelT/>
        </a:sp3d>
      </xdr:spPr>
    </xdr:pic>
    <xdr:clientData/>
  </xdr:twoCellAnchor>
  <xdr:twoCellAnchor editAs="oneCell">
    <xdr:from>
      <xdr:col>9</xdr:col>
      <xdr:colOff>2267896</xdr:colOff>
      <xdr:row>1</xdr:row>
      <xdr:rowOff>183612</xdr:rowOff>
    </xdr:from>
    <xdr:to>
      <xdr:col>9</xdr:col>
      <xdr:colOff>2508977</xdr:colOff>
      <xdr:row>2</xdr:row>
      <xdr:rowOff>79880</xdr:rowOff>
    </xdr:to>
    <xdr:pic>
      <xdr:nvPicPr>
        <xdr:cNvPr id="96" name="Imagem 95">
          <a:hlinkClick xmlns:r="http://schemas.openxmlformats.org/officeDocument/2006/relationships" r:id="rId20" tooltip="Controle Anterior"/>
          <a:extLst>
            <a:ext uri="{FF2B5EF4-FFF2-40B4-BE49-F238E27FC236}">
              <a16:creationId xmlns:a16="http://schemas.microsoft.com/office/drawing/2014/main" id="{1A2F3253-50B3-45FF-8100-383C11FE4206}"/>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flipH="1" flipV="1">
          <a:off x="22261325" y="2469612"/>
          <a:ext cx="241081" cy="590232"/>
        </a:xfrm>
        <a:prstGeom prst="rect">
          <a:avLst/>
        </a:prstGeom>
        <a:scene3d>
          <a:camera prst="orthographicFront"/>
          <a:lightRig rig="threePt" dir="t"/>
        </a:scene3d>
        <a:sp3d>
          <a:bevelT/>
        </a:sp3d>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38</xdr:row>
      <xdr:rowOff>171609</xdr:rowOff>
    </xdr:to>
    <xdr:pic>
      <xdr:nvPicPr>
        <xdr:cNvPr id="17" name="Picture 16" descr="Creative Commons License">
          <a:extLst>
            <a:ext uri="{FF2B5EF4-FFF2-40B4-BE49-F238E27FC236}">
              <a16:creationId xmlns:a16="http://schemas.microsoft.com/office/drawing/2014/main" id="{00000000-0008-0000-10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8" name="Picture 17">
          <a:extLst>
            <a:ext uri="{FF2B5EF4-FFF2-40B4-BE49-F238E27FC236}">
              <a16:creationId xmlns:a16="http://schemas.microsoft.com/office/drawing/2014/main" id="{00000000-0008-0000-1000-000012000000}"/>
            </a:ext>
          </a:extLst>
        </xdr:cNvPr>
        <xdr:cNvPicPr>
          <a:picLocks noChangeAspect="1"/>
        </xdr:cNvPicPr>
      </xdr:nvPicPr>
      <xdr:blipFill>
        <a:blip xmlns:r="http://schemas.openxmlformats.org/officeDocument/2006/relationships" r:embed="rId2"/>
        <a:stretch>
          <a:fillRect/>
        </a:stretch>
      </xdr:blipFill>
      <xdr:spPr>
        <a:xfrm>
          <a:off x="627062" y="127000"/>
          <a:ext cx="2235577" cy="497430"/>
        </a:xfrm>
        <a:prstGeom prst="rect">
          <a:avLst/>
        </a:prstGeom>
      </xdr:spPr>
    </xdr:pic>
    <xdr:clientData/>
  </xdr:twoCellAnchor>
  <xdr:twoCellAnchor editAs="oneCell">
    <xdr:from>
      <xdr:col>9</xdr:col>
      <xdr:colOff>1916545</xdr:colOff>
      <xdr:row>0</xdr:row>
      <xdr:rowOff>115455</xdr:rowOff>
    </xdr:from>
    <xdr:to>
      <xdr:col>9</xdr:col>
      <xdr:colOff>3339034</xdr:colOff>
      <xdr:row>0</xdr:row>
      <xdr:rowOff>615715</xdr:rowOff>
    </xdr:to>
    <xdr:pic>
      <xdr:nvPicPr>
        <xdr:cNvPr id="19" name="Picture 18">
          <a:extLst>
            <a:ext uri="{FF2B5EF4-FFF2-40B4-BE49-F238E27FC236}">
              <a16:creationId xmlns:a16="http://schemas.microsoft.com/office/drawing/2014/main" id="{00000000-0008-0000-10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907500" y="115455"/>
          <a:ext cx="1517739" cy="500260"/>
        </a:xfrm>
        <a:prstGeom prst="rect">
          <a:avLst/>
        </a:prstGeom>
      </xdr:spPr>
    </xdr:pic>
    <xdr:clientData/>
  </xdr:twoCellAnchor>
  <xdr:twoCellAnchor>
    <xdr:from>
      <xdr:col>1</xdr:col>
      <xdr:colOff>4572452</xdr:colOff>
      <xdr:row>8</xdr:row>
      <xdr:rowOff>985158</xdr:rowOff>
    </xdr:from>
    <xdr:to>
      <xdr:col>4</xdr:col>
      <xdr:colOff>1369752</xdr:colOff>
      <xdr:row>17</xdr:row>
      <xdr:rowOff>154358</xdr:rowOff>
    </xdr:to>
    <xdr:graphicFrame macro="">
      <xdr:nvGraphicFramePr>
        <xdr:cNvPr id="10" name="Gráfico 9">
          <a:extLst>
            <a:ext uri="{FF2B5EF4-FFF2-40B4-BE49-F238E27FC236}">
              <a16:creationId xmlns:a16="http://schemas.microsoft.com/office/drawing/2014/main" id="{A51FD4A5-FD35-4415-83A9-D6D33A10CB70}"/>
            </a:ext>
            <a:ext uri="{147F2762-F138-4A5C-976F-8EAC2B608ADB}">
              <a16:predDERef xmlns:a16="http://schemas.microsoft.com/office/drawing/2014/main" pred="{00000000-0008-0000-1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758048</xdr:colOff>
      <xdr:row>2</xdr:row>
      <xdr:rowOff>125866</xdr:rowOff>
    </xdr:from>
    <xdr:to>
      <xdr:col>5</xdr:col>
      <xdr:colOff>1631171</xdr:colOff>
      <xdr:row>8</xdr:row>
      <xdr:rowOff>564812</xdr:rowOff>
    </xdr:to>
    <xdr:graphicFrame macro="">
      <xdr:nvGraphicFramePr>
        <xdr:cNvPr id="11" name="Gráfico 10">
          <a:extLst>
            <a:ext uri="{FF2B5EF4-FFF2-40B4-BE49-F238E27FC236}">
              <a16:creationId xmlns:a16="http://schemas.microsoft.com/office/drawing/2014/main" id="{9FA7C5EE-7083-4DF6-99AD-599225299BD7}"/>
            </a:ext>
            <a:ext uri="{147F2762-F138-4A5C-976F-8EAC2B608ADB}">
              <a16:predDERef xmlns:a16="http://schemas.microsoft.com/office/drawing/2014/main" pred="{A51FD4A5-FD35-4415-83A9-D6D33A10C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783678</xdr:colOff>
      <xdr:row>2</xdr:row>
      <xdr:rowOff>120322</xdr:rowOff>
    </xdr:from>
    <xdr:to>
      <xdr:col>5</xdr:col>
      <xdr:colOff>1623164</xdr:colOff>
      <xdr:row>8</xdr:row>
      <xdr:rowOff>559268</xdr:rowOff>
    </xdr:to>
    <xdr:graphicFrame macro="">
      <xdr:nvGraphicFramePr>
        <xdr:cNvPr id="12" name="Gráfico 11">
          <a:extLst>
            <a:ext uri="{FF2B5EF4-FFF2-40B4-BE49-F238E27FC236}">
              <a16:creationId xmlns:a16="http://schemas.microsoft.com/office/drawing/2014/main" id="{373A7691-566E-4592-ADF7-969064FE5976}"/>
            </a:ext>
            <a:ext uri="{147F2762-F138-4A5C-976F-8EAC2B608ADB}">
              <a16:predDERef xmlns:a16="http://schemas.microsoft.com/office/drawing/2014/main" pred="{9FA7C5EE-7083-4DF6-99AD-599225299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774290</xdr:colOff>
      <xdr:row>2</xdr:row>
      <xdr:rowOff>128309</xdr:rowOff>
    </xdr:from>
    <xdr:to>
      <xdr:col>5</xdr:col>
      <xdr:colOff>1616110</xdr:colOff>
      <xdr:row>8</xdr:row>
      <xdr:rowOff>567255</xdr:rowOff>
    </xdr:to>
    <xdr:graphicFrame macro="">
      <xdr:nvGraphicFramePr>
        <xdr:cNvPr id="13" name="Gráfico 12">
          <a:extLst>
            <a:ext uri="{FF2B5EF4-FFF2-40B4-BE49-F238E27FC236}">
              <a16:creationId xmlns:a16="http://schemas.microsoft.com/office/drawing/2014/main" id="{D1A7BC41-916A-4074-B7F3-2E56B94C37AF}"/>
            </a:ext>
            <a:ext uri="{147F2762-F138-4A5C-976F-8EAC2B608ADB}">
              <a16:predDERef xmlns:a16="http://schemas.microsoft.com/office/drawing/2014/main" pred="{373A7691-566E-4592-ADF7-969064FE5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772739</xdr:colOff>
      <xdr:row>2</xdr:row>
      <xdr:rowOff>119274</xdr:rowOff>
    </xdr:from>
    <xdr:to>
      <xdr:col>5</xdr:col>
      <xdr:colOff>1612225</xdr:colOff>
      <xdr:row>8</xdr:row>
      <xdr:rowOff>558220</xdr:rowOff>
    </xdr:to>
    <xdr:graphicFrame macro="">
      <xdr:nvGraphicFramePr>
        <xdr:cNvPr id="14" name="Gráfico 13">
          <a:extLst>
            <a:ext uri="{FF2B5EF4-FFF2-40B4-BE49-F238E27FC236}">
              <a16:creationId xmlns:a16="http://schemas.microsoft.com/office/drawing/2014/main" id="{10898888-191E-490F-ABD6-040B36A6D5EA}"/>
            </a:ext>
            <a:ext uri="{147F2762-F138-4A5C-976F-8EAC2B608ADB}">
              <a16:predDERef xmlns:a16="http://schemas.microsoft.com/office/drawing/2014/main" pred="{D1A7BC41-916A-4074-B7F3-2E56B94C3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352425</xdr:colOff>
      <xdr:row>8</xdr:row>
      <xdr:rowOff>965200</xdr:rowOff>
    </xdr:from>
    <xdr:to>
      <xdr:col>1</xdr:col>
      <xdr:colOff>4528425</xdr:colOff>
      <xdr:row>17</xdr:row>
      <xdr:rowOff>134400</xdr:rowOff>
    </xdr:to>
    <xdr:graphicFrame macro="">
      <xdr:nvGraphicFramePr>
        <xdr:cNvPr id="15" name="Gráfico 14">
          <a:extLst>
            <a:ext uri="{FF2B5EF4-FFF2-40B4-BE49-F238E27FC236}">
              <a16:creationId xmlns:a16="http://schemas.microsoft.com/office/drawing/2014/main" id="{B932BFEB-5763-4148-9A9F-C183B6A500F9}"/>
            </a:ext>
            <a:ext uri="{147F2762-F138-4A5C-976F-8EAC2B608ADB}">
              <a16:predDERef xmlns:a16="http://schemas.microsoft.com/office/drawing/2014/main" pred="{10898888-191E-490F-ABD6-040B36A6D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325782</xdr:colOff>
      <xdr:row>8</xdr:row>
      <xdr:rowOff>958022</xdr:rowOff>
    </xdr:from>
    <xdr:to>
      <xdr:col>1</xdr:col>
      <xdr:colOff>4500908</xdr:colOff>
      <xdr:row>17</xdr:row>
      <xdr:rowOff>127222</xdr:rowOff>
    </xdr:to>
    <xdr:graphicFrame macro="">
      <xdr:nvGraphicFramePr>
        <xdr:cNvPr id="16" name="Gráfico 15">
          <a:extLst>
            <a:ext uri="{FF2B5EF4-FFF2-40B4-BE49-F238E27FC236}">
              <a16:creationId xmlns:a16="http://schemas.microsoft.com/office/drawing/2014/main" id="{A2621C96-8E87-4735-9CB9-C5E7DBD45B6C}"/>
            </a:ext>
            <a:ext uri="{147F2762-F138-4A5C-976F-8EAC2B608ADB}">
              <a16:predDERef xmlns:a16="http://schemas.microsoft.com/office/drawing/2014/main" pred="{B932BFEB-5763-4148-9A9F-C183B6A50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335359</xdr:colOff>
      <xdr:row>8</xdr:row>
      <xdr:rowOff>960438</xdr:rowOff>
    </xdr:from>
    <xdr:to>
      <xdr:col>1</xdr:col>
      <xdr:colOff>4510485</xdr:colOff>
      <xdr:row>17</xdr:row>
      <xdr:rowOff>129638</xdr:rowOff>
    </xdr:to>
    <xdr:graphicFrame macro="">
      <xdr:nvGraphicFramePr>
        <xdr:cNvPr id="20" name="Gráfico 19">
          <a:extLst>
            <a:ext uri="{FF2B5EF4-FFF2-40B4-BE49-F238E27FC236}">
              <a16:creationId xmlns:a16="http://schemas.microsoft.com/office/drawing/2014/main" id="{37EBD942-C556-4969-B382-64B47274507F}"/>
            </a:ext>
            <a:ext uri="{147F2762-F138-4A5C-976F-8EAC2B608ADB}">
              <a16:predDERef xmlns:a16="http://schemas.microsoft.com/office/drawing/2014/main" pred="{A2621C96-8E87-4735-9CB9-C5E7DBD45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333375</xdr:colOff>
      <xdr:row>8</xdr:row>
      <xdr:rowOff>965993</xdr:rowOff>
    </xdr:from>
    <xdr:to>
      <xdr:col>1</xdr:col>
      <xdr:colOff>4508501</xdr:colOff>
      <xdr:row>17</xdr:row>
      <xdr:rowOff>135193</xdr:rowOff>
    </xdr:to>
    <xdr:graphicFrame macro="">
      <xdr:nvGraphicFramePr>
        <xdr:cNvPr id="21" name="Gráfico 20">
          <a:extLst>
            <a:ext uri="{FF2B5EF4-FFF2-40B4-BE49-F238E27FC236}">
              <a16:creationId xmlns:a16="http://schemas.microsoft.com/office/drawing/2014/main" id="{989A5984-CB51-46CF-AFFC-697B5AA30DAC}"/>
            </a:ext>
            <a:ext uri="{147F2762-F138-4A5C-976F-8EAC2B608ADB}">
              <a16:predDERef xmlns:a16="http://schemas.microsoft.com/office/drawing/2014/main" pred="{37EBD942-C556-4969-B382-64B472745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4585792</xdr:colOff>
      <xdr:row>8</xdr:row>
      <xdr:rowOff>977831</xdr:rowOff>
    </xdr:from>
    <xdr:to>
      <xdr:col>4</xdr:col>
      <xdr:colOff>1383092</xdr:colOff>
      <xdr:row>17</xdr:row>
      <xdr:rowOff>147031</xdr:rowOff>
    </xdr:to>
    <xdr:graphicFrame macro="">
      <xdr:nvGraphicFramePr>
        <xdr:cNvPr id="22" name="Gráfico 21">
          <a:extLst>
            <a:ext uri="{FF2B5EF4-FFF2-40B4-BE49-F238E27FC236}">
              <a16:creationId xmlns:a16="http://schemas.microsoft.com/office/drawing/2014/main" id="{C715FEA6-654B-4665-8B88-D086266EA8D9}"/>
            </a:ext>
            <a:ext uri="{147F2762-F138-4A5C-976F-8EAC2B608ADB}">
              <a16:predDERef xmlns:a16="http://schemas.microsoft.com/office/drawing/2014/main" pred="{989A5984-CB51-46CF-AFFC-697B5AA30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4579954</xdr:colOff>
      <xdr:row>8</xdr:row>
      <xdr:rowOff>942180</xdr:rowOff>
    </xdr:from>
    <xdr:to>
      <xdr:col>4</xdr:col>
      <xdr:colOff>1374079</xdr:colOff>
      <xdr:row>17</xdr:row>
      <xdr:rowOff>111380</xdr:rowOff>
    </xdr:to>
    <xdr:graphicFrame macro="">
      <xdr:nvGraphicFramePr>
        <xdr:cNvPr id="23" name="Gráfico 22">
          <a:extLst>
            <a:ext uri="{FF2B5EF4-FFF2-40B4-BE49-F238E27FC236}">
              <a16:creationId xmlns:a16="http://schemas.microsoft.com/office/drawing/2014/main" id="{CFC7E2B1-D3AE-42B8-ADE7-0996A96874B5}"/>
            </a:ext>
            <a:ext uri="{147F2762-F138-4A5C-976F-8EAC2B608ADB}">
              <a16:predDERef xmlns:a16="http://schemas.microsoft.com/office/drawing/2014/main" pred="{C715FEA6-654B-4665-8B88-D086266EA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xdr:col>
      <xdr:colOff>1452562</xdr:colOff>
      <xdr:row>8</xdr:row>
      <xdr:rowOff>635000</xdr:rowOff>
    </xdr:from>
    <xdr:ext cx="1851212" cy="342786"/>
    <xdr:sp macro="" textlink="">
      <xdr:nvSpPr>
        <xdr:cNvPr id="26" name="CaixaDeTexto 25">
          <a:extLst>
            <a:ext uri="{FF2B5EF4-FFF2-40B4-BE49-F238E27FC236}">
              <a16:creationId xmlns:a16="http://schemas.microsoft.com/office/drawing/2014/main" id="{F1CB88F3-879C-4BA5-A045-0693045976B5}"/>
            </a:ext>
          </a:extLst>
        </xdr:cNvPr>
        <xdr:cNvSpPr txBox="1"/>
      </xdr:nvSpPr>
      <xdr:spPr>
        <a:xfrm>
          <a:off x="2062162" y="4670425"/>
          <a:ext cx="185121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Políticas Aprovadas</a:t>
          </a:r>
        </a:p>
      </xdr:txBody>
    </xdr:sp>
    <xdr:clientData/>
  </xdr:oneCellAnchor>
  <xdr:oneCellAnchor>
    <xdr:from>
      <xdr:col>2</xdr:col>
      <xdr:colOff>490537</xdr:colOff>
      <xdr:row>8</xdr:row>
      <xdr:rowOff>673100</xdr:rowOff>
    </xdr:from>
    <xdr:ext cx="2390334" cy="342786"/>
    <xdr:sp macro="" textlink="">
      <xdr:nvSpPr>
        <xdr:cNvPr id="27" name="CaixaDeTexto 26">
          <a:extLst>
            <a:ext uri="{FF2B5EF4-FFF2-40B4-BE49-F238E27FC236}">
              <a16:creationId xmlns:a16="http://schemas.microsoft.com/office/drawing/2014/main" id="{F3786AB4-B251-4C96-A487-068BF2BD35ED}"/>
            </a:ext>
          </a:extLst>
        </xdr:cNvPr>
        <xdr:cNvSpPr txBox="1"/>
      </xdr:nvSpPr>
      <xdr:spPr>
        <a:xfrm>
          <a:off x="6078537" y="4708525"/>
          <a:ext cx="23903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Implementados</a:t>
          </a:r>
        </a:p>
      </xdr:txBody>
    </xdr:sp>
    <xdr:clientData/>
  </xdr:oneCellAnchor>
  <xdr:twoCellAnchor>
    <xdr:from>
      <xdr:col>1</xdr:col>
      <xdr:colOff>4572064</xdr:colOff>
      <xdr:row>8</xdr:row>
      <xdr:rowOff>968795</xdr:rowOff>
    </xdr:from>
    <xdr:to>
      <xdr:col>4</xdr:col>
      <xdr:colOff>1369364</xdr:colOff>
      <xdr:row>17</xdr:row>
      <xdr:rowOff>137995</xdr:rowOff>
    </xdr:to>
    <xdr:graphicFrame macro="">
      <xdr:nvGraphicFramePr>
        <xdr:cNvPr id="28" name="Gráfico 27">
          <a:extLst>
            <a:ext uri="{FF2B5EF4-FFF2-40B4-BE49-F238E27FC236}">
              <a16:creationId xmlns:a16="http://schemas.microsoft.com/office/drawing/2014/main" id="{60FDD037-BD92-4586-A84F-ADDF88E04B17}"/>
            </a:ext>
            <a:ext uri="{147F2762-F138-4A5C-976F-8EAC2B608ADB}">
              <a16:predDERef xmlns:a16="http://schemas.microsoft.com/office/drawing/2014/main" pred="{F3786AB4-B251-4C96-A487-068BF2BD3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9</xdr:col>
      <xdr:colOff>2591939</xdr:colOff>
      <xdr:row>1</xdr:row>
      <xdr:rowOff>167411</xdr:rowOff>
    </xdr:from>
    <xdr:to>
      <xdr:col>9</xdr:col>
      <xdr:colOff>3071074</xdr:colOff>
      <xdr:row>1</xdr:row>
      <xdr:rowOff>639746</xdr:rowOff>
    </xdr:to>
    <xdr:pic>
      <xdr:nvPicPr>
        <xdr:cNvPr id="30" name="Imagem 29" title="Dashboard">
          <a:hlinkClick xmlns:r="http://schemas.openxmlformats.org/officeDocument/2006/relationships" r:id="rId16" tooltip="Dashboard"/>
          <a:extLst>
            <a:ext uri="{FF2B5EF4-FFF2-40B4-BE49-F238E27FC236}">
              <a16:creationId xmlns:a16="http://schemas.microsoft.com/office/drawing/2014/main" id="{A519360F-F07B-46CD-A22F-5E69F138F411}"/>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22582894" y="2453411"/>
          <a:ext cx="479135" cy="472335"/>
        </a:xfrm>
        <a:prstGeom prst="rect">
          <a:avLst/>
        </a:prstGeom>
        <a:scene3d>
          <a:camera prst="orthographicFront"/>
          <a:lightRig rig="threePt" dir="t"/>
        </a:scene3d>
        <a:sp3d>
          <a:bevelT/>
        </a:sp3d>
      </xdr:spPr>
    </xdr:pic>
    <xdr:clientData/>
  </xdr:twoCellAnchor>
  <xdr:twoCellAnchor editAs="oneCell">
    <xdr:from>
      <xdr:col>9</xdr:col>
      <xdr:colOff>3146519</xdr:colOff>
      <xdr:row>1</xdr:row>
      <xdr:rowOff>181699</xdr:rowOff>
    </xdr:from>
    <xdr:to>
      <xdr:col>9</xdr:col>
      <xdr:colOff>3339975</xdr:colOff>
      <xdr:row>2</xdr:row>
      <xdr:rowOff>38506</xdr:rowOff>
    </xdr:to>
    <xdr:pic>
      <xdr:nvPicPr>
        <xdr:cNvPr id="31" name="Imagem 30">
          <a:hlinkClick xmlns:r="http://schemas.openxmlformats.org/officeDocument/2006/relationships" r:id="rId18" tooltip="Próximo Controle"/>
          <a:extLst>
            <a:ext uri="{FF2B5EF4-FFF2-40B4-BE49-F238E27FC236}">
              <a16:creationId xmlns:a16="http://schemas.microsoft.com/office/drawing/2014/main" id="{64D18E21-F16E-49F9-B9D2-25184827359B}"/>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3137474" y="2467699"/>
          <a:ext cx="241081" cy="589943"/>
        </a:xfrm>
        <a:prstGeom prst="rect">
          <a:avLst/>
        </a:prstGeom>
        <a:scene3d>
          <a:camera prst="orthographicFront"/>
          <a:lightRig rig="threePt" dir="t"/>
        </a:scene3d>
        <a:sp3d>
          <a:bevelT/>
        </a:sp3d>
      </xdr:spPr>
    </xdr:pic>
    <xdr:clientData/>
  </xdr:twoCellAnchor>
  <xdr:oneCellAnchor>
    <xdr:from>
      <xdr:col>4</xdr:col>
      <xdr:colOff>476942</xdr:colOff>
      <xdr:row>1</xdr:row>
      <xdr:rowOff>330257</xdr:rowOff>
    </xdr:from>
    <xdr:ext cx="2432397" cy="374141"/>
    <xdr:sp macro="" textlink="">
      <xdr:nvSpPr>
        <xdr:cNvPr id="39" name="CaixaDeTexto 38">
          <a:extLst>
            <a:ext uri="{FF2B5EF4-FFF2-40B4-BE49-F238E27FC236}">
              <a16:creationId xmlns:a16="http://schemas.microsoft.com/office/drawing/2014/main" id="{85D7F5DA-D947-4FF4-9488-9284B3D7A414}"/>
            </a:ext>
          </a:extLst>
        </xdr:cNvPr>
        <xdr:cNvSpPr txBox="1"/>
      </xdr:nvSpPr>
      <xdr:spPr>
        <a:xfrm>
          <a:off x="8150917" y="1085907"/>
          <a:ext cx="243239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800" b="1"/>
            <a:t>Adequação</a:t>
          </a:r>
          <a:r>
            <a:rPr lang="pt-BR" sz="1800" b="1" baseline="0"/>
            <a:t> ao Controle</a:t>
          </a:r>
          <a:endParaRPr lang="pt-BR" sz="1800" b="1"/>
        </a:p>
      </xdr:txBody>
    </xdr:sp>
    <xdr:clientData/>
  </xdr:oneCellAnchor>
  <xdr:twoCellAnchor editAs="oneCell">
    <xdr:from>
      <xdr:col>9</xdr:col>
      <xdr:colOff>2252639</xdr:colOff>
      <xdr:row>1</xdr:row>
      <xdr:rowOff>183612</xdr:rowOff>
    </xdr:from>
    <xdr:to>
      <xdr:col>9</xdr:col>
      <xdr:colOff>2493720</xdr:colOff>
      <xdr:row>2</xdr:row>
      <xdr:rowOff>40419</xdr:rowOff>
    </xdr:to>
    <xdr:pic>
      <xdr:nvPicPr>
        <xdr:cNvPr id="40" name="Imagem 39">
          <a:hlinkClick xmlns:r="http://schemas.openxmlformats.org/officeDocument/2006/relationships" r:id="rId20" tooltip="Controle Anterior"/>
          <a:extLst>
            <a:ext uri="{FF2B5EF4-FFF2-40B4-BE49-F238E27FC236}">
              <a16:creationId xmlns:a16="http://schemas.microsoft.com/office/drawing/2014/main" id="{5378FF3B-32B1-4469-849B-F71E9831441E}"/>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flipH="1" flipV="1">
          <a:off x="22243594" y="2469612"/>
          <a:ext cx="241081" cy="589943"/>
        </a:xfrm>
        <a:prstGeom prst="rect">
          <a:avLst/>
        </a:prstGeom>
        <a:scene3d>
          <a:camera prst="orthographicFront"/>
          <a:lightRig rig="threePt" dir="t"/>
        </a:scene3d>
        <a:sp3d>
          <a:bevelT/>
        </a:sp3d>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4023360</xdr:colOff>
      <xdr:row>44</xdr:row>
      <xdr:rowOff>60960</xdr:rowOff>
    </xdr:from>
    <xdr:to>
      <xdr:col>2</xdr:col>
      <xdr:colOff>6192</xdr:colOff>
      <xdr:row>45</xdr:row>
      <xdr:rowOff>173413</xdr:rowOff>
    </xdr:to>
    <xdr:pic>
      <xdr:nvPicPr>
        <xdr:cNvPr id="17" name="Picture 16" descr="Creative Commons License">
          <a:extLst>
            <a:ext uri="{FF2B5EF4-FFF2-40B4-BE49-F238E27FC236}">
              <a16:creationId xmlns:a16="http://schemas.microsoft.com/office/drawing/2014/main" id="{00000000-0008-0000-11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127000</xdr:rowOff>
    </xdr:from>
    <xdr:to>
      <xdr:col>1</xdr:col>
      <xdr:colOff>2235577</xdr:colOff>
      <xdr:row>0</xdr:row>
      <xdr:rowOff>624430</xdr:rowOff>
    </xdr:to>
    <xdr:pic>
      <xdr:nvPicPr>
        <xdr:cNvPr id="18" name="Picture 17">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2"/>
        <a:stretch>
          <a:fillRect/>
        </a:stretch>
      </xdr:blipFill>
      <xdr:spPr>
        <a:xfrm>
          <a:off x="619125" y="127000"/>
          <a:ext cx="2235577" cy="497430"/>
        </a:xfrm>
        <a:prstGeom prst="rect">
          <a:avLst/>
        </a:prstGeom>
      </xdr:spPr>
    </xdr:pic>
    <xdr:clientData/>
  </xdr:twoCellAnchor>
  <xdr:twoCellAnchor editAs="oneCell">
    <xdr:from>
      <xdr:col>9</xdr:col>
      <xdr:colOff>1853045</xdr:colOff>
      <xdr:row>0</xdr:row>
      <xdr:rowOff>181120</xdr:rowOff>
    </xdr:from>
    <xdr:to>
      <xdr:col>9</xdr:col>
      <xdr:colOff>3342209</xdr:colOff>
      <xdr:row>0</xdr:row>
      <xdr:rowOff>681380</xdr:rowOff>
    </xdr:to>
    <xdr:pic>
      <xdr:nvPicPr>
        <xdr:cNvPr id="19" name="Picture 18">
          <a:extLst>
            <a:ext uri="{FF2B5EF4-FFF2-40B4-BE49-F238E27FC236}">
              <a16:creationId xmlns:a16="http://schemas.microsoft.com/office/drawing/2014/main" id="{00000000-0008-0000-11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844000" y="181120"/>
          <a:ext cx="1517739" cy="500260"/>
        </a:xfrm>
        <a:prstGeom prst="rect">
          <a:avLst/>
        </a:prstGeom>
      </xdr:spPr>
    </xdr:pic>
    <xdr:clientData/>
  </xdr:twoCellAnchor>
  <xdr:twoCellAnchor>
    <xdr:from>
      <xdr:col>1</xdr:col>
      <xdr:colOff>4572452</xdr:colOff>
      <xdr:row>8</xdr:row>
      <xdr:rowOff>985158</xdr:rowOff>
    </xdr:from>
    <xdr:to>
      <xdr:col>4</xdr:col>
      <xdr:colOff>1369752</xdr:colOff>
      <xdr:row>17</xdr:row>
      <xdr:rowOff>154358</xdr:rowOff>
    </xdr:to>
    <xdr:graphicFrame macro="">
      <xdr:nvGraphicFramePr>
        <xdr:cNvPr id="10" name="Gráfico 9">
          <a:extLst>
            <a:ext uri="{FF2B5EF4-FFF2-40B4-BE49-F238E27FC236}">
              <a16:creationId xmlns:a16="http://schemas.microsoft.com/office/drawing/2014/main" id="{E4017673-CA6D-4A2B-AC96-5D11B904697D}"/>
            </a:ext>
            <a:ext uri="{147F2762-F138-4A5C-976F-8EAC2B608ADB}">
              <a16:predDERef xmlns:a16="http://schemas.microsoft.com/office/drawing/2014/main" pred="{00000000-0008-0000-1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758048</xdr:colOff>
      <xdr:row>2</xdr:row>
      <xdr:rowOff>125866</xdr:rowOff>
    </xdr:from>
    <xdr:to>
      <xdr:col>5</xdr:col>
      <xdr:colOff>1631171</xdr:colOff>
      <xdr:row>8</xdr:row>
      <xdr:rowOff>564812</xdr:rowOff>
    </xdr:to>
    <xdr:graphicFrame macro="">
      <xdr:nvGraphicFramePr>
        <xdr:cNvPr id="11" name="Gráfico 10">
          <a:extLst>
            <a:ext uri="{FF2B5EF4-FFF2-40B4-BE49-F238E27FC236}">
              <a16:creationId xmlns:a16="http://schemas.microsoft.com/office/drawing/2014/main" id="{48136F8B-FD42-4DA3-B271-2BE198E2A7BE}"/>
            </a:ext>
            <a:ext uri="{147F2762-F138-4A5C-976F-8EAC2B608ADB}">
              <a16:predDERef xmlns:a16="http://schemas.microsoft.com/office/drawing/2014/main" pred="{E4017673-CA6D-4A2B-AC96-5D11B9046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783678</xdr:colOff>
      <xdr:row>2</xdr:row>
      <xdr:rowOff>120322</xdr:rowOff>
    </xdr:from>
    <xdr:to>
      <xdr:col>5</xdr:col>
      <xdr:colOff>1623164</xdr:colOff>
      <xdr:row>8</xdr:row>
      <xdr:rowOff>559268</xdr:rowOff>
    </xdr:to>
    <xdr:graphicFrame macro="">
      <xdr:nvGraphicFramePr>
        <xdr:cNvPr id="12" name="Gráfico 11">
          <a:extLst>
            <a:ext uri="{FF2B5EF4-FFF2-40B4-BE49-F238E27FC236}">
              <a16:creationId xmlns:a16="http://schemas.microsoft.com/office/drawing/2014/main" id="{CD2A71EC-6CB2-48E1-B304-1513D8E1BAD3}"/>
            </a:ext>
            <a:ext uri="{147F2762-F138-4A5C-976F-8EAC2B608ADB}">
              <a16:predDERef xmlns:a16="http://schemas.microsoft.com/office/drawing/2014/main" pred="{48136F8B-FD42-4DA3-B271-2BE198E2A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774290</xdr:colOff>
      <xdr:row>2</xdr:row>
      <xdr:rowOff>128309</xdr:rowOff>
    </xdr:from>
    <xdr:to>
      <xdr:col>5</xdr:col>
      <xdr:colOff>1616110</xdr:colOff>
      <xdr:row>8</xdr:row>
      <xdr:rowOff>567255</xdr:rowOff>
    </xdr:to>
    <xdr:graphicFrame macro="">
      <xdr:nvGraphicFramePr>
        <xdr:cNvPr id="13" name="Gráfico 12">
          <a:extLst>
            <a:ext uri="{FF2B5EF4-FFF2-40B4-BE49-F238E27FC236}">
              <a16:creationId xmlns:a16="http://schemas.microsoft.com/office/drawing/2014/main" id="{3BF90E54-FE1C-4941-A149-0541F1587931}"/>
            </a:ext>
            <a:ext uri="{147F2762-F138-4A5C-976F-8EAC2B608ADB}">
              <a16:predDERef xmlns:a16="http://schemas.microsoft.com/office/drawing/2014/main" pred="{CD2A71EC-6CB2-48E1-B304-1513D8E1B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772739</xdr:colOff>
      <xdr:row>2</xdr:row>
      <xdr:rowOff>119274</xdr:rowOff>
    </xdr:from>
    <xdr:to>
      <xdr:col>5</xdr:col>
      <xdr:colOff>1612225</xdr:colOff>
      <xdr:row>8</xdr:row>
      <xdr:rowOff>558220</xdr:rowOff>
    </xdr:to>
    <xdr:graphicFrame macro="">
      <xdr:nvGraphicFramePr>
        <xdr:cNvPr id="14" name="Gráfico 13">
          <a:extLst>
            <a:ext uri="{FF2B5EF4-FFF2-40B4-BE49-F238E27FC236}">
              <a16:creationId xmlns:a16="http://schemas.microsoft.com/office/drawing/2014/main" id="{9CF85324-9886-4A68-A474-7300DB5F9F9E}"/>
            </a:ext>
            <a:ext uri="{147F2762-F138-4A5C-976F-8EAC2B608ADB}">
              <a16:predDERef xmlns:a16="http://schemas.microsoft.com/office/drawing/2014/main" pred="{3BF90E54-FE1C-4941-A149-0541F1587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352425</xdr:colOff>
      <xdr:row>8</xdr:row>
      <xdr:rowOff>965200</xdr:rowOff>
    </xdr:from>
    <xdr:to>
      <xdr:col>1</xdr:col>
      <xdr:colOff>4528425</xdr:colOff>
      <xdr:row>17</xdr:row>
      <xdr:rowOff>134400</xdr:rowOff>
    </xdr:to>
    <xdr:graphicFrame macro="">
      <xdr:nvGraphicFramePr>
        <xdr:cNvPr id="15" name="Gráfico 14">
          <a:extLst>
            <a:ext uri="{FF2B5EF4-FFF2-40B4-BE49-F238E27FC236}">
              <a16:creationId xmlns:a16="http://schemas.microsoft.com/office/drawing/2014/main" id="{A2C4208F-F3F9-4782-862D-C177565017FA}"/>
            </a:ext>
            <a:ext uri="{147F2762-F138-4A5C-976F-8EAC2B608ADB}">
              <a16:predDERef xmlns:a16="http://schemas.microsoft.com/office/drawing/2014/main" pred="{9CF85324-9886-4A68-A474-7300DB5F9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325782</xdr:colOff>
      <xdr:row>8</xdr:row>
      <xdr:rowOff>958022</xdr:rowOff>
    </xdr:from>
    <xdr:to>
      <xdr:col>1</xdr:col>
      <xdr:colOff>4500908</xdr:colOff>
      <xdr:row>17</xdr:row>
      <xdr:rowOff>127222</xdr:rowOff>
    </xdr:to>
    <xdr:graphicFrame macro="">
      <xdr:nvGraphicFramePr>
        <xdr:cNvPr id="16" name="Gráfico 15">
          <a:extLst>
            <a:ext uri="{FF2B5EF4-FFF2-40B4-BE49-F238E27FC236}">
              <a16:creationId xmlns:a16="http://schemas.microsoft.com/office/drawing/2014/main" id="{08441112-F568-4BB4-8B4D-8A2283CF5210}"/>
            </a:ext>
            <a:ext uri="{147F2762-F138-4A5C-976F-8EAC2B608ADB}">
              <a16:predDERef xmlns:a16="http://schemas.microsoft.com/office/drawing/2014/main" pred="{A2C4208F-F3F9-4782-862D-C17756501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335359</xdr:colOff>
      <xdr:row>8</xdr:row>
      <xdr:rowOff>960438</xdr:rowOff>
    </xdr:from>
    <xdr:to>
      <xdr:col>1</xdr:col>
      <xdr:colOff>4510485</xdr:colOff>
      <xdr:row>17</xdr:row>
      <xdr:rowOff>129638</xdr:rowOff>
    </xdr:to>
    <xdr:graphicFrame macro="">
      <xdr:nvGraphicFramePr>
        <xdr:cNvPr id="20" name="Gráfico 19">
          <a:extLst>
            <a:ext uri="{FF2B5EF4-FFF2-40B4-BE49-F238E27FC236}">
              <a16:creationId xmlns:a16="http://schemas.microsoft.com/office/drawing/2014/main" id="{9D8B10CB-A954-45BE-8AB0-8385507254A3}"/>
            </a:ext>
            <a:ext uri="{147F2762-F138-4A5C-976F-8EAC2B608ADB}">
              <a16:predDERef xmlns:a16="http://schemas.microsoft.com/office/drawing/2014/main" pred="{08441112-F568-4BB4-8B4D-8A2283CF5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333375</xdr:colOff>
      <xdr:row>8</xdr:row>
      <xdr:rowOff>965993</xdr:rowOff>
    </xdr:from>
    <xdr:to>
      <xdr:col>1</xdr:col>
      <xdr:colOff>4508501</xdr:colOff>
      <xdr:row>17</xdr:row>
      <xdr:rowOff>135193</xdr:rowOff>
    </xdr:to>
    <xdr:graphicFrame macro="">
      <xdr:nvGraphicFramePr>
        <xdr:cNvPr id="21" name="Gráfico 20">
          <a:extLst>
            <a:ext uri="{FF2B5EF4-FFF2-40B4-BE49-F238E27FC236}">
              <a16:creationId xmlns:a16="http://schemas.microsoft.com/office/drawing/2014/main" id="{3A2785E8-34BB-49B7-A740-444AEC018E1B}"/>
            </a:ext>
            <a:ext uri="{147F2762-F138-4A5C-976F-8EAC2B608ADB}">
              <a16:predDERef xmlns:a16="http://schemas.microsoft.com/office/drawing/2014/main" pred="{9D8B10CB-A954-45BE-8AB0-838550725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4585792</xdr:colOff>
      <xdr:row>8</xdr:row>
      <xdr:rowOff>977831</xdr:rowOff>
    </xdr:from>
    <xdr:to>
      <xdr:col>4</xdr:col>
      <xdr:colOff>1383092</xdr:colOff>
      <xdr:row>17</xdr:row>
      <xdr:rowOff>147031</xdr:rowOff>
    </xdr:to>
    <xdr:graphicFrame macro="">
      <xdr:nvGraphicFramePr>
        <xdr:cNvPr id="22" name="Gráfico 21">
          <a:extLst>
            <a:ext uri="{FF2B5EF4-FFF2-40B4-BE49-F238E27FC236}">
              <a16:creationId xmlns:a16="http://schemas.microsoft.com/office/drawing/2014/main" id="{0CFB5306-6E49-4511-BD96-F9F6FDCBD1AB}"/>
            </a:ext>
            <a:ext uri="{147F2762-F138-4A5C-976F-8EAC2B608ADB}">
              <a16:predDERef xmlns:a16="http://schemas.microsoft.com/office/drawing/2014/main" pred="{3A2785E8-34BB-49B7-A740-444AEC018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4579953</xdr:colOff>
      <xdr:row>8</xdr:row>
      <xdr:rowOff>942180</xdr:rowOff>
    </xdr:from>
    <xdr:to>
      <xdr:col>4</xdr:col>
      <xdr:colOff>1377253</xdr:colOff>
      <xdr:row>17</xdr:row>
      <xdr:rowOff>111380</xdr:rowOff>
    </xdr:to>
    <xdr:graphicFrame macro="">
      <xdr:nvGraphicFramePr>
        <xdr:cNvPr id="23" name="Gráfico 22">
          <a:extLst>
            <a:ext uri="{FF2B5EF4-FFF2-40B4-BE49-F238E27FC236}">
              <a16:creationId xmlns:a16="http://schemas.microsoft.com/office/drawing/2014/main" id="{F7498964-AB5E-4A8E-93AF-07F595449D21}"/>
            </a:ext>
            <a:ext uri="{147F2762-F138-4A5C-976F-8EAC2B608ADB}">
              <a16:predDERef xmlns:a16="http://schemas.microsoft.com/office/drawing/2014/main" pred="{0CFB5306-6E49-4511-BD96-F9F6FDCBD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2293941</xdr:colOff>
      <xdr:row>8</xdr:row>
      <xdr:rowOff>1000126</xdr:rowOff>
    </xdr:from>
    <xdr:to>
      <xdr:col>6</xdr:col>
      <xdr:colOff>1034341</xdr:colOff>
      <xdr:row>17</xdr:row>
      <xdr:rowOff>169326</xdr:rowOff>
    </xdr:to>
    <xdr:graphicFrame macro="">
      <xdr:nvGraphicFramePr>
        <xdr:cNvPr id="24" name="Gráfico 23">
          <a:extLst>
            <a:ext uri="{FF2B5EF4-FFF2-40B4-BE49-F238E27FC236}">
              <a16:creationId xmlns:a16="http://schemas.microsoft.com/office/drawing/2014/main" id="{2A2E6D10-217F-436E-89B0-302C0BAFC783}"/>
            </a:ext>
            <a:ext uri="{147F2762-F138-4A5C-976F-8EAC2B608ADB}">
              <a16:predDERef xmlns:a16="http://schemas.microsoft.com/office/drawing/2014/main" pred="{F7498964-AB5E-4A8E-93AF-07F595449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2039958</xdr:colOff>
      <xdr:row>8</xdr:row>
      <xdr:rowOff>1008063</xdr:rowOff>
    </xdr:from>
    <xdr:to>
      <xdr:col>8</xdr:col>
      <xdr:colOff>1542358</xdr:colOff>
      <xdr:row>17</xdr:row>
      <xdr:rowOff>177263</xdr:rowOff>
    </xdr:to>
    <xdr:graphicFrame macro="">
      <xdr:nvGraphicFramePr>
        <xdr:cNvPr id="25" name="Gráfico 24">
          <a:extLst>
            <a:ext uri="{FF2B5EF4-FFF2-40B4-BE49-F238E27FC236}">
              <a16:creationId xmlns:a16="http://schemas.microsoft.com/office/drawing/2014/main" id="{930981F2-1252-494D-8E77-1BF4C47893F3}"/>
            </a:ext>
            <a:ext uri="{147F2762-F138-4A5C-976F-8EAC2B608ADB}">
              <a16:predDERef xmlns:a16="http://schemas.microsoft.com/office/drawing/2014/main" pred="{2A2E6D10-217F-436E-89B0-302C0BAFC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xdr:col>
      <xdr:colOff>1452562</xdr:colOff>
      <xdr:row>8</xdr:row>
      <xdr:rowOff>635000</xdr:rowOff>
    </xdr:from>
    <xdr:ext cx="1851212" cy="342786"/>
    <xdr:sp macro="" textlink="">
      <xdr:nvSpPr>
        <xdr:cNvPr id="26" name="CaixaDeTexto 25">
          <a:extLst>
            <a:ext uri="{FF2B5EF4-FFF2-40B4-BE49-F238E27FC236}">
              <a16:creationId xmlns:a16="http://schemas.microsoft.com/office/drawing/2014/main" id="{D553B4E4-E258-4265-A078-5522C385DC21}"/>
            </a:ext>
          </a:extLst>
        </xdr:cNvPr>
        <xdr:cNvSpPr txBox="1"/>
      </xdr:nvSpPr>
      <xdr:spPr>
        <a:xfrm>
          <a:off x="2062162" y="4670425"/>
          <a:ext cx="185121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Políticas Aprovadas</a:t>
          </a:r>
        </a:p>
      </xdr:txBody>
    </xdr:sp>
    <xdr:clientData/>
  </xdr:oneCellAnchor>
  <xdr:oneCellAnchor>
    <xdr:from>
      <xdr:col>2</xdr:col>
      <xdr:colOff>490537</xdr:colOff>
      <xdr:row>8</xdr:row>
      <xdr:rowOff>673100</xdr:rowOff>
    </xdr:from>
    <xdr:ext cx="2390334" cy="342786"/>
    <xdr:sp macro="" textlink="">
      <xdr:nvSpPr>
        <xdr:cNvPr id="27" name="CaixaDeTexto 26">
          <a:extLst>
            <a:ext uri="{FF2B5EF4-FFF2-40B4-BE49-F238E27FC236}">
              <a16:creationId xmlns:a16="http://schemas.microsoft.com/office/drawing/2014/main" id="{211111A0-0EBF-48FF-B7DD-25B480BF8DFB}"/>
            </a:ext>
          </a:extLst>
        </xdr:cNvPr>
        <xdr:cNvSpPr txBox="1"/>
      </xdr:nvSpPr>
      <xdr:spPr>
        <a:xfrm>
          <a:off x="6078537" y="4708525"/>
          <a:ext cx="23903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Implementados</a:t>
          </a:r>
        </a:p>
      </xdr:txBody>
    </xdr:sp>
    <xdr:clientData/>
  </xdr:oneCellAnchor>
  <xdr:twoCellAnchor>
    <xdr:from>
      <xdr:col>1</xdr:col>
      <xdr:colOff>4572064</xdr:colOff>
      <xdr:row>8</xdr:row>
      <xdr:rowOff>968795</xdr:rowOff>
    </xdr:from>
    <xdr:to>
      <xdr:col>4</xdr:col>
      <xdr:colOff>1369364</xdr:colOff>
      <xdr:row>17</xdr:row>
      <xdr:rowOff>137995</xdr:rowOff>
    </xdr:to>
    <xdr:graphicFrame macro="">
      <xdr:nvGraphicFramePr>
        <xdr:cNvPr id="28" name="Gráfico 27">
          <a:extLst>
            <a:ext uri="{FF2B5EF4-FFF2-40B4-BE49-F238E27FC236}">
              <a16:creationId xmlns:a16="http://schemas.microsoft.com/office/drawing/2014/main" id="{5C6DB8B3-C4B5-4B19-8D7A-ECF1F0BF617F}"/>
            </a:ext>
            <a:ext uri="{147F2762-F138-4A5C-976F-8EAC2B608ADB}">
              <a16:predDERef xmlns:a16="http://schemas.microsoft.com/office/drawing/2014/main" pred="{211111A0-0EBF-48FF-B7DD-25B480BF8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4</xdr:col>
      <xdr:colOff>3325090</xdr:colOff>
      <xdr:row>8</xdr:row>
      <xdr:rowOff>738909</xdr:rowOff>
    </xdr:from>
    <xdr:ext cx="2340641" cy="342786"/>
    <xdr:sp macro="" textlink="">
      <xdr:nvSpPr>
        <xdr:cNvPr id="29" name="CaixaDeTexto 28">
          <a:extLst>
            <a:ext uri="{FF2B5EF4-FFF2-40B4-BE49-F238E27FC236}">
              <a16:creationId xmlns:a16="http://schemas.microsoft.com/office/drawing/2014/main" id="{D9AC4ECA-74E8-4C02-992F-CD8B3A817660}"/>
            </a:ext>
          </a:extLst>
        </xdr:cNvPr>
        <xdr:cNvSpPr txBox="1"/>
      </xdr:nvSpPr>
      <xdr:spPr>
        <a:xfrm>
          <a:off x="10999065" y="4774334"/>
          <a:ext cx="234064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Automatizados</a:t>
          </a:r>
        </a:p>
      </xdr:txBody>
    </xdr:sp>
    <xdr:clientData/>
  </xdr:oneCellAnchor>
  <xdr:twoCellAnchor editAs="oneCell">
    <xdr:from>
      <xdr:col>9</xdr:col>
      <xdr:colOff>2476494</xdr:colOff>
      <xdr:row>1</xdr:row>
      <xdr:rowOff>167411</xdr:rowOff>
    </xdr:from>
    <xdr:to>
      <xdr:col>9</xdr:col>
      <xdr:colOff>2955629</xdr:colOff>
      <xdr:row>1</xdr:row>
      <xdr:rowOff>631953</xdr:rowOff>
    </xdr:to>
    <xdr:pic>
      <xdr:nvPicPr>
        <xdr:cNvPr id="30" name="Imagem 29" title="Dashboard">
          <a:hlinkClick xmlns:r="http://schemas.openxmlformats.org/officeDocument/2006/relationships" r:id="rId18" tooltip="Dashboard"/>
          <a:extLst>
            <a:ext uri="{FF2B5EF4-FFF2-40B4-BE49-F238E27FC236}">
              <a16:creationId xmlns:a16="http://schemas.microsoft.com/office/drawing/2014/main" id="{F5CD1386-4735-4420-AE04-BF99AF4B6ABE}"/>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2467449" y="2453411"/>
          <a:ext cx="479135" cy="464542"/>
        </a:xfrm>
        <a:prstGeom prst="rect">
          <a:avLst/>
        </a:prstGeom>
        <a:scene3d>
          <a:camera prst="orthographicFront"/>
          <a:lightRig rig="threePt" dir="t"/>
        </a:scene3d>
        <a:sp3d>
          <a:bevelT/>
        </a:sp3d>
      </xdr:spPr>
    </xdr:pic>
    <xdr:clientData/>
  </xdr:twoCellAnchor>
  <xdr:twoCellAnchor editAs="oneCell">
    <xdr:from>
      <xdr:col>9</xdr:col>
      <xdr:colOff>3031068</xdr:colOff>
      <xdr:row>1</xdr:row>
      <xdr:rowOff>181699</xdr:rowOff>
    </xdr:from>
    <xdr:to>
      <xdr:col>9</xdr:col>
      <xdr:colOff>3272149</xdr:colOff>
      <xdr:row>2</xdr:row>
      <xdr:rowOff>79204</xdr:rowOff>
    </xdr:to>
    <xdr:pic>
      <xdr:nvPicPr>
        <xdr:cNvPr id="31" name="Imagem 30">
          <a:hlinkClick xmlns:r="http://schemas.openxmlformats.org/officeDocument/2006/relationships" r:id="rId20" tooltip="Próximo Controle"/>
          <a:extLst>
            <a:ext uri="{FF2B5EF4-FFF2-40B4-BE49-F238E27FC236}">
              <a16:creationId xmlns:a16="http://schemas.microsoft.com/office/drawing/2014/main" id="{6129217B-534B-4546-B395-87F0573A992E}"/>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3022023" y="2467699"/>
          <a:ext cx="241081" cy="590232"/>
        </a:xfrm>
        <a:prstGeom prst="rect">
          <a:avLst/>
        </a:prstGeom>
        <a:scene3d>
          <a:camera prst="orthographicFront"/>
          <a:lightRig rig="threePt" dir="t"/>
        </a:scene3d>
        <a:sp3d>
          <a:bevelT/>
        </a:sp3d>
      </xdr:spPr>
    </xdr:pic>
    <xdr:clientData/>
  </xdr:twoCellAnchor>
  <xdr:twoCellAnchor>
    <xdr:from>
      <xdr:col>4</xdr:col>
      <xdr:colOff>2291772</xdr:colOff>
      <xdr:row>8</xdr:row>
      <xdr:rowOff>999126</xdr:rowOff>
    </xdr:from>
    <xdr:to>
      <xdr:col>6</xdr:col>
      <xdr:colOff>1032172</xdr:colOff>
      <xdr:row>17</xdr:row>
      <xdr:rowOff>168326</xdr:rowOff>
    </xdr:to>
    <xdr:graphicFrame macro="">
      <xdr:nvGraphicFramePr>
        <xdr:cNvPr id="32" name="Gráfico 31">
          <a:extLst>
            <a:ext uri="{FF2B5EF4-FFF2-40B4-BE49-F238E27FC236}">
              <a16:creationId xmlns:a16="http://schemas.microsoft.com/office/drawing/2014/main" id="{222FBC93-8B61-4A42-A158-9A52CC275055}"/>
            </a:ext>
            <a:ext uri="{147F2762-F138-4A5C-976F-8EAC2B608ADB}">
              <a16:predDERef xmlns:a16="http://schemas.microsoft.com/office/drawing/2014/main" pred="{6129217B-534B-4546-B395-87F0573A9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2304761</xdr:colOff>
      <xdr:row>8</xdr:row>
      <xdr:rowOff>1015423</xdr:rowOff>
    </xdr:from>
    <xdr:to>
      <xdr:col>6</xdr:col>
      <xdr:colOff>1045161</xdr:colOff>
      <xdr:row>17</xdr:row>
      <xdr:rowOff>184623</xdr:rowOff>
    </xdr:to>
    <xdr:graphicFrame macro="">
      <xdr:nvGraphicFramePr>
        <xdr:cNvPr id="33" name="Gráfico 32">
          <a:extLst>
            <a:ext uri="{FF2B5EF4-FFF2-40B4-BE49-F238E27FC236}">
              <a16:creationId xmlns:a16="http://schemas.microsoft.com/office/drawing/2014/main" id="{FB321A4C-7CC6-410C-93FC-B07E92B275C6}"/>
            </a:ext>
            <a:ext uri="{147F2762-F138-4A5C-976F-8EAC2B608ADB}">
              <a16:predDERef xmlns:a16="http://schemas.microsoft.com/office/drawing/2014/main" pred="{222FBC93-8B61-4A42-A158-9A52CC275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2296885</xdr:colOff>
      <xdr:row>8</xdr:row>
      <xdr:rowOff>1025072</xdr:rowOff>
    </xdr:from>
    <xdr:to>
      <xdr:col>6</xdr:col>
      <xdr:colOff>1037285</xdr:colOff>
      <xdr:row>18</xdr:row>
      <xdr:rowOff>3772</xdr:rowOff>
    </xdr:to>
    <xdr:graphicFrame macro="">
      <xdr:nvGraphicFramePr>
        <xdr:cNvPr id="34" name="Gráfico 33">
          <a:extLst>
            <a:ext uri="{FF2B5EF4-FFF2-40B4-BE49-F238E27FC236}">
              <a16:creationId xmlns:a16="http://schemas.microsoft.com/office/drawing/2014/main" id="{30393F7B-439F-4F3A-9FD5-F5F7A9DA16EF}"/>
            </a:ext>
            <a:ext uri="{147F2762-F138-4A5C-976F-8EAC2B608ADB}">
              <a16:predDERef xmlns:a16="http://schemas.microsoft.com/office/drawing/2014/main" pred="{FB321A4C-7CC6-410C-93FC-B07E92B27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oneCellAnchor>
    <xdr:from>
      <xdr:col>6</xdr:col>
      <xdr:colOff>2744107</xdr:colOff>
      <xdr:row>8</xdr:row>
      <xdr:rowOff>721178</xdr:rowOff>
    </xdr:from>
    <xdr:ext cx="2766911" cy="342786"/>
    <xdr:sp macro="" textlink="">
      <xdr:nvSpPr>
        <xdr:cNvPr id="35" name="CaixaDeTexto 34">
          <a:extLst>
            <a:ext uri="{FF2B5EF4-FFF2-40B4-BE49-F238E27FC236}">
              <a16:creationId xmlns:a16="http://schemas.microsoft.com/office/drawing/2014/main" id="{9707A9BA-E157-4AFF-8226-91DD600FA6DB}"/>
            </a:ext>
          </a:extLst>
        </xdr:cNvPr>
        <xdr:cNvSpPr txBox="1"/>
      </xdr:nvSpPr>
      <xdr:spPr>
        <a:xfrm>
          <a:off x="14551932" y="4756603"/>
          <a:ext cx="276691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a:t>
          </a:r>
          <a:r>
            <a:rPr lang="pt-BR" sz="1600" b="1" baseline="0"/>
            <a:t> Reportado  à Direção</a:t>
          </a:r>
          <a:endParaRPr lang="pt-BR" sz="1600" b="1"/>
        </a:p>
      </xdr:txBody>
    </xdr:sp>
    <xdr:clientData/>
  </xdr:oneCellAnchor>
  <xdr:twoCellAnchor>
    <xdr:from>
      <xdr:col>6</xdr:col>
      <xdr:colOff>2032002</xdr:colOff>
      <xdr:row>8</xdr:row>
      <xdr:rowOff>1000125</xdr:rowOff>
    </xdr:from>
    <xdr:to>
      <xdr:col>8</xdr:col>
      <xdr:colOff>1534402</xdr:colOff>
      <xdr:row>17</xdr:row>
      <xdr:rowOff>169325</xdr:rowOff>
    </xdr:to>
    <xdr:graphicFrame macro="">
      <xdr:nvGraphicFramePr>
        <xdr:cNvPr id="36" name="Gráfico 35">
          <a:extLst>
            <a:ext uri="{FF2B5EF4-FFF2-40B4-BE49-F238E27FC236}">
              <a16:creationId xmlns:a16="http://schemas.microsoft.com/office/drawing/2014/main" id="{D5C97FB8-EB2B-45EB-84BD-0946A44612F0}"/>
            </a:ext>
            <a:ext uri="{147F2762-F138-4A5C-976F-8EAC2B608ADB}">
              <a16:predDERef xmlns:a16="http://schemas.microsoft.com/office/drawing/2014/main" pred="{9707A9BA-E157-4AFF-8226-91DD600FA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6</xdr:col>
      <xdr:colOff>2045607</xdr:colOff>
      <xdr:row>8</xdr:row>
      <xdr:rowOff>1025072</xdr:rowOff>
    </xdr:from>
    <xdr:to>
      <xdr:col>8</xdr:col>
      <xdr:colOff>1548007</xdr:colOff>
      <xdr:row>18</xdr:row>
      <xdr:rowOff>3772</xdr:rowOff>
    </xdr:to>
    <xdr:graphicFrame macro="">
      <xdr:nvGraphicFramePr>
        <xdr:cNvPr id="37" name="Gráfico 36">
          <a:extLst>
            <a:ext uri="{FF2B5EF4-FFF2-40B4-BE49-F238E27FC236}">
              <a16:creationId xmlns:a16="http://schemas.microsoft.com/office/drawing/2014/main" id="{DD9D8AA7-B33B-4706-B4C1-73AA0849D45B}"/>
            </a:ext>
            <a:ext uri="{147F2762-F138-4A5C-976F-8EAC2B608ADB}">
              <a16:predDERef xmlns:a16="http://schemas.microsoft.com/office/drawing/2014/main" pred="{D5C97FB8-EB2B-45EB-84BD-0946A4461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xdr:col>
      <xdr:colOff>2046513</xdr:colOff>
      <xdr:row>8</xdr:row>
      <xdr:rowOff>1041400</xdr:rowOff>
    </xdr:from>
    <xdr:to>
      <xdr:col>8</xdr:col>
      <xdr:colOff>1548913</xdr:colOff>
      <xdr:row>18</xdr:row>
      <xdr:rowOff>20100</xdr:rowOff>
    </xdr:to>
    <xdr:graphicFrame macro="">
      <xdr:nvGraphicFramePr>
        <xdr:cNvPr id="38" name="Gráfico 37">
          <a:extLst>
            <a:ext uri="{FF2B5EF4-FFF2-40B4-BE49-F238E27FC236}">
              <a16:creationId xmlns:a16="http://schemas.microsoft.com/office/drawing/2014/main" id="{DFA81690-28D4-4E0B-BA99-6929BB588901}"/>
            </a:ext>
            <a:ext uri="{147F2762-F138-4A5C-976F-8EAC2B608ADB}">
              <a16:predDERef xmlns:a16="http://schemas.microsoft.com/office/drawing/2014/main" pred="{DD9D8AA7-B33B-4706-B4C1-73AA0849D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oneCellAnchor>
    <xdr:from>
      <xdr:col>4</xdr:col>
      <xdr:colOff>476942</xdr:colOff>
      <xdr:row>1</xdr:row>
      <xdr:rowOff>330257</xdr:rowOff>
    </xdr:from>
    <xdr:ext cx="2432397" cy="374141"/>
    <xdr:sp macro="" textlink="">
      <xdr:nvSpPr>
        <xdr:cNvPr id="39" name="CaixaDeTexto 38">
          <a:extLst>
            <a:ext uri="{FF2B5EF4-FFF2-40B4-BE49-F238E27FC236}">
              <a16:creationId xmlns:a16="http://schemas.microsoft.com/office/drawing/2014/main" id="{35B038FF-5F76-4DEB-AA2F-F1399F7E639F}"/>
            </a:ext>
          </a:extLst>
        </xdr:cNvPr>
        <xdr:cNvSpPr txBox="1"/>
      </xdr:nvSpPr>
      <xdr:spPr>
        <a:xfrm>
          <a:off x="8150917" y="1085907"/>
          <a:ext cx="243239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800" b="1"/>
            <a:t>Adequação</a:t>
          </a:r>
          <a:r>
            <a:rPr lang="pt-BR" sz="1800" b="1" baseline="0"/>
            <a:t> ao Controle</a:t>
          </a:r>
          <a:endParaRPr lang="pt-BR" sz="1800" b="1"/>
        </a:p>
      </xdr:txBody>
    </xdr:sp>
    <xdr:clientData/>
  </xdr:oneCellAnchor>
  <xdr:twoCellAnchor editAs="oneCell">
    <xdr:from>
      <xdr:col>9</xdr:col>
      <xdr:colOff>2154504</xdr:colOff>
      <xdr:row>1</xdr:row>
      <xdr:rowOff>183612</xdr:rowOff>
    </xdr:from>
    <xdr:to>
      <xdr:col>9</xdr:col>
      <xdr:colOff>2395585</xdr:colOff>
      <xdr:row>2</xdr:row>
      <xdr:rowOff>81117</xdr:rowOff>
    </xdr:to>
    <xdr:pic>
      <xdr:nvPicPr>
        <xdr:cNvPr id="40" name="Imagem 39">
          <a:hlinkClick xmlns:r="http://schemas.openxmlformats.org/officeDocument/2006/relationships" r:id="rId28" tooltip="Controle Anterior"/>
          <a:extLst>
            <a:ext uri="{FF2B5EF4-FFF2-40B4-BE49-F238E27FC236}">
              <a16:creationId xmlns:a16="http://schemas.microsoft.com/office/drawing/2014/main" id="{8951B786-2961-40A2-B544-B577F46951FA}"/>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flipH="1" flipV="1">
          <a:off x="22145459" y="2469612"/>
          <a:ext cx="241081" cy="590232"/>
        </a:xfrm>
        <a:prstGeom prst="rect">
          <a:avLst/>
        </a:prstGeom>
        <a:scene3d>
          <a:camera prst="orthographicFront"/>
          <a:lightRig rig="threePt" dir="t"/>
        </a:scene3d>
        <a:sp3d>
          <a:bevelT/>
        </a:sp3d>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38</xdr:row>
      <xdr:rowOff>171609</xdr:rowOff>
    </xdr:to>
    <xdr:pic>
      <xdr:nvPicPr>
        <xdr:cNvPr id="17" name="Picture 16" descr="Creative Commons License">
          <a:extLst>
            <a:ext uri="{FF2B5EF4-FFF2-40B4-BE49-F238E27FC236}">
              <a16:creationId xmlns:a16="http://schemas.microsoft.com/office/drawing/2014/main" id="{00000000-0008-0000-12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134938</xdr:rowOff>
    </xdr:from>
    <xdr:to>
      <xdr:col>1</xdr:col>
      <xdr:colOff>2243515</xdr:colOff>
      <xdr:row>0</xdr:row>
      <xdr:rowOff>632368</xdr:rowOff>
    </xdr:to>
    <xdr:pic>
      <xdr:nvPicPr>
        <xdr:cNvPr id="18" name="Picture 17">
          <a:extLst>
            <a:ext uri="{FF2B5EF4-FFF2-40B4-BE49-F238E27FC236}">
              <a16:creationId xmlns:a16="http://schemas.microsoft.com/office/drawing/2014/main" id="{00000000-0008-0000-1200-000012000000}"/>
            </a:ext>
          </a:extLst>
        </xdr:cNvPr>
        <xdr:cNvPicPr>
          <a:picLocks noChangeAspect="1"/>
        </xdr:cNvPicPr>
      </xdr:nvPicPr>
      <xdr:blipFill>
        <a:blip xmlns:r="http://schemas.openxmlformats.org/officeDocument/2006/relationships" r:embed="rId2"/>
        <a:stretch>
          <a:fillRect/>
        </a:stretch>
      </xdr:blipFill>
      <xdr:spPr>
        <a:xfrm>
          <a:off x="627063" y="134938"/>
          <a:ext cx="2235577" cy="497430"/>
        </a:xfrm>
        <a:prstGeom prst="rect">
          <a:avLst/>
        </a:prstGeom>
      </xdr:spPr>
    </xdr:pic>
    <xdr:clientData/>
  </xdr:twoCellAnchor>
  <xdr:twoCellAnchor editAs="oneCell">
    <xdr:from>
      <xdr:col>9</xdr:col>
      <xdr:colOff>1793875</xdr:colOff>
      <xdr:row>0</xdr:row>
      <xdr:rowOff>190500</xdr:rowOff>
    </xdr:from>
    <xdr:to>
      <xdr:col>9</xdr:col>
      <xdr:colOff>3311614</xdr:colOff>
      <xdr:row>0</xdr:row>
      <xdr:rowOff>690760</xdr:rowOff>
    </xdr:to>
    <xdr:pic>
      <xdr:nvPicPr>
        <xdr:cNvPr id="19" name="Picture 18">
          <a:extLst>
            <a:ext uri="{FF2B5EF4-FFF2-40B4-BE49-F238E27FC236}">
              <a16:creationId xmlns:a16="http://schemas.microsoft.com/office/drawing/2014/main" id="{00000000-0008-0000-12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788438" y="190500"/>
          <a:ext cx="1517739" cy="500260"/>
        </a:xfrm>
        <a:prstGeom prst="rect">
          <a:avLst/>
        </a:prstGeom>
      </xdr:spPr>
    </xdr:pic>
    <xdr:clientData/>
  </xdr:twoCellAnchor>
  <xdr:twoCellAnchor>
    <xdr:from>
      <xdr:col>1</xdr:col>
      <xdr:colOff>4572452</xdr:colOff>
      <xdr:row>8</xdr:row>
      <xdr:rowOff>985158</xdr:rowOff>
    </xdr:from>
    <xdr:to>
      <xdr:col>4</xdr:col>
      <xdr:colOff>1369752</xdr:colOff>
      <xdr:row>17</xdr:row>
      <xdr:rowOff>154358</xdr:rowOff>
    </xdr:to>
    <xdr:graphicFrame macro="">
      <xdr:nvGraphicFramePr>
        <xdr:cNvPr id="10" name="Gráfico 9">
          <a:extLst>
            <a:ext uri="{FF2B5EF4-FFF2-40B4-BE49-F238E27FC236}">
              <a16:creationId xmlns:a16="http://schemas.microsoft.com/office/drawing/2014/main" id="{CB6F4550-068C-4F9B-BDA6-D04B5D6EF604}"/>
            </a:ext>
            <a:ext uri="{147F2762-F138-4A5C-976F-8EAC2B608ADB}">
              <a16:predDERef xmlns:a16="http://schemas.microsoft.com/office/drawing/2014/main" pred="{00000000-0008-0000-1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758048</xdr:colOff>
      <xdr:row>2</xdr:row>
      <xdr:rowOff>125866</xdr:rowOff>
    </xdr:from>
    <xdr:to>
      <xdr:col>5</xdr:col>
      <xdr:colOff>1631171</xdr:colOff>
      <xdr:row>8</xdr:row>
      <xdr:rowOff>564812</xdr:rowOff>
    </xdr:to>
    <xdr:graphicFrame macro="">
      <xdr:nvGraphicFramePr>
        <xdr:cNvPr id="11" name="Gráfico 10">
          <a:extLst>
            <a:ext uri="{FF2B5EF4-FFF2-40B4-BE49-F238E27FC236}">
              <a16:creationId xmlns:a16="http://schemas.microsoft.com/office/drawing/2014/main" id="{42C22A9C-CD06-4D1A-BEF3-8E8C753DEF0C}"/>
            </a:ext>
            <a:ext uri="{147F2762-F138-4A5C-976F-8EAC2B608ADB}">
              <a16:predDERef xmlns:a16="http://schemas.microsoft.com/office/drawing/2014/main" pred="{CB6F4550-068C-4F9B-BDA6-D04B5D6EF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783678</xdr:colOff>
      <xdr:row>2</xdr:row>
      <xdr:rowOff>120322</xdr:rowOff>
    </xdr:from>
    <xdr:to>
      <xdr:col>5</xdr:col>
      <xdr:colOff>1623164</xdr:colOff>
      <xdr:row>8</xdr:row>
      <xdr:rowOff>559268</xdr:rowOff>
    </xdr:to>
    <xdr:graphicFrame macro="">
      <xdr:nvGraphicFramePr>
        <xdr:cNvPr id="12" name="Gráfico 11">
          <a:extLst>
            <a:ext uri="{FF2B5EF4-FFF2-40B4-BE49-F238E27FC236}">
              <a16:creationId xmlns:a16="http://schemas.microsoft.com/office/drawing/2014/main" id="{9A1A5268-5044-4E69-AC64-F85DA2F3D8B2}"/>
            </a:ext>
            <a:ext uri="{147F2762-F138-4A5C-976F-8EAC2B608ADB}">
              <a16:predDERef xmlns:a16="http://schemas.microsoft.com/office/drawing/2014/main" pred="{42C22A9C-CD06-4D1A-BEF3-8E8C753DE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774290</xdr:colOff>
      <xdr:row>2</xdr:row>
      <xdr:rowOff>128309</xdr:rowOff>
    </xdr:from>
    <xdr:to>
      <xdr:col>5</xdr:col>
      <xdr:colOff>1616110</xdr:colOff>
      <xdr:row>8</xdr:row>
      <xdr:rowOff>567255</xdr:rowOff>
    </xdr:to>
    <xdr:graphicFrame macro="">
      <xdr:nvGraphicFramePr>
        <xdr:cNvPr id="13" name="Gráfico 12">
          <a:extLst>
            <a:ext uri="{FF2B5EF4-FFF2-40B4-BE49-F238E27FC236}">
              <a16:creationId xmlns:a16="http://schemas.microsoft.com/office/drawing/2014/main" id="{0644D8C2-4C60-4407-A420-D633BC9F1520}"/>
            </a:ext>
            <a:ext uri="{147F2762-F138-4A5C-976F-8EAC2B608ADB}">
              <a16:predDERef xmlns:a16="http://schemas.microsoft.com/office/drawing/2014/main" pred="{9A1A5268-5044-4E69-AC64-F85DA2F3D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772739</xdr:colOff>
      <xdr:row>2</xdr:row>
      <xdr:rowOff>119274</xdr:rowOff>
    </xdr:from>
    <xdr:to>
      <xdr:col>5</xdr:col>
      <xdr:colOff>1612225</xdr:colOff>
      <xdr:row>8</xdr:row>
      <xdr:rowOff>558220</xdr:rowOff>
    </xdr:to>
    <xdr:graphicFrame macro="">
      <xdr:nvGraphicFramePr>
        <xdr:cNvPr id="14" name="Gráfico 13">
          <a:extLst>
            <a:ext uri="{FF2B5EF4-FFF2-40B4-BE49-F238E27FC236}">
              <a16:creationId xmlns:a16="http://schemas.microsoft.com/office/drawing/2014/main" id="{490CCC5F-0B96-4891-BEBF-465ACD633821}"/>
            </a:ext>
            <a:ext uri="{147F2762-F138-4A5C-976F-8EAC2B608ADB}">
              <a16:predDERef xmlns:a16="http://schemas.microsoft.com/office/drawing/2014/main" pred="{0644D8C2-4C60-4407-A420-D633BC9F1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352425</xdr:colOff>
      <xdr:row>8</xdr:row>
      <xdr:rowOff>965200</xdr:rowOff>
    </xdr:from>
    <xdr:to>
      <xdr:col>1</xdr:col>
      <xdr:colOff>4528425</xdr:colOff>
      <xdr:row>17</xdr:row>
      <xdr:rowOff>134400</xdr:rowOff>
    </xdr:to>
    <xdr:graphicFrame macro="">
      <xdr:nvGraphicFramePr>
        <xdr:cNvPr id="15" name="Gráfico 14">
          <a:extLst>
            <a:ext uri="{FF2B5EF4-FFF2-40B4-BE49-F238E27FC236}">
              <a16:creationId xmlns:a16="http://schemas.microsoft.com/office/drawing/2014/main" id="{DCE55F42-E860-46CE-AD45-1A9932626D14}"/>
            </a:ext>
            <a:ext uri="{147F2762-F138-4A5C-976F-8EAC2B608ADB}">
              <a16:predDERef xmlns:a16="http://schemas.microsoft.com/office/drawing/2014/main" pred="{490CCC5F-0B96-4891-BEBF-465ACD633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325782</xdr:colOff>
      <xdr:row>8</xdr:row>
      <xdr:rowOff>958022</xdr:rowOff>
    </xdr:from>
    <xdr:to>
      <xdr:col>1</xdr:col>
      <xdr:colOff>4500908</xdr:colOff>
      <xdr:row>17</xdr:row>
      <xdr:rowOff>127222</xdr:rowOff>
    </xdr:to>
    <xdr:graphicFrame macro="">
      <xdr:nvGraphicFramePr>
        <xdr:cNvPr id="16" name="Gráfico 15">
          <a:extLst>
            <a:ext uri="{FF2B5EF4-FFF2-40B4-BE49-F238E27FC236}">
              <a16:creationId xmlns:a16="http://schemas.microsoft.com/office/drawing/2014/main" id="{2D270289-8FEA-4F9B-A37D-CA3104FBAF24}"/>
            </a:ext>
            <a:ext uri="{147F2762-F138-4A5C-976F-8EAC2B608ADB}">
              <a16:predDERef xmlns:a16="http://schemas.microsoft.com/office/drawing/2014/main" pred="{DCE55F42-E860-46CE-AD45-1A9932626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335359</xdr:colOff>
      <xdr:row>8</xdr:row>
      <xdr:rowOff>960438</xdr:rowOff>
    </xdr:from>
    <xdr:to>
      <xdr:col>1</xdr:col>
      <xdr:colOff>4510485</xdr:colOff>
      <xdr:row>17</xdr:row>
      <xdr:rowOff>129638</xdr:rowOff>
    </xdr:to>
    <xdr:graphicFrame macro="">
      <xdr:nvGraphicFramePr>
        <xdr:cNvPr id="20" name="Gráfico 19">
          <a:extLst>
            <a:ext uri="{FF2B5EF4-FFF2-40B4-BE49-F238E27FC236}">
              <a16:creationId xmlns:a16="http://schemas.microsoft.com/office/drawing/2014/main" id="{D748F4F7-7BCA-46C8-9AA8-C7324872FE99}"/>
            </a:ext>
            <a:ext uri="{147F2762-F138-4A5C-976F-8EAC2B608ADB}">
              <a16:predDERef xmlns:a16="http://schemas.microsoft.com/office/drawing/2014/main" pred="{2D270289-8FEA-4F9B-A37D-CA3104FBA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333375</xdr:colOff>
      <xdr:row>8</xdr:row>
      <xdr:rowOff>965993</xdr:rowOff>
    </xdr:from>
    <xdr:to>
      <xdr:col>1</xdr:col>
      <xdr:colOff>4508501</xdr:colOff>
      <xdr:row>17</xdr:row>
      <xdr:rowOff>135193</xdr:rowOff>
    </xdr:to>
    <xdr:graphicFrame macro="">
      <xdr:nvGraphicFramePr>
        <xdr:cNvPr id="21" name="Gráfico 20">
          <a:extLst>
            <a:ext uri="{FF2B5EF4-FFF2-40B4-BE49-F238E27FC236}">
              <a16:creationId xmlns:a16="http://schemas.microsoft.com/office/drawing/2014/main" id="{C5656237-A876-4BCC-8A33-CD5C0FD17647}"/>
            </a:ext>
            <a:ext uri="{147F2762-F138-4A5C-976F-8EAC2B608ADB}">
              <a16:predDERef xmlns:a16="http://schemas.microsoft.com/office/drawing/2014/main" pred="{D748F4F7-7BCA-46C8-9AA8-C7324872F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4585792</xdr:colOff>
      <xdr:row>8</xdr:row>
      <xdr:rowOff>977831</xdr:rowOff>
    </xdr:from>
    <xdr:to>
      <xdr:col>4</xdr:col>
      <xdr:colOff>1383092</xdr:colOff>
      <xdr:row>17</xdr:row>
      <xdr:rowOff>147031</xdr:rowOff>
    </xdr:to>
    <xdr:graphicFrame macro="">
      <xdr:nvGraphicFramePr>
        <xdr:cNvPr id="22" name="Gráfico 21">
          <a:extLst>
            <a:ext uri="{FF2B5EF4-FFF2-40B4-BE49-F238E27FC236}">
              <a16:creationId xmlns:a16="http://schemas.microsoft.com/office/drawing/2014/main" id="{3C550DA0-A019-422F-8AE3-1A3B124FC520}"/>
            </a:ext>
            <a:ext uri="{147F2762-F138-4A5C-976F-8EAC2B608ADB}">
              <a16:predDERef xmlns:a16="http://schemas.microsoft.com/office/drawing/2014/main" pred="{C5656237-A876-4BCC-8A33-CD5C0FD17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4579953</xdr:colOff>
      <xdr:row>8</xdr:row>
      <xdr:rowOff>942180</xdr:rowOff>
    </xdr:from>
    <xdr:to>
      <xdr:col>4</xdr:col>
      <xdr:colOff>1377253</xdr:colOff>
      <xdr:row>17</xdr:row>
      <xdr:rowOff>111380</xdr:rowOff>
    </xdr:to>
    <xdr:graphicFrame macro="">
      <xdr:nvGraphicFramePr>
        <xdr:cNvPr id="23" name="Gráfico 22">
          <a:extLst>
            <a:ext uri="{FF2B5EF4-FFF2-40B4-BE49-F238E27FC236}">
              <a16:creationId xmlns:a16="http://schemas.microsoft.com/office/drawing/2014/main" id="{D2020A28-309A-4773-A136-0F989B5B8EC8}"/>
            </a:ext>
            <a:ext uri="{147F2762-F138-4A5C-976F-8EAC2B608ADB}">
              <a16:predDERef xmlns:a16="http://schemas.microsoft.com/office/drawing/2014/main" pred="{3C550DA0-A019-422F-8AE3-1A3B124FC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xdr:col>
      <xdr:colOff>1452562</xdr:colOff>
      <xdr:row>8</xdr:row>
      <xdr:rowOff>635000</xdr:rowOff>
    </xdr:from>
    <xdr:ext cx="1851212" cy="342786"/>
    <xdr:sp macro="" textlink="">
      <xdr:nvSpPr>
        <xdr:cNvPr id="26" name="CaixaDeTexto 25">
          <a:extLst>
            <a:ext uri="{FF2B5EF4-FFF2-40B4-BE49-F238E27FC236}">
              <a16:creationId xmlns:a16="http://schemas.microsoft.com/office/drawing/2014/main" id="{28B48D50-0B40-4AAB-8610-4E427864B0B6}"/>
            </a:ext>
          </a:extLst>
        </xdr:cNvPr>
        <xdr:cNvSpPr txBox="1"/>
      </xdr:nvSpPr>
      <xdr:spPr>
        <a:xfrm>
          <a:off x="2062162" y="4670425"/>
          <a:ext cx="185121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Políticas Aprovadas</a:t>
          </a:r>
        </a:p>
      </xdr:txBody>
    </xdr:sp>
    <xdr:clientData/>
  </xdr:oneCellAnchor>
  <xdr:oneCellAnchor>
    <xdr:from>
      <xdr:col>2</xdr:col>
      <xdr:colOff>490537</xdr:colOff>
      <xdr:row>8</xdr:row>
      <xdr:rowOff>673100</xdr:rowOff>
    </xdr:from>
    <xdr:ext cx="2390334" cy="342786"/>
    <xdr:sp macro="" textlink="">
      <xdr:nvSpPr>
        <xdr:cNvPr id="27" name="CaixaDeTexto 26">
          <a:extLst>
            <a:ext uri="{FF2B5EF4-FFF2-40B4-BE49-F238E27FC236}">
              <a16:creationId xmlns:a16="http://schemas.microsoft.com/office/drawing/2014/main" id="{75123FB5-4A42-4F8F-BE8B-FCFCE58BF1D3}"/>
            </a:ext>
          </a:extLst>
        </xdr:cNvPr>
        <xdr:cNvSpPr txBox="1"/>
      </xdr:nvSpPr>
      <xdr:spPr>
        <a:xfrm>
          <a:off x="6078537" y="4708525"/>
          <a:ext cx="23903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Implementados</a:t>
          </a:r>
        </a:p>
      </xdr:txBody>
    </xdr:sp>
    <xdr:clientData/>
  </xdr:oneCellAnchor>
  <xdr:twoCellAnchor>
    <xdr:from>
      <xdr:col>1</xdr:col>
      <xdr:colOff>4572064</xdr:colOff>
      <xdr:row>8</xdr:row>
      <xdr:rowOff>968795</xdr:rowOff>
    </xdr:from>
    <xdr:to>
      <xdr:col>4</xdr:col>
      <xdr:colOff>1369364</xdr:colOff>
      <xdr:row>17</xdr:row>
      <xdr:rowOff>137995</xdr:rowOff>
    </xdr:to>
    <xdr:graphicFrame macro="">
      <xdr:nvGraphicFramePr>
        <xdr:cNvPr id="28" name="Gráfico 27">
          <a:extLst>
            <a:ext uri="{FF2B5EF4-FFF2-40B4-BE49-F238E27FC236}">
              <a16:creationId xmlns:a16="http://schemas.microsoft.com/office/drawing/2014/main" id="{71693745-941B-4591-A9E0-D4A7A4E57302}"/>
            </a:ext>
            <a:ext uri="{147F2762-F138-4A5C-976F-8EAC2B608ADB}">
              <a16:predDERef xmlns:a16="http://schemas.microsoft.com/office/drawing/2014/main" pred="{75123FB5-4A42-4F8F-BE8B-FCFCE58BF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9</xdr:col>
      <xdr:colOff>2446214</xdr:colOff>
      <xdr:row>1</xdr:row>
      <xdr:rowOff>167411</xdr:rowOff>
    </xdr:from>
    <xdr:to>
      <xdr:col>9</xdr:col>
      <xdr:colOff>2925349</xdr:colOff>
      <xdr:row>1</xdr:row>
      <xdr:rowOff>649271</xdr:rowOff>
    </xdr:to>
    <xdr:pic>
      <xdr:nvPicPr>
        <xdr:cNvPr id="30" name="Imagem 29" title="Dashboard">
          <a:hlinkClick xmlns:r="http://schemas.openxmlformats.org/officeDocument/2006/relationships" r:id="rId16" tooltip="Dashboard"/>
          <a:extLst>
            <a:ext uri="{FF2B5EF4-FFF2-40B4-BE49-F238E27FC236}">
              <a16:creationId xmlns:a16="http://schemas.microsoft.com/office/drawing/2014/main" id="{1F7E23FB-E8C5-4CFB-8943-E0D51DD0BB7D}"/>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22440777" y="2453411"/>
          <a:ext cx="479135" cy="481860"/>
        </a:xfrm>
        <a:prstGeom prst="rect">
          <a:avLst/>
        </a:prstGeom>
        <a:scene3d>
          <a:camera prst="orthographicFront"/>
          <a:lightRig rig="threePt" dir="t"/>
        </a:scene3d>
        <a:sp3d>
          <a:bevelT/>
        </a:sp3d>
      </xdr:spPr>
    </xdr:pic>
    <xdr:clientData/>
  </xdr:twoCellAnchor>
  <xdr:twoCellAnchor editAs="oneCell">
    <xdr:from>
      <xdr:col>9</xdr:col>
      <xdr:colOff>3016660</xdr:colOff>
      <xdr:row>1</xdr:row>
      <xdr:rowOff>181699</xdr:rowOff>
    </xdr:from>
    <xdr:to>
      <xdr:col>9</xdr:col>
      <xdr:colOff>3257741</xdr:colOff>
      <xdr:row>2</xdr:row>
      <xdr:rowOff>41681</xdr:rowOff>
    </xdr:to>
    <xdr:pic>
      <xdr:nvPicPr>
        <xdr:cNvPr id="31" name="Imagem 30">
          <a:hlinkClick xmlns:r="http://schemas.openxmlformats.org/officeDocument/2006/relationships" r:id="rId18" tooltip="Próximo Controle"/>
          <a:extLst>
            <a:ext uri="{FF2B5EF4-FFF2-40B4-BE49-F238E27FC236}">
              <a16:creationId xmlns:a16="http://schemas.microsoft.com/office/drawing/2014/main" id="{B138F6AB-5078-4F0A-AEED-9EFEAEC9F54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3011223" y="2467699"/>
          <a:ext cx="241081" cy="590232"/>
        </a:xfrm>
        <a:prstGeom prst="rect">
          <a:avLst/>
        </a:prstGeom>
        <a:scene3d>
          <a:camera prst="orthographicFront"/>
          <a:lightRig rig="threePt" dir="t"/>
        </a:scene3d>
        <a:sp3d>
          <a:bevelT/>
        </a:sp3d>
      </xdr:spPr>
    </xdr:pic>
    <xdr:clientData/>
  </xdr:twoCellAnchor>
  <xdr:oneCellAnchor>
    <xdr:from>
      <xdr:col>4</xdr:col>
      <xdr:colOff>476942</xdr:colOff>
      <xdr:row>1</xdr:row>
      <xdr:rowOff>330257</xdr:rowOff>
    </xdr:from>
    <xdr:ext cx="2432397" cy="374141"/>
    <xdr:sp macro="" textlink="">
      <xdr:nvSpPr>
        <xdr:cNvPr id="39" name="CaixaDeTexto 38">
          <a:extLst>
            <a:ext uri="{FF2B5EF4-FFF2-40B4-BE49-F238E27FC236}">
              <a16:creationId xmlns:a16="http://schemas.microsoft.com/office/drawing/2014/main" id="{872BEE35-D852-40E2-929A-185D53BE4B51}"/>
            </a:ext>
          </a:extLst>
        </xdr:cNvPr>
        <xdr:cNvSpPr txBox="1"/>
      </xdr:nvSpPr>
      <xdr:spPr>
        <a:xfrm>
          <a:off x="8150917" y="1085907"/>
          <a:ext cx="243239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800" b="1"/>
            <a:t>Adequação</a:t>
          </a:r>
          <a:r>
            <a:rPr lang="pt-BR" sz="1800" b="1" baseline="0"/>
            <a:t> ao Controle</a:t>
          </a:r>
          <a:endParaRPr lang="pt-BR" sz="1800" b="1"/>
        </a:p>
      </xdr:txBody>
    </xdr:sp>
    <xdr:clientData/>
  </xdr:oneCellAnchor>
  <xdr:twoCellAnchor editAs="oneCell">
    <xdr:from>
      <xdr:col>9</xdr:col>
      <xdr:colOff>2114836</xdr:colOff>
      <xdr:row>1</xdr:row>
      <xdr:rowOff>183612</xdr:rowOff>
    </xdr:from>
    <xdr:to>
      <xdr:col>9</xdr:col>
      <xdr:colOff>2355917</xdr:colOff>
      <xdr:row>2</xdr:row>
      <xdr:rowOff>43594</xdr:rowOff>
    </xdr:to>
    <xdr:pic>
      <xdr:nvPicPr>
        <xdr:cNvPr id="40" name="Imagem 39">
          <a:hlinkClick xmlns:r="http://schemas.openxmlformats.org/officeDocument/2006/relationships" r:id="rId20" tooltip="Controle Anterior"/>
          <a:extLst>
            <a:ext uri="{FF2B5EF4-FFF2-40B4-BE49-F238E27FC236}">
              <a16:creationId xmlns:a16="http://schemas.microsoft.com/office/drawing/2014/main" id="{2545044A-A138-4787-B53D-20B6D11C2199}"/>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flipH="1" flipV="1">
          <a:off x="22109399" y="2469612"/>
          <a:ext cx="241081" cy="590232"/>
        </a:xfrm>
        <a:prstGeom prst="rect">
          <a:avLst/>
        </a:prstGeom>
        <a:scene3d>
          <a:camera prst="orthographicFront"/>
          <a:lightRig rig="threePt" dir="t"/>
        </a:scene3d>
        <a:sp3d>
          <a:bevelT/>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16</xdr:row>
      <xdr:rowOff>0</xdr:rowOff>
    </xdr:from>
    <xdr:to>
      <xdr:col>16</xdr:col>
      <xdr:colOff>7055</xdr:colOff>
      <xdr:row>25</xdr:row>
      <xdr:rowOff>565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1042035</xdr:colOff>
      <xdr:row>42</xdr:row>
      <xdr:rowOff>160020</xdr:rowOff>
    </xdr:from>
    <xdr:to>
      <xdr:col>1</xdr:col>
      <xdr:colOff>1836208</xdr:colOff>
      <xdr:row>44</xdr:row>
      <xdr:rowOff>83255</xdr:rowOff>
    </xdr:to>
    <xdr:pic>
      <xdr:nvPicPr>
        <xdr:cNvPr id="5" name="Picture 11" descr="Creative Commons License">
          <a:extLst>
            <a:ext uri="{FF2B5EF4-FFF2-40B4-BE49-F238E27FC236}">
              <a16:creationId xmlns:a16="http://schemas.microsoft.com/office/drawing/2014/main" id="{00000000-0008-0000-0100-00000C000000}"/>
            </a:ext>
            <a:ext uri="{147F2762-F138-4A5C-976F-8EAC2B608ADB}">
              <a16:predDERef xmlns:a16="http://schemas.microsoft.com/office/drawing/2014/main" pre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27910" y="8770620"/>
          <a:ext cx="794173" cy="304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254000</xdr:colOff>
      <xdr:row>0</xdr:row>
      <xdr:rowOff>127000</xdr:rowOff>
    </xdr:from>
    <xdr:to>
      <xdr:col>1</xdr:col>
      <xdr:colOff>1101043</xdr:colOff>
      <xdr:row>0</xdr:row>
      <xdr:rowOff>624430</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254000" y="127000"/>
          <a:ext cx="2244044" cy="497430"/>
        </a:xfrm>
        <a:prstGeom prst="rect">
          <a:avLst/>
        </a:prstGeom>
      </xdr:spPr>
    </xdr:pic>
    <xdr:clientData/>
  </xdr:twoCellAnchor>
  <xdr:twoCellAnchor editAs="oneCell">
    <xdr:from>
      <xdr:col>13</xdr:col>
      <xdr:colOff>23812</xdr:colOff>
      <xdr:row>0</xdr:row>
      <xdr:rowOff>127000</xdr:rowOff>
    </xdr:from>
    <xdr:to>
      <xdr:col>15</xdr:col>
      <xdr:colOff>319177</xdr:colOff>
      <xdr:row>0</xdr:row>
      <xdr:rowOff>627260</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196034" y="127000"/>
          <a:ext cx="1508920" cy="500260"/>
        </a:xfrm>
        <a:prstGeom prst="rect">
          <a:avLst/>
        </a:prstGeom>
      </xdr:spPr>
    </xdr:pic>
    <xdr:clientData/>
  </xdr:twoCellAnchor>
  <xdr:twoCellAnchor>
    <xdr:from>
      <xdr:col>0</xdr:col>
      <xdr:colOff>14111</xdr:colOff>
      <xdr:row>26</xdr:row>
      <xdr:rowOff>174626</xdr:rowOff>
    </xdr:from>
    <xdr:to>
      <xdr:col>16</xdr:col>
      <xdr:colOff>0</xdr:colOff>
      <xdr:row>40</xdr:row>
      <xdr:rowOff>28223</xdr:rowOff>
    </xdr:to>
    <xdr:graphicFrame macro="">
      <xdr:nvGraphicFramePr>
        <xdr:cNvPr id="6" name="Chart 5">
          <a:extLst>
            <a:ext uri="{FF2B5EF4-FFF2-40B4-BE49-F238E27FC236}">
              <a16:creationId xmlns:a16="http://schemas.microsoft.com/office/drawing/2014/main" id="{00000000-0008-0000-0100-000006000000}"/>
            </a:ext>
            <a:ext uri="{147F2762-F138-4A5C-976F-8EAC2B608ADB}">
              <a16:predDERef xmlns:a16="http://schemas.microsoft.com/office/drawing/2014/main" pre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twoCellAnchor>
    <xdr:from>
      <xdr:col>6</xdr:col>
      <xdr:colOff>600075</xdr:colOff>
      <xdr:row>3</xdr:row>
      <xdr:rowOff>171450</xdr:rowOff>
    </xdr:from>
    <xdr:to>
      <xdr:col>16</xdr:col>
      <xdr:colOff>0</xdr:colOff>
      <xdr:row>15</xdr:row>
      <xdr:rowOff>0</xdr:rowOff>
    </xdr:to>
    <xdr:graphicFrame macro="">
      <xdr:nvGraphicFramePr>
        <xdr:cNvPr id="14" name="Chart 8">
          <a:extLst>
            <a:ext uri="{FF2B5EF4-FFF2-40B4-BE49-F238E27FC236}">
              <a16:creationId xmlns:a16="http://schemas.microsoft.com/office/drawing/2014/main" id="{15D72C75-04DC-4383-B7E7-209E5199A3FA}"/>
            </a:ext>
            <a:ext uri="{147F2762-F138-4A5C-976F-8EAC2B608ADB}">
              <a16:predDERef xmlns:a16="http://schemas.microsoft.com/office/drawing/2014/main" pre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4023360</xdr:colOff>
      <xdr:row>35</xdr:row>
      <xdr:rowOff>60960</xdr:rowOff>
    </xdr:from>
    <xdr:to>
      <xdr:col>2</xdr:col>
      <xdr:colOff>148613</xdr:colOff>
      <xdr:row>36</xdr:row>
      <xdr:rowOff>171375</xdr:rowOff>
    </xdr:to>
    <xdr:pic>
      <xdr:nvPicPr>
        <xdr:cNvPr id="17" name="Picture 16" descr="Creative Commons License">
          <a:extLst>
            <a:ext uri="{FF2B5EF4-FFF2-40B4-BE49-F238E27FC236}">
              <a16:creationId xmlns:a16="http://schemas.microsoft.com/office/drawing/2014/main" id="{00000000-0008-0000-13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15875</xdr:colOff>
      <xdr:row>0</xdr:row>
      <xdr:rowOff>134938</xdr:rowOff>
    </xdr:from>
    <xdr:to>
      <xdr:col>1</xdr:col>
      <xdr:colOff>2251452</xdr:colOff>
      <xdr:row>0</xdr:row>
      <xdr:rowOff>632368</xdr:rowOff>
    </xdr:to>
    <xdr:pic>
      <xdr:nvPicPr>
        <xdr:cNvPr id="18" name="Picture 17">
          <a:extLst>
            <a:ext uri="{FF2B5EF4-FFF2-40B4-BE49-F238E27FC236}">
              <a16:creationId xmlns:a16="http://schemas.microsoft.com/office/drawing/2014/main" id="{00000000-0008-0000-1300-000012000000}"/>
            </a:ext>
          </a:extLst>
        </xdr:cNvPr>
        <xdr:cNvPicPr>
          <a:picLocks noChangeAspect="1"/>
        </xdr:cNvPicPr>
      </xdr:nvPicPr>
      <xdr:blipFill>
        <a:blip xmlns:r="http://schemas.openxmlformats.org/officeDocument/2006/relationships" r:embed="rId2"/>
        <a:stretch>
          <a:fillRect/>
        </a:stretch>
      </xdr:blipFill>
      <xdr:spPr>
        <a:xfrm>
          <a:off x="635000" y="134938"/>
          <a:ext cx="2235577" cy="497430"/>
        </a:xfrm>
        <a:prstGeom prst="rect">
          <a:avLst/>
        </a:prstGeom>
      </xdr:spPr>
    </xdr:pic>
    <xdr:clientData/>
  </xdr:twoCellAnchor>
  <xdr:twoCellAnchor editAs="oneCell">
    <xdr:from>
      <xdr:col>9</xdr:col>
      <xdr:colOff>1809750</xdr:colOff>
      <xdr:row>0</xdr:row>
      <xdr:rowOff>158750</xdr:rowOff>
    </xdr:from>
    <xdr:to>
      <xdr:col>9</xdr:col>
      <xdr:colOff>3295650</xdr:colOff>
      <xdr:row>0</xdr:row>
      <xdr:rowOff>659010</xdr:rowOff>
    </xdr:to>
    <xdr:pic>
      <xdr:nvPicPr>
        <xdr:cNvPr id="19" name="Picture 18">
          <a:extLst>
            <a:ext uri="{FF2B5EF4-FFF2-40B4-BE49-F238E27FC236}">
              <a16:creationId xmlns:a16="http://schemas.microsoft.com/office/drawing/2014/main" id="{00000000-0008-0000-1300-000013000000}"/>
            </a:ext>
            <a:ext uri="{147F2762-F138-4A5C-976F-8EAC2B608ADB}">
              <a16:predDERef xmlns:a16="http://schemas.microsoft.com/office/drawing/2014/main" pred="{00000000-0008-0000-13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612100" y="158750"/>
          <a:ext cx="1485900" cy="500260"/>
        </a:xfrm>
        <a:prstGeom prst="rect">
          <a:avLst/>
        </a:prstGeom>
      </xdr:spPr>
    </xdr:pic>
    <xdr:clientData/>
  </xdr:twoCellAnchor>
  <xdr:twoCellAnchor>
    <xdr:from>
      <xdr:col>1</xdr:col>
      <xdr:colOff>4427308</xdr:colOff>
      <xdr:row>8</xdr:row>
      <xdr:rowOff>985158</xdr:rowOff>
    </xdr:from>
    <xdr:to>
      <xdr:col>4</xdr:col>
      <xdr:colOff>1516708</xdr:colOff>
      <xdr:row>17</xdr:row>
      <xdr:rowOff>154358</xdr:rowOff>
    </xdr:to>
    <xdr:graphicFrame macro="">
      <xdr:nvGraphicFramePr>
        <xdr:cNvPr id="10" name="Gráfico 9">
          <a:extLst>
            <a:ext uri="{FF2B5EF4-FFF2-40B4-BE49-F238E27FC236}">
              <a16:creationId xmlns:a16="http://schemas.microsoft.com/office/drawing/2014/main" id="{50D8D716-0F4B-4E65-BBA6-E4902F1BB705}"/>
            </a:ext>
            <a:ext uri="{147F2762-F138-4A5C-976F-8EAC2B608ADB}">
              <a16:predDERef xmlns:a16="http://schemas.microsoft.com/office/drawing/2014/main" pred="{00000000-0008-0000-13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758048</xdr:colOff>
      <xdr:row>2</xdr:row>
      <xdr:rowOff>125866</xdr:rowOff>
    </xdr:from>
    <xdr:to>
      <xdr:col>5</xdr:col>
      <xdr:colOff>1631171</xdr:colOff>
      <xdr:row>8</xdr:row>
      <xdr:rowOff>564812</xdr:rowOff>
    </xdr:to>
    <xdr:graphicFrame macro="">
      <xdr:nvGraphicFramePr>
        <xdr:cNvPr id="11" name="Gráfico 10">
          <a:extLst>
            <a:ext uri="{FF2B5EF4-FFF2-40B4-BE49-F238E27FC236}">
              <a16:creationId xmlns:a16="http://schemas.microsoft.com/office/drawing/2014/main" id="{CE340EED-2AAF-46DE-B2A8-33DAB153F2A6}"/>
            </a:ext>
            <a:ext uri="{147F2762-F138-4A5C-976F-8EAC2B608ADB}">
              <a16:predDERef xmlns:a16="http://schemas.microsoft.com/office/drawing/2014/main" pred="{50D8D716-0F4B-4E65-BBA6-E4902F1BB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783678</xdr:colOff>
      <xdr:row>2</xdr:row>
      <xdr:rowOff>120322</xdr:rowOff>
    </xdr:from>
    <xdr:to>
      <xdr:col>5</xdr:col>
      <xdr:colOff>1623164</xdr:colOff>
      <xdr:row>8</xdr:row>
      <xdr:rowOff>559268</xdr:rowOff>
    </xdr:to>
    <xdr:graphicFrame macro="">
      <xdr:nvGraphicFramePr>
        <xdr:cNvPr id="12" name="Gráfico 11">
          <a:extLst>
            <a:ext uri="{FF2B5EF4-FFF2-40B4-BE49-F238E27FC236}">
              <a16:creationId xmlns:a16="http://schemas.microsoft.com/office/drawing/2014/main" id="{17513C65-CFCD-49CC-AB64-853642778C15}"/>
            </a:ext>
            <a:ext uri="{147F2762-F138-4A5C-976F-8EAC2B608ADB}">
              <a16:predDERef xmlns:a16="http://schemas.microsoft.com/office/drawing/2014/main" pred="{CE340EED-2AAF-46DE-B2A8-33DAB153F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774290</xdr:colOff>
      <xdr:row>2</xdr:row>
      <xdr:rowOff>128309</xdr:rowOff>
    </xdr:from>
    <xdr:to>
      <xdr:col>5</xdr:col>
      <xdr:colOff>1616110</xdr:colOff>
      <xdr:row>8</xdr:row>
      <xdr:rowOff>567255</xdr:rowOff>
    </xdr:to>
    <xdr:graphicFrame macro="">
      <xdr:nvGraphicFramePr>
        <xdr:cNvPr id="13" name="Gráfico 12">
          <a:extLst>
            <a:ext uri="{FF2B5EF4-FFF2-40B4-BE49-F238E27FC236}">
              <a16:creationId xmlns:a16="http://schemas.microsoft.com/office/drawing/2014/main" id="{55AF4C8D-C638-46CA-B839-CAC4B0685774}"/>
            </a:ext>
            <a:ext uri="{147F2762-F138-4A5C-976F-8EAC2B608ADB}">
              <a16:predDERef xmlns:a16="http://schemas.microsoft.com/office/drawing/2014/main" pred="{17513C65-CFCD-49CC-AB64-853642778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804489</xdr:colOff>
      <xdr:row>2</xdr:row>
      <xdr:rowOff>135149</xdr:rowOff>
    </xdr:from>
    <xdr:to>
      <xdr:col>5</xdr:col>
      <xdr:colOff>1643975</xdr:colOff>
      <xdr:row>8</xdr:row>
      <xdr:rowOff>574095</xdr:rowOff>
    </xdr:to>
    <xdr:graphicFrame macro="">
      <xdr:nvGraphicFramePr>
        <xdr:cNvPr id="14" name="Gráfico 13">
          <a:extLst>
            <a:ext uri="{FF2B5EF4-FFF2-40B4-BE49-F238E27FC236}">
              <a16:creationId xmlns:a16="http://schemas.microsoft.com/office/drawing/2014/main" id="{595F59CC-AF73-4090-9A88-97F78C8C9852}"/>
            </a:ext>
            <a:ext uri="{147F2762-F138-4A5C-976F-8EAC2B608ADB}">
              <a16:predDERef xmlns:a16="http://schemas.microsoft.com/office/drawing/2014/main" pred="{55AF4C8D-C638-46CA-B839-CAC4B0685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352425</xdr:colOff>
      <xdr:row>8</xdr:row>
      <xdr:rowOff>965200</xdr:rowOff>
    </xdr:from>
    <xdr:to>
      <xdr:col>1</xdr:col>
      <xdr:colOff>4528425</xdr:colOff>
      <xdr:row>17</xdr:row>
      <xdr:rowOff>134400</xdr:rowOff>
    </xdr:to>
    <xdr:graphicFrame macro="">
      <xdr:nvGraphicFramePr>
        <xdr:cNvPr id="15" name="Gráfico 14">
          <a:extLst>
            <a:ext uri="{FF2B5EF4-FFF2-40B4-BE49-F238E27FC236}">
              <a16:creationId xmlns:a16="http://schemas.microsoft.com/office/drawing/2014/main" id="{50798D70-D24F-4C27-A5EF-C98E522D9628}"/>
            </a:ext>
            <a:ext uri="{147F2762-F138-4A5C-976F-8EAC2B608ADB}">
              <a16:predDERef xmlns:a16="http://schemas.microsoft.com/office/drawing/2014/main" pred="{595F59CC-AF73-4090-9A88-97F78C8C9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325782</xdr:colOff>
      <xdr:row>8</xdr:row>
      <xdr:rowOff>958022</xdr:rowOff>
    </xdr:from>
    <xdr:to>
      <xdr:col>1</xdr:col>
      <xdr:colOff>4500908</xdr:colOff>
      <xdr:row>17</xdr:row>
      <xdr:rowOff>127222</xdr:rowOff>
    </xdr:to>
    <xdr:graphicFrame macro="">
      <xdr:nvGraphicFramePr>
        <xdr:cNvPr id="16" name="Gráfico 15">
          <a:extLst>
            <a:ext uri="{FF2B5EF4-FFF2-40B4-BE49-F238E27FC236}">
              <a16:creationId xmlns:a16="http://schemas.microsoft.com/office/drawing/2014/main" id="{67638AD0-FCFD-4932-9BBF-D0ED58401D78}"/>
            </a:ext>
            <a:ext uri="{147F2762-F138-4A5C-976F-8EAC2B608ADB}">
              <a16:predDERef xmlns:a16="http://schemas.microsoft.com/office/drawing/2014/main" pred="{50798D70-D24F-4C27-A5EF-C98E522D9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335359</xdr:colOff>
      <xdr:row>8</xdr:row>
      <xdr:rowOff>960438</xdr:rowOff>
    </xdr:from>
    <xdr:to>
      <xdr:col>1</xdr:col>
      <xdr:colOff>4510485</xdr:colOff>
      <xdr:row>17</xdr:row>
      <xdr:rowOff>129638</xdr:rowOff>
    </xdr:to>
    <xdr:graphicFrame macro="">
      <xdr:nvGraphicFramePr>
        <xdr:cNvPr id="20" name="Gráfico 19">
          <a:extLst>
            <a:ext uri="{FF2B5EF4-FFF2-40B4-BE49-F238E27FC236}">
              <a16:creationId xmlns:a16="http://schemas.microsoft.com/office/drawing/2014/main" id="{19EFA372-FF92-4E1C-8630-9D57C90E0338}"/>
            </a:ext>
            <a:ext uri="{147F2762-F138-4A5C-976F-8EAC2B608ADB}">
              <a16:predDERef xmlns:a16="http://schemas.microsoft.com/office/drawing/2014/main" pred="{67638AD0-FCFD-4932-9BBF-D0ED58401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333375</xdr:colOff>
      <xdr:row>8</xdr:row>
      <xdr:rowOff>965993</xdr:rowOff>
    </xdr:from>
    <xdr:to>
      <xdr:col>1</xdr:col>
      <xdr:colOff>4508501</xdr:colOff>
      <xdr:row>17</xdr:row>
      <xdr:rowOff>135193</xdr:rowOff>
    </xdr:to>
    <xdr:graphicFrame macro="">
      <xdr:nvGraphicFramePr>
        <xdr:cNvPr id="21" name="Gráfico 20">
          <a:extLst>
            <a:ext uri="{FF2B5EF4-FFF2-40B4-BE49-F238E27FC236}">
              <a16:creationId xmlns:a16="http://schemas.microsoft.com/office/drawing/2014/main" id="{10D04C11-0081-4AB6-85EF-FF35B878C3D6}"/>
            </a:ext>
            <a:ext uri="{147F2762-F138-4A5C-976F-8EAC2B608ADB}">
              <a16:predDERef xmlns:a16="http://schemas.microsoft.com/office/drawing/2014/main" pred="{19EFA372-FF92-4E1C-8630-9D57C90E0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4436110</xdr:colOff>
      <xdr:row>8</xdr:row>
      <xdr:rowOff>977831</xdr:rowOff>
    </xdr:from>
    <xdr:to>
      <xdr:col>4</xdr:col>
      <xdr:colOff>1525510</xdr:colOff>
      <xdr:row>17</xdr:row>
      <xdr:rowOff>147031</xdr:rowOff>
    </xdr:to>
    <xdr:graphicFrame macro="">
      <xdr:nvGraphicFramePr>
        <xdr:cNvPr id="22" name="Gráfico 21">
          <a:extLst>
            <a:ext uri="{FF2B5EF4-FFF2-40B4-BE49-F238E27FC236}">
              <a16:creationId xmlns:a16="http://schemas.microsoft.com/office/drawing/2014/main" id="{A4EA8926-39BB-4D27-808E-E5E979F8C050}"/>
            </a:ext>
            <a:ext uri="{147F2762-F138-4A5C-976F-8EAC2B608ADB}">
              <a16:predDERef xmlns:a16="http://schemas.microsoft.com/office/drawing/2014/main" pred="{10D04C11-0081-4AB6-85EF-FF35B878C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4430274</xdr:colOff>
      <xdr:row>8</xdr:row>
      <xdr:rowOff>942180</xdr:rowOff>
    </xdr:from>
    <xdr:to>
      <xdr:col>4</xdr:col>
      <xdr:colOff>1519674</xdr:colOff>
      <xdr:row>17</xdr:row>
      <xdr:rowOff>111380</xdr:rowOff>
    </xdr:to>
    <xdr:graphicFrame macro="">
      <xdr:nvGraphicFramePr>
        <xdr:cNvPr id="23" name="Gráfico 22">
          <a:extLst>
            <a:ext uri="{FF2B5EF4-FFF2-40B4-BE49-F238E27FC236}">
              <a16:creationId xmlns:a16="http://schemas.microsoft.com/office/drawing/2014/main" id="{57A0FA90-77F0-4139-95E7-731A7F449816}"/>
            </a:ext>
            <a:ext uri="{147F2762-F138-4A5C-976F-8EAC2B608ADB}">
              <a16:predDERef xmlns:a16="http://schemas.microsoft.com/office/drawing/2014/main" pred="{A4EA8926-39BB-4D27-808E-E5E979F8C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xdr:col>
      <xdr:colOff>1452562</xdr:colOff>
      <xdr:row>8</xdr:row>
      <xdr:rowOff>635000</xdr:rowOff>
    </xdr:from>
    <xdr:ext cx="1851212" cy="342786"/>
    <xdr:sp macro="" textlink="">
      <xdr:nvSpPr>
        <xdr:cNvPr id="26" name="CaixaDeTexto 25">
          <a:extLst>
            <a:ext uri="{FF2B5EF4-FFF2-40B4-BE49-F238E27FC236}">
              <a16:creationId xmlns:a16="http://schemas.microsoft.com/office/drawing/2014/main" id="{A8D11FFF-63F4-43BF-9BCC-F52519351CA3}"/>
            </a:ext>
          </a:extLst>
        </xdr:cNvPr>
        <xdr:cNvSpPr txBox="1"/>
      </xdr:nvSpPr>
      <xdr:spPr>
        <a:xfrm>
          <a:off x="2062162" y="4670425"/>
          <a:ext cx="185121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Políticas Aprovadas</a:t>
          </a:r>
        </a:p>
      </xdr:txBody>
    </xdr:sp>
    <xdr:clientData/>
  </xdr:oneCellAnchor>
  <xdr:oneCellAnchor>
    <xdr:from>
      <xdr:col>2</xdr:col>
      <xdr:colOff>490537</xdr:colOff>
      <xdr:row>8</xdr:row>
      <xdr:rowOff>673100</xdr:rowOff>
    </xdr:from>
    <xdr:ext cx="2390334" cy="342786"/>
    <xdr:sp macro="" textlink="">
      <xdr:nvSpPr>
        <xdr:cNvPr id="27" name="CaixaDeTexto 26">
          <a:extLst>
            <a:ext uri="{FF2B5EF4-FFF2-40B4-BE49-F238E27FC236}">
              <a16:creationId xmlns:a16="http://schemas.microsoft.com/office/drawing/2014/main" id="{60B62B3B-63E5-4ACE-A5CF-2D30D6EE211E}"/>
            </a:ext>
          </a:extLst>
        </xdr:cNvPr>
        <xdr:cNvSpPr txBox="1"/>
      </xdr:nvSpPr>
      <xdr:spPr>
        <a:xfrm>
          <a:off x="6078537" y="4708525"/>
          <a:ext cx="23903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Implementados</a:t>
          </a:r>
        </a:p>
      </xdr:txBody>
    </xdr:sp>
    <xdr:clientData/>
  </xdr:oneCellAnchor>
  <xdr:twoCellAnchor>
    <xdr:from>
      <xdr:col>1</xdr:col>
      <xdr:colOff>4431450</xdr:colOff>
      <xdr:row>8</xdr:row>
      <xdr:rowOff>968795</xdr:rowOff>
    </xdr:from>
    <xdr:to>
      <xdr:col>4</xdr:col>
      <xdr:colOff>1520850</xdr:colOff>
      <xdr:row>17</xdr:row>
      <xdr:rowOff>137995</xdr:rowOff>
    </xdr:to>
    <xdr:graphicFrame macro="">
      <xdr:nvGraphicFramePr>
        <xdr:cNvPr id="28" name="Gráfico 27">
          <a:extLst>
            <a:ext uri="{FF2B5EF4-FFF2-40B4-BE49-F238E27FC236}">
              <a16:creationId xmlns:a16="http://schemas.microsoft.com/office/drawing/2014/main" id="{E3DF5088-79CE-4A54-A5E5-D961295A1400}"/>
            </a:ext>
            <a:ext uri="{147F2762-F138-4A5C-976F-8EAC2B608ADB}">
              <a16:predDERef xmlns:a16="http://schemas.microsoft.com/office/drawing/2014/main" pred="{60B62B3B-63E5-4ACE-A5CF-2D30D6EE2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9</xdr:col>
      <xdr:colOff>1914389</xdr:colOff>
      <xdr:row>1</xdr:row>
      <xdr:rowOff>167411</xdr:rowOff>
    </xdr:from>
    <xdr:to>
      <xdr:col>9</xdr:col>
      <xdr:colOff>2393524</xdr:colOff>
      <xdr:row>1</xdr:row>
      <xdr:rowOff>634427</xdr:rowOff>
    </xdr:to>
    <xdr:pic>
      <xdr:nvPicPr>
        <xdr:cNvPr id="30" name="Imagem 29" title="Dashboard">
          <a:hlinkClick xmlns:r="http://schemas.openxmlformats.org/officeDocument/2006/relationships" r:id="rId16" tooltip="Dashboard"/>
          <a:extLst>
            <a:ext uri="{FF2B5EF4-FFF2-40B4-BE49-F238E27FC236}">
              <a16:creationId xmlns:a16="http://schemas.microsoft.com/office/drawing/2014/main" id="{C40A9274-623D-4566-AA18-F06B92092E99}"/>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21615264" y="2453411"/>
          <a:ext cx="479135" cy="467016"/>
        </a:xfrm>
        <a:prstGeom prst="rect">
          <a:avLst/>
        </a:prstGeom>
        <a:scene3d>
          <a:camera prst="orthographicFront"/>
          <a:lightRig rig="threePt" dir="t"/>
        </a:scene3d>
        <a:sp3d>
          <a:bevelT/>
        </a:sp3d>
      </xdr:spPr>
    </xdr:pic>
    <xdr:clientData/>
  </xdr:twoCellAnchor>
  <xdr:oneCellAnchor>
    <xdr:from>
      <xdr:col>4</xdr:col>
      <xdr:colOff>476942</xdr:colOff>
      <xdr:row>1</xdr:row>
      <xdr:rowOff>330257</xdr:rowOff>
    </xdr:from>
    <xdr:ext cx="2432397" cy="374141"/>
    <xdr:sp macro="" textlink="">
      <xdr:nvSpPr>
        <xdr:cNvPr id="39" name="CaixaDeTexto 38">
          <a:extLst>
            <a:ext uri="{FF2B5EF4-FFF2-40B4-BE49-F238E27FC236}">
              <a16:creationId xmlns:a16="http://schemas.microsoft.com/office/drawing/2014/main" id="{2EF7A7E6-2742-419B-A6D1-89C3CCB07587}"/>
            </a:ext>
          </a:extLst>
        </xdr:cNvPr>
        <xdr:cNvSpPr txBox="1"/>
      </xdr:nvSpPr>
      <xdr:spPr>
        <a:xfrm>
          <a:off x="8150917" y="1085907"/>
          <a:ext cx="243239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800" b="1"/>
            <a:t>Adequação</a:t>
          </a:r>
          <a:r>
            <a:rPr lang="pt-BR" sz="1800" b="1" baseline="0"/>
            <a:t> ao Controle</a:t>
          </a:r>
          <a:endParaRPr lang="pt-BR" sz="1800" b="1"/>
        </a:p>
      </xdr:txBody>
    </xdr:sp>
    <xdr:clientData/>
  </xdr:oneCellAnchor>
  <xdr:twoCellAnchor editAs="oneCell">
    <xdr:from>
      <xdr:col>9</xdr:col>
      <xdr:colOff>1166879</xdr:colOff>
      <xdr:row>1</xdr:row>
      <xdr:rowOff>120112</xdr:rowOff>
    </xdr:from>
    <xdr:to>
      <xdr:col>9</xdr:col>
      <xdr:colOff>1757279</xdr:colOff>
      <xdr:row>2</xdr:row>
      <xdr:rowOff>16548</xdr:rowOff>
    </xdr:to>
    <xdr:pic>
      <xdr:nvPicPr>
        <xdr:cNvPr id="40" name="Imagem 39">
          <a:hlinkClick xmlns:r="http://schemas.openxmlformats.org/officeDocument/2006/relationships" r:id="rId18" tooltip="Controle Anterior"/>
          <a:extLst>
            <a:ext uri="{FF2B5EF4-FFF2-40B4-BE49-F238E27FC236}">
              <a16:creationId xmlns:a16="http://schemas.microsoft.com/office/drawing/2014/main" id="{EEF2FA4D-FD65-4FE6-9CA9-ACF855175458}"/>
            </a:ext>
          </a:extLst>
        </xdr:cNvPr>
        <xdr:cNvPicPr>
          <a:picLocks/>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flipH="1" flipV="1">
          <a:off x="20867754" y="2406112"/>
          <a:ext cx="590400" cy="594936"/>
        </a:xfrm>
        <a:prstGeom prst="rect">
          <a:avLst/>
        </a:prstGeom>
        <a:scene3d>
          <a:camera prst="orthographicFront"/>
          <a:lightRig rig="threePt" dir="t"/>
        </a:scene3d>
        <a:sp3d>
          <a:bevelT/>
        </a:sp3d>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4572453</xdr:colOff>
      <xdr:row>8</xdr:row>
      <xdr:rowOff>985157</xdr:rowOff>
    </xdr:from>
    <xdr:to>
      <xdr:col>4</xdr:col>
      <xdr:colOff>1370908</xdr:colOff>
      <xdr:row>18</xdr:row>
      <xdr:rowOff>20430</xdr:rowOff>
    </xdr:to>
    <xdr:graphicFrame macro="">
      <xdr:nvGraphicFramePr>
        <xdr:cNvPr id="29" name="Gráfico 28">
          <a:extLst>
            <a:ext uri="{FF2B5EF4-FFF2-40B4-BE49-F238E27FC236}">
              <a16:creationId xmlns:a16="http://schemas.microsoft.com/office/drawing/2014/main" id="{04E2BB28-FE30-4A6F-AF7F-35E9F78FE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758048</xdr:colOff>
      <xdr:row>2</xdr:row>
      <xdr:rowOff>125866</xdr:rowOff>
    </xdr:from>
    <xdr:to>
      <xdr:col>5</xdr:col>
      <xdr:colOff>1631171</xdr:colOff>
      <xdr:row>8</xdr:row>
      <xdr:rowOff>564812</xdr:rowOff>
    </xdr:to>
    <xdr:graphicFrame macro="">
      <xdr:nvGraphicFramePr>
        <xdr:cNvPr id="18" name="Gráfico 17">
          <a:extLst>
            <a:ext uri="{FF2B5EF4-FFF2-40B4-BE49-F238E27FC236}">
              <a16:creationId xmlns:a16="http://schemas.microsoft.com/office/drawing/2014/main" id="{FD2C17E5-3D42-4E98-8C9E-64404FDCA637}"/>
            </a:ext>
            <a:ext uri="{147F2762-F138-4A5C-976F-8EAC2B608ADB}">
              <a16:predDERef xmlns:a16="http://schemas.microsoft.com/office/drawing/2014/main" pred="{04E2BB28-FE30-4A6F-AF7F-35E9F78FE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783678</xdr:colOff>
      <xdr:row>2</xdr:row>
      <xdr:rowOff>120322</xdr:rowOff>
    </xdr:from>
    <xdr:to>
      <xdr:col>5</xdr:col>
      <xdr:colOff>1623164</xdr:colOff>
      <xdr:row>8</xdr:row>
      <xdr:rowOff>559268</xdr:rowOff>
    </xdr:to>
    <xdr:graphicFrame macro="">
      <xdr:nvGraphicFramePr>
        <xdr:cNvPr id="22" name="Gráfico 21">
          <a:extLst>
            <a:ext uri="{FF2B5EF4-FFF2-40B4-BE49-F238E27FC236}">
              <a16:creationId xmlns:a16="http://schemas.microsoft.com/office/drawing/2014/main" id="{015C5F97-ECCA-4C3F-97BE-E4975D683C0C}"/>
            </a:ext>
            <a:ext uri="{147F2762-F138-4A5C-976F-8EAC2B608ADB}">
              <a16:predDERef xmlns:a16="http://schemas.microsoft.com/office/drawing/2014/main" pred="{FD2C17E5-3D42-4E98-8C9E-64404FDCA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774290</xdr:colOff>
      <xdr:row>2</xdr:row>
      <xdr:rowOff>128309</xdr:rowOff>
    </xdr:from>
    <xdr:to>
      <xdr:col>5</xdr:col>
      <xdr:colOff>1616110</xdr:colOff>
      <xdr:row>8</xdr:row>
      <xdr:rowOff>567255</xdr:rowOff>
    </xdr:to>
    <xdr:graphicFrame macro="">
      <xdr:nvGraphicFramePr>
        <xdr:cNvPr id="20" name="Gráfico 19">
          <a:extLst>
            <a:ext uri="{FF2B5EF4-FFF2-40B4-BE49-F238E27FC236}">
              <a16:creationId xmlns:a16="http://schemas.microsoft.com/office/drawing/2014/main" id="{4ECAC942-5BB6-482F-867C-C639C38D493B}"/>
            </a:ext>
            <a:ext uri="{147F2762-F138-4A5C-976F-8EAC2B608ADB}">
              <a16:predDERef xmlns:a16="http://schemas.microsoft.com/office/drawing/2014/main" pred="{015C5F97-ECCA-4C3F-97BE-E4975D683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772739</xdr:colOff>
      <xdr:row>2</xdr:row>
      <xdr:rowOff>119274</xdr:rowOff>
    </xdr:from>
    <xdr:to>
      <xdr:col>5</xdr:col>
      <xdr:colOff>1612225</xdr:colOff>
      <xdr:row>8</xdr:row>
      <xdr:rowOff>558220</xdr:rowOff>
    </xdr:to>
    <xdr:graphicFrame macro="">
      <xdr:nvGraphicFramePr>
        <xdr:cNvPr id="21" name="Gráfico 20">
          <a:extLst>
            <a:ext uri="{FF2B5EF4-FFF2-40B4-BE49-F238E27FC236}">
              <a16:creationId xmlns:a16="http://schemas.microsoft.com/office/drawing/2014/main" id="{3521374A-ED87-43EC-86FE-8AB1AA19F3C7}"/>
            </a:ext>
            <a:ext uri="{147F2762-F138-4A5C-976F-8EAC2B608ADB}">
              <a16:predDERef xmlns:a16="http://schemas.microsoft.com/office/drawing/2014/main" pred="{4ECAC942-5BB6-482F-867C-C639C38D4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325782</xdr:colOff>
      <xdr:row>8</xdr:row>
      <xdr:rowOff>958021</xdr:rowOff>
    </xdr:from>
    <xdr:to>
      <xdr:col>1</xdr:col>
      <xdr:colOff>4500908</xdr:colOff>
      <xdr:row>17</xdr:row>
      <xdr:rowOff>178021</xdr:rowOff>
    </xdr:to>
    <xdr:graphicFrame macro="">
      <xdr:nvGraphicFramePr>
        <xdr:cNvPr id="25" name="Gráfico 24">
          <a:extLst>
            <a:ext uri="{FF2B5EF4-FFF2-40B4-BE49-F238E27FC236}">
              <a16:creationId xmlns:a16="http://schemas.microsoft.com/office/drawing/2014/main" id="{226F16A5-A616-4CCA-B8C0-2B4E6A3A4327}"/>
            </a:ext>
            <a:ext uri="{147F2762-F138-4A5C-976F-8EAC2B608ADB}">
              <a16:predDERef xmlns:a16="http://schemas.microsoft.com/office/drawing/2014/main" pred="{3521374A-ED87-43EC-86FE-8AB1AA19F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335359</xdr:colOff>
      <xdr:row>8</xdr:row>
      <xdr:rowOff>960438</xdr:rowOff>
    </xdr:from>
    <xdr:to>
      <xdr:col>1</xdr:col>
      <xdr:colOff>4510485</xdr:colOff>
      <xdr:row>17</xdr:row>
      <xdr:rowOff>180438</xdr:rowOff>
    </xdr:to>
    <xdr:graphicFrame macro="">
      <xdr:nvGraphicFramePr>
        <xdr:cNvPr id="23" name="Gráfico 22">
          <a:extLst>
            <a:ext uri="{FF2B5EF4-FFF2-40B4-BE49-F238E27FC236}">
              <a16:creationId xmlns:a16="http://schemas.microsoft.com/office/drawing/2014/main" id="{9C397295-208A-487E-8355-7E041532C2C9}"/>
            </a:ext>
            <a:ext uri="{147F2762-F138-4A5C-976F-8EAC2B608ADB}">
              <a16:predDERef xmlns:a16="http://schemas.microsoft.com/office/drawing/2014/main" pred="{226F16A5-A616-4CCA-B8C0-2B4E6A3A4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333375</xdr:colOff>
      <xdr:row>8</xdr:row>
      <xdr:rowOff>965993</xdr:rowOff>
    </xdr:from>
    <xdr:to>
      <xdr:col>1</xdr:col>
      <xdr:colOff>4508501</xdr:colOff>
      <xdr:row>18</xdr:row>
      <xdr:rowOff>1266</xdr:rowOff>
    </xdr:to>
    <xdr:graphicFrame macro="">
      <xdr:nvGraphicFramePr>
        <xdr:cNvPr id="6" name="Gráfico 5">
          <a:extLst>
            <a:ext uri="{FF2B5EF4-FFF2-40B4-BE49-F238E27FC236}">
              <a16:creationId xmlns:a16="http://schemas.microsoft.com/office/drawing/2014/main" id="{A86C741D-875F-4609-AFAB-AC1F4C9E21DA}"/>
            </a:ext>
            <a:ext uri="{147F2762-F138-4A5C-976F-8EAC2B608ADB}">
              <a16:predDERef xmlns:a16="http://schemas.microsoft.com/office/drawing/2014/main" pred="{9C397295-208A-487E-8355-7E041532C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4585793</xdr:colOff>
      <xdr:row>8</xdr:row>
      <xdr:rowOff>977831</xdr:rowOff>
    </xdr:from>
    <xdr:to>
      <xdr:col>4</xdr:col>
      <xdr:colOff>1384248</xdr:colOff>
      <xdr:row>18</xdr:row>
      <xdr:rowOff>13104</xdr:rowOff>
    </xdr:to>
    <xdr:graphicFrame macro="">
      <xdr:nvGraphicFramePr>
        <xdr:cNvPr id="26" name="Gráfico 25">
          <a:extLst>
            <a:ext uri="{FF2B5EF4-FFF2-40B4-BE49-F238E27FC236}">
              <a16:creationId xmlns:a16="http://schemas.microsoft.com/office/drawing/2014/main" id="{F8B5B546-78EB-4DB7-808D-708B50D97E82}"/>
            </a:ext>
            <a:ext uri="{147F2762-F138-4A5C-976F-8EAC2B608ADB}">
              <a16:predDERef xmlns:a16="http://schemas.microsoft.com/office/drawing/2014/main" pred="{A86C741D-875F-4609-AFAB-AC1F4C9E2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4579954</xdr:colOff>
      <xdr:row>8</xdr:row>
      <xdr:rowOff>942180</xdr:rowOff>
    </xdr:from>
    <xdr:to>
      <xdr:col>4</xdr:col>
      <xdr:colOff>1378409</xdr:colOff>
      <xdr:row>17</xdr:row>
      <xdr:rowOff>162180</xdr:rowOff>
    </xdr:to>
    <xdr:graphicFrame macro="">
      <xdr:nvGraphicFramePr>
        <xdr:cNvPr id="8" name="Gráfico 7">
          <a:extLst>
            <a:ext uri="{FF2B5EF4-FFF2-40B4-BE49-F238E27FC236}">
              <a16:creationId xmlns:a16="http://schemas.microsoft.com/office/drawing/2014/main" id="{A6F7EA2B-901F-41F7-B8B6-C1825726E4F5}"/>
            </a:ext>
            <a:ext uri="{147F2762-F138-4A5C-976F-8EAC2B608ADB}">
              <a16:predDERef xmlns:a16="http://schemas.microsoft.com/office/drawing/2014/main" pred="{F8B5B546-78EB-4DB7-808D-708B50D97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2293941</xdr:colOff>
      <xdr:row>8</xdr:row>
      <xdr:rowOff>1000125</xdr:rowOff>
    </xdr:from>
    <xdr:to>
      <xdr:col>6</xdr:col>
      <xdr:colOff>1043577</xdr:colOff>
      <xdr:row>18</xdr:row>
      <xdr:rowOff>35398</xdr:rowOff>
    </xdr:to>
    <xdr:graphicFrame macro="">
      <xdr:nvGraphicFramePr>
        <xdr:cNvPr id="16" name="Gráfico 15">
          <a:extLst>
            <a:ext uri="{FF2B5EF4-FFF2-40B4-BE49-F238E27FC236}">
              <a16:creationId xmlns:a16="http://schemas.microsoft.com/office/drawing/2014/main" id="{C1EF43A2-35FD-41CE-A55A-0247C1B67E6E}"/>
            </a:ext>
            <a:ext uri="{147F2762-F138-4A5C-976F-8EAC2B608ADB}">
              <a16:predDERef xmlns:a16="http://schemas.microsoft.com/office/drawing/2014/main" pred="{A6F7EA2B-901F-41F7-B8B6-C1825726E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2039958</xdr:colOff>
      <xdr:row>8</xdr:row>
      <xdr:rowOff>1008062</xdr:rowOff>
    </xdr:from>
    <xdr:to>
      <xdr:col>8</xdr:col>
      <xdr:colOff>1545822</xdr:colOff>
      <xdr:row>18</xdr:row>
      <xdr:rowOff>43335</xdr:rowOff>
    </xdr:to>
    <xdr:graphicFrame macro="">
      <xdr:nvGraphicFramePr>
        <xdr:cNvPr id="17" name="Gráfico 16">
          <a:extLst>
            <a:ext uri="{FF2B5EF4-FFF2-40B4-BE49-F238E27FC236}">
              <a16:creationId xmlns:a16="http://schemas.microsoft.com/office/drawing/2014/main" id="{EBDA2414-D73B-4002-995C-58D2D35947A6}"/>
            </a:ext>
            <a:ext uri="{147F2762-F138-4A5C-976F-8EAC2B608ADB}">
              <a16:predDERef xmlns:a16="http://schemas.microsoft.com/office/drawing/2014/main" pred="{C1EF43A2-35FD-41CE-A55A-0247C1B67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xdr:col>
      <xdr:colOff>1452562</xdr:colOff>
      <xdr:row>8</xdr:row>
      <xdr:rowOff>635000</xdr:rowOff>
    </xdr:from>
    <xdr:ext cx="1851212" cy="342786"/>
    <xdr:sp macro="" textlink="">
      <xdr:nvSpPr>
        <xdr:cNvPr id="9" name="CaixaDeTexto 8">
          <a:extLst>
            <a:ext uri="{FF2B5EF4-FFF2-40B4-BE49-F238E27FC236}">
              <a16:creationId xmlns:a16="http://schemas.microsoft.com/office/drawing/2014/main" id="{5A1199F1-5341-447F-8E33-C2230449B725}"/>
            </a:ext>
          </a:extLst>
        </xdr:cNvPr>
        <xdr:cNvSpPr txBox="1"/>
      </xdr:nvSpPr>
      <xdr:spPr>
        <a:xfrm>
          <a:off x="2063750" y="6397625"/>
          <a:ext cx="185121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Políticas Aprovadas</a:t>
          </a:r>
        </a:p>
      </xdr:txBody>
    </xdr:sp>
    <xdr:clientData/>
  </xdr:oneCellAnchor>
  <xdr:oneCellAnchor>
    <xdr:from>
      <xdr:col>2</xdr:col>
      <xdr:colOff>490537</xdr:colOff>
      <xdr:row>8</xdr:row>
      <xdr:rowOff>673100</xdr:rowOff>
    </xdr:from>
    <xdr:ext cx="2390334" cy="342786"/>
    <xdr:sp macro="" textlink="">
      <xdr:nvSpPr>
        <xdr:cNvPr id="4" name="CaixaDeTexto 3">
          <a:extLst>
            <a:ext uri="{FF2B5EF4-FFF2-40B4-BE49-F238E27FC236}">
              <a16:creationId xmlns:a16="http://schemas.microsoft.com/office/drawing/2014/main" id="{A9626DA0-450B-489B-BF86-5A5AD827F92C}"/>
            </a:ext>
          </a:extLst>
        </xdr:cNvPr>
        <xdr:cNvSpPr txBox="1"/>
      </xdr:nvSpPr>
      <xdr:spPr>
        <a:xfrm>
          <a:off x="6078537" y="6429375"/>
          <a:ext cx="23903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Implementados</a:t>
          </a:r>
        </a:p>
      </xdr:txBody>
    </xdr:sp>
    <xdr:clientData/>
  </xdr:oneCellAnchor>
  <xdr:twoCellAnchor>
    <xdr:from>
      <xdr:col>1</xdr:col>
      <xdr:colOff>4572065</xdr:colOff>
      <xdr:row>8</xdr:row>
      <xdr:rowOff>968795</xdr:rowOff>
    </xdr:from>
    <xdr:to>
      <xdr:col>4</xdr:col>
      <xdr:colOff>1370520</xdr:colOff>
      <xdr:row>18</xdr:row>
      <xdr:rowOff>4068</xdr:rowOff>
    </xdr:to>
    <xdr:graphicFrame macro="">
      <xdr:nvGraphicFramePr>
        <xdr:cNvPr id="28" name="Gráfico 27">
          <a:extLst>
            <a:ext uri="{FF2B5EF4-FFF2-40B4-BE49-F238E27FC236}">
              <a16:creationId xmlns:a16="http://schemas.microsoft.com/office/drawing/2014/main" id="{12944DF5-4FC4-40ED-A2CA-0EE183841B8B}"/>
            </a:ext>
            <a:ext uri="{147F2762-F138-4A5C-976F-8EAC2B608ADB}">
              <a16:predDERef xmlns:a16="http://schemas.microsoft.com/office/drawing/2014/main" pred="{A9626DA0-450B-489B-BF86-5A5AD827F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4</xdr:col>
      <xdr:colOff>3325090</xdr:colOff>
      <xdr:row>8</xdr:row>
      <xdr:rowOff>738909</xdr:rowOff>
    </xdr:from>
    <xdr:ext cx="2340641" cy="342786"/>
    <xdr:sp macro="" textlink="">
      <xdr:nvSpPr>
        <xdr:cNvPr id="5" name="CaixaDeTexto 4">
          <a:extLst>
            <a:ext uri="{FF2B5EF4-FFF2-40B4-BE49-F238E27FC236}">
              <a16:creationId xmlns:a16="http://schemas.microsoft.com/office/drawing/2014/main" id="{68F12985-7FE1-4480-8E5D-78FE01B56179}"/>
            </a:ext>
          </a:extLst>
        </xdr:cNvPr>
        <xdr:cNvSpPr txBox="1"/>
      </xdr:nvSpPr>
      <xdr:spPr>
        <a:xfrm>
          <a:off x="11314545" y="6482773"/>
          <a:ext cx="234064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Automatizados</a:t>
          </a:r>
        </a:p>
      </xdr:txBody>
    </xdr:sp>
    <xdr:clientData/>
  </xdr:oneCellAnchor>
  <xdr:twoCellAnchor editAs="oneCell">
    <xdr:from>
      <xdr:col>9</xdr:col>
      <xdr:colOff>2200151</xdr:colOff>
      <xdr:row>1</xdr:row>
      <xdr:rowOff>167411</xdr:rowOff>
    </xdr:from>
    <xdr:to>
      <xdr:col>9</xdr:col>
      <xdr:colOff>2679286</xdr:colOff>
      <xdr:row>1</xdr:row>
      <xdr:rowOff>646546</xdr:rowOff>
    </xdr:to>
    <xdr:pic>
      <xdr:nvPicPr>
        <xdr:cNvPr id="10" name="Imagem 9" title="Dashboard">
          <a:hlinkClick xmlns:r="http://schemas.openxmlformats.org/officeDocument/2006/relationships" r:id="rId14" tooltip="Dashboard"/>
          <a:extLst>
            <a:ext uri="{FF2B5EF4-FFF2-40B4-BE49-F238E27FC236}">
              <a16:creationId xmlns:a16="http://schemas.microsoft.com/office/drawing/2014/main" id="{13F38533-5982-43C2-BE49-ED2B89B4D7FB}"/>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2194714" y="2453411"/>
          <a:ext cx="479135" cy="479135"/>
        </a:xfrm>
        <a:prstGeom prst="rect">
          <a:avLst/>
        </a:prstGeom>
        <a:scene3d>
          <a:camera prst="orthographicFront"/>
          <a:lightRig rig="threePt" dir="t"/>
        </a:scene3d>
        <a:sp3d>
          <a:bevelT/>
        </a:sp3d>
      </xdr:spPr>
    </xdr:pic>
    <xdr:clientData/>
  </xdr:twoCellAnchor>
  <xdr:twoCellAnchor editAs="oneCell">
    <xdr:from>
      <xdr:col>9</xdr:col>
      <xdr:colOff>2852143</xdr:colOff>
      <xdr:row>1</xdr:row>
      <xdr:rowOff>167411</xdr:rowOff>
    </xdr:from>
    <xdr:to>
      <xdr:col>10</xdr:col>
      <xdr:colOff>0</xdr:colOff>
      <xdr:row>2</xdr:row>
      <xdr:rowOff>65257</xdr:rowOff>
    </xdr:to>
    <xdr:pic>
      <xdr:nvPicPr>
        <xdr:cNvPr id="12" name="Imagem 11">
          <a:hlinkClick xmlns:r="http://schemas.openxmlformats.org/officeDocument/2006/relationships" r:id="rId16" tooltip="Próximo Controle"/>
          <a:extLst>
            <a:ext uri="{FF2B5EF4-FFF2-40B4-BE49-F238E27FC236}">
              <a16:creationId xmlns:a16="http://schemas.microsoft.com/office/drawing/2014/main" id="{A159FAF5-6139-48C8-9BC3-FDDDA77B457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22846706" y="2453411"/>
          <a:ext cx="590798" cy="596346"/>
        </a:xfrm>
        <a:prstGeom prst="rect">
          <a:avLst/>
        </a:prstGeom>
        <a:scene3d>
          <a:camera prst="orthographicFront"/>
          <a:lightRig rig="threePt" dir="t"/>
        </a:scene3d>
        <a:sp3d>
          <a:bevelT/>
        </a:sp3d>
      </xdr:spPr>
    </xdr:pic>
    <xdr:clientData/>
  </xdr:twoCellAnchor>
  <xdr:twoCellAnchor>
    <xdr:from>
      <xdr:col>4</xdr:col>
      <xdr:colOff>2291772</xdr:colOff>
      <xdr:row>8</xdr:row>
      <xdr:rowOff>999126</xdr:rowOff>
    </xdr:from>
    <xdr:to>
      <xdr:col>6</xdr:col>
      <xdr:colOff>1041408</xdr:colOff>
      <xdr:row>18</xdr:row>
      <xdr:rowOff>34399</xdr:rowOff>
    </xdr:to>
    <xdr:graphicFrame macro="">
      <xdr:nvGraphicFramePr>
        <xdr:cNvPr id="30" name="Gráfico 29">
          <a:extLst>
            <a:ext uri="{FF2B5EF4-FFF2-40B4-BE49-F238E27FC236}">
              <a16:creationId xmlns:a16="http://schemas.microsoft.com/office/drawing/2014/main" id="{A191AC41-47A6-4F42-9833-8907B55DDE29}"/>
            </a:ext>
            <a:ext uri="{147F2762-F138-4A5C-976F-8EAC2B608ADB}">
              <a16:predDERef xmlns:a16="http://schemas.microsoft.com/office/drawing/2014/main" pred="{A159FAF5-6139-48C8-9BC3-FDDDA77B4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2304761</xdr:colOff>
      <xdr:row>8</xdr:row>
      <xdr:rowOff>1015423</xdr:rowOff>
    </xdr:from>
    <xdr:to>
      <xdr:col>6</xdr:col>
      <xdr:colOff>1054397</xdr:colOff>
      <xdr:row>18</xdr:row>
      <xdr:rowOff>50696</xdr:rowOff>
    </xdr:to>
    <xdr:graphicFrame macro="">
      <xdr:nvGraphicFramePr>
        <xdr:cNvPr id="31" name="Gráfico 30">
          <a:extLst>
            <a:ext uri="{FF2B5EF4-FFF2-40B4-BE49-F238E27FC236}">
              <a16:creationId xmlns:a16="http://schemas.microsoft.com/office/drawing/2014/main" id="{503FDEC8-12E8-41BF-98A7-40855A8FCABF}"/>
            </a:ext>
            <a:ext uri="{147F2762-F138-4A5C-976F-8EAC2B608ADB}">
              <a16:predDERef xmlns:a16="http://schemas.microsoft.com/office/drawing/2014/main" pred="{A191AC41-47A6-4F42-9833-8907B55DD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2296885</xdr:colOff>
      <xdr:row>8</xdr:row>
      <xdr:rowOff>1025072</xdr:rowOff>
    </xdr:from>
    <xdr:to>
      <xdr:col>6</xdr:col>
      <xdr:colOff>1046521</xdr:colOff>
      <xdr:row>18</xdr:row>
      <xdr:rowOff>60345</xdr:rowOff>
    </xdr:to>
    <xdr:graphicFrame macro="">
      <xdr:nvGraphicFramePr>
        <xdr:cNvPr id="32" name="Gráfico 31">
          <a:extLst>
            <a:ext uri="{FF2B5EF4-FFF2-40B4-BE49-F238E27FC236}">
              <a16:creationId xmlns:a16="http://schemas.microsoft.com/office/drawing/2014/main" id="{A87ACACE-EAB9-435D-A8C7-367B6DB8ADAD}"/>
            </a:ext>
            <a:ext uri="{147F2762-F138-4A5C-976F-8EAC2B608ADB}">
              <a16:predDERef xmlns:a16="http://schemas.microsoft.com/office/drawing/2014/main" pred="{503FDEC8-12E8-41BF-98A7-40855A8FC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oneCellAnchor>
    <xdr:from>
      <xdr:col>6</xdr:col>
      <xdr:colOff>2744107</xdr:colOff>
      <xdr:row>8</xdr:row>
      <xdr:rowOff>721178</xdr:rowOff>
    </xdr:from>
    <xdr:ext cx="2766911" cy="342786"/>
    <xdr:sp macro="" textlink="">
      <xdr:nvSpPr>
        <xdr:cNvPr id="33" name="CaixaDeTexto 32">
          <a:extLst>
            <a:ext uri="{FF2B5EF4-FFF2-40B4-BE49-F238E27FC236}">
              <a16:creationId xmlns:a16="http://schemas.microsoft.com/office/drawing/2014/main" id="{231481A1-DD83-482A-987D-8663ED8A7CDB}"/>
            </a:ext>
          </a:extLst>
        </xdr:cNvPr>
        <xdr:cNvSpPr txBox="1"/>
      </xdr:nvSpPr>
      <xdr:spPr>
        <a:xfrm>
          <a:off x="16160750" y="6472464"/>
          <a:ext cx="276691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a:t>
          </a:r>
          <a:r>
            <a:rPr lang="pt-BR" sz="1600" b="1" baseline="0"/>
            <a:t> Reportado  à Direção</a:t>
          </a:r>
          <a:endParaRPr lang="pt-BR" sz="1600" b="1"/>
        </a:p>
      </xdr:txBody>
    </xdr:sp>
    <xdr:clientData/>
  </xdr:oneCellAnchor>
  <xdr:twoCellAnchor>
    <xdr:from>
      <xdr:col>6</xdr:col>
      <xdr:colOff>2032002</xdr:colOff>
      <xdr:row>8</xdr:row>
      <xdr:rowOff>1000124</xdr:rowOff>
    </xdr:from>
    <xdr:to>
      <xdr:col>8</xdr:col>
      <xdr:colOff>1537866</xdr:colOff>
      <xdr:row>18</xdr:row>
      <xdr:rowOff>35397</xdr:rowOff>
    </xdr:to>
    <xdr:graphicFrame macro="">
      <xdr:nvGraphicFramePr>
        <xdr:cNvPr id="34" name="Gráfico 33">
          <a:extLst>
            <a:ext uri="{FF2B5EF4-FFF2-40B4-BE49-F238E27FC236}">
              <a16:creationId xmlns:a16="http://schemas.microsoft.com/office/drawing/2014/main" id="{4CCDBEC3-DFF7-43B1-A7E5-98A93ADCC922}"/>
            </a:ext>
            <a:ext uri="{147F2762-F138-4A5C-976F-8EAC2B608ADB}">
              <a16:predDERef xmlns:a16="http://schemas.microsoft.com/office/drawing/2014/main" pred="{231481A1-DD83-482A-987D-8663ED8A7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xdr:col>
      <xdr:colOff>2045607</xdr:colOff>
      <xdr:row>8</xdr:row>
      <xdr:rowOff>1025071</xdr:rowOff>
    </xdr:from>
    <xdr:to>
      <xdr:col>8</xdr:col>
      <xdr:colOff>1551471</xdr:colOff>
      <xdr:row>18</xdr:row>
      <xdr:rowOff>60344</xdr:rowOff>
    </xdr:to>
    <xdr:graphicFrame macro="">
      <xdr:nvGraphicFramePr>
        <xdr:cNvPr id="35" name="Gráfico 34">
          <a:extLst>
            <a:ext uri="{FF2B5EF4-FFF2-40B4-BE49-F238E27FC236}">
              <a16:creationId xmlns:a16="http://schemas.microsoft.com/office/drawing/2014/main" id="{58441DF0-48E0-4175-91B1-E5F5E4C0AFF5}"/>
            </a:ext>
            <a:ext uri="{147F2762-F138-4A5C-976F-8EAC2B608ADB}">
              <a16:predDERef xmlns:a16="http://schemas.microsoft.com/office/drawing/2014/main" pred="{4CCDBEC3-DFF7-43B1-A7E5-98A93ADCC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2046513</xdr:colOff>
      <xdr:row>8</xdr:row>
      <xdr:rowOff>1041400</xdr:rowOff>
    </xdr:from>
    <xdr:to>
      <xdr:col>8</xdr:col>
      <xdr:colOff>1552377</xdr:colOff>
      <xdr:row>18</xdr:row>
      <xdr:rowOff>76673</xdr:rowOff>
    </xdr:to>
    <xdr:graphicFrame macro="">
      <xdr:nvGraphicFramePr>
        <xdr:cNvPr id="37" name="Gráfico 36">
          <a:extLst>
            <a:ext uri="{FF2B5EF4-FFF2-40B4-BE49-F238E27FC236}">
              <a16:creationId xmlns:a16="http://schemas.microsoft.com/office/drawing/2014/main" id="{4EFB6B0B-4AE1-4A19-A864-9B3F4C891A1A}"/>
            </a:ext>
            <a:ext uri="{147F2762-F138-4A5C-976F-8EAC2B608ADB}">
              <a16:predDERef xmlns:a16="http://schemas.microsoft.com/office/drawing/2014/main" pred="{58441DF0-48E0-4175-91B1-E5F5E4C0A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oneCellAnchor>
    <xdr:from>
      <xdr:col>4</xdr:col>
      <xdr:colOff>476942</xdr:colOff>
      <xdr:row>1</xdr:row>
      <xdr:rowOff>470255</xdr:rowOff>
    </xdr:from>
    <xdr:ext cx="2432397" cy="374141"/>
    <xdr:sp macro="" textlink="">
      <xdr:nvSpPr>
        <xdr:cNvPr id="38" name="CaixaDeTexto 37">
          <a:extLst>
            <a:ext uri="{FF2B5EF4-FFF2-40B4-BE49-F238E27FC236}">
              <a16:creationId xmlns:a16="http://schemas.microsoft.com/office/drawing/2014/main" id="{D3E3D3A3-71DF-4F8A-86E6-6863A61A361C}"/>
            </a:ext>
          </a:extLst>
        </xdr:cNvPr>
        <xdr:cNvSpPr txBox="1"/>
      </xdr:nvSpPr>
      <xdr:spPr>
        <a:xfrm>
          <a:off x="8468871" y="2756255"/>
          <a:ext cx="243239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800" b="1"/>
            <a:t>Adequação</a:t>
          </a:r>
          <a:r>
            <a:rPr lang="pt-BR" sz="1800" b="1" baseline="0"/>
            <a:t> ao Controle</a:t>
          </a:r>
          <a:endParaRPr lang="pt-BR" sz="1800" b="1"/>
        </a:p>
      </xdr:txBody>
    </xdr:sp>
    <xdr:clientData/>
  </xdr:oneCellAnchor>
  <xdr:twoCellAnchor editAs="oneCell">
    <xdr:from>
      <xdr:col>1</xdr:col>
      <xdr:colOff>150812</xdr:colOff>
      <xdr:row>0</xdr:row>
      <xdr:rowOff>158750</xdr:rowOff>
    </xdr:from>
    <xdr:to>
      <xdr:col>1</xdr:col>
      <xdr:colOff>2386389</xdr:colOff>
      <xdr:row>0</xdr:row>
      <xdr:rowOff>656180</xdr:rowOff>
    </xdr:to>
    <xdr:pic>
      <xdr:nvPicPr>
        <xdr:cNvPr id="36" name="Picture 14">
          <a:extLst>
            <a:ext uri="{FF2B5EF4-FFF2-40B4-BE49-F238E27FC236}">
              <a16:creationId xmlns:a16="http://schemas.microsoft.com/office/drawing/2014/main" id="{A5958BEF-4515-4BAE-8952-ED465DB28A9F}"/>
            </a:ext>
          </a:extLst>
        </xdr:cNvPr>
        <xdr:cNvPicPr>
          <a:picLocks noChangeAspect="1"/>
        </xdr:cNvPicPr>
      </xdr:nvPicPr>
      <xdr:blipFill>
        <a:blip xmlns:r="http://schemas.openxmlformats.org/officeDocument/2006/relationships" r:embed="rId24"/>
        <a:stretch>
          <a:fillRect/>
        </a:stretch>
      </xdr:blipFill>
      <xdr:spPr>
        <a:xfrm>
          <a:off x="762000" y="158750"/>
          <a:ext cx="2235577" cy="497430"/>
        </a:xfrm>
        <a:prstGeom prst="rect">
          <a:avLst/>
        </a:prstGeom>
      </xdr:spPr>
    </xdr:pic>
    <xdr:clientData/>
  </xdr:twoCellAnchor>
  <xdr:twoCellAnchor editAs="oneCell">
    <xdr:from>
      <xdr:col>9</xdr:col>
      <xdr:colOff>1968499</xdr:colOff>
      <xdr:row>0</xdr:row>
      <xdr:rowOff>95250</xdr:rowOff>
    </xdr:from>
    <xdr:to>
      <xdr:col>10</xdr:col>
      <xdr:colOff>0</xdr:colOff>
      <xdr:row>0</xdr:row>
      <xdr:rowOff>595510</xdr:rowOff>
    </xdr:to>
    <xdr:pic>
      <xdr:nvPicPr>
        <xdr:cNvPr id="39" name="Picture 18">
          <a:extLst>
            <a:ext uri="{FF2B5EF4-FFF2-40B4-BE49-F238E27FC236}">
              <a16:creationId xmlns:a16="http://schemas.microsoft.com/office/drawing/2014/main" id="{2FF339F8-AACC-4645-BDED-28A701CCDEB8}"/>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1963062" y="95250"/>
          <a:ext cx="1517739" cy="5002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38</xdr:row>
      <xdr:rowOff>173410</xdr:rowOff>
    </xdr:to>
    <xdr:pic>
      <xdr:nvPicPr>
        <xdr:cNvPr id="18" name="Picture 17" descr="Creative Commons License">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98626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15875</xdr:colOff>
      <xdr:row>0</xdr:row>
      <xdr:rowOff>134938</xdr:rowOff>
    </xdr:from>
    <xdr:to>
      <xdr:col>1</xdr:col>
      <xdr:colOff>2251452</xdr:colOff>
      <xdr:row>0</xdr:row>
      <xdr:rowOff>632368</xdr:rowOff>
    </xdr:to>
    <xdr:pic>
      <xdr:nvPicPr>
        <xdr:cNvPr id="15" name="Picture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2"/>
        <a:stretch>
          <a:fillRect/>
        </a:stretch>
      </xdr:blipFill>
      <xdr:spPr>
        <a:xfrm>
          <a:off x="635000" y="134938"/>
          <a:ext cx="2235577" cy="497430"/>
        </a:xfrm>
        <a:prstGeom prst="rect">
          <a:avLst/>
        </a:prstGeom>
      </xdr:spPr>
    </xdr:pic>
    <xdr:clientData/>
  </xdr:twoCellAnchor>
  <xdr:twoCellAnchor editAs="oneCell">
    <xdr:from>
      <xdr:col>9</xdr:col>
      <xdr:colOff>1841521</xdr:colOff>
      <xdr:row>0</xdr:row>
      <xdr:rowOff>127000</xdr:rowOff>
    </xdr:from>
    <xdr:to>
      <xdr:col>9</xdr:col>
      <xdr:colOff>3340210</xdr:colOff>
      <xdr:row>0</xdr:row>
      <xdr:rowOff>627260</xdr:rowOff>
    </xdr:to>
    <xdr:pic>
      <xdr:nvPicPr>
        <xdr:cNvPr id="19" name="Picture 18">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836084" y="127000"/>
          <a:ext cx="1517739" cy="500260"/>
        </a:xfrm>
        <a:prstGeom prst="rect">
          <a:avLst/>
        </a:prstGeom>
      </xdr:spPr>
    </xdr:pic>
    <xdr:clientData/>
  </xdr:twoCellAnchor>
  <xdr:twoCellAnchor>
    <xdr:from>
      <xdr:col>1</xdr:col>
      <xdr:colOff>4572453</xdr:colOff>
      <xdr:row>8</xdr:row>
      <xdr:rowOff>985158</xdr:rowOff>
    </xdr:from>
    <xdr:to>
      <xdr:col>4</xdr:col>
      <xdr:colOff>1366578</xdr:colOff>
      <xdr:row>17</xdr:row>
      <xdr:rowOff>165470</xdr:rowOff>
    </xdr:to>
    <xdr:graphicFrame macro="">
      <xdr:nvGraphicFramePr>
        <xdr:cNvPr id="192" name="Gráfico 191">
          <a:extLst>
            <a:ext uri="{FF2B5EF4-FFF2-40B4-BE49-F238E27FC236}">
              <a16:creationId xmlns:a16="http://schemas.microsoft.com/office/drawing/2014/main" id="{70E07201-F3CC-4662-A516-81AB3C6FB5A2}"/>
            </a:ext>
            <a:ext uri="{147F2762-F138-4A5C-976F-8EAC2B608ADB}">
              <a16:predDERef xmlns:a16="http://schemas.microsoft.com/office/drawing/2014/main" pred="{00000000-0008-0000-03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758048</xdr:colOff>
      <xdr:row>2</xdr:row>
      <xdr:rowOff>125866</xdr:rowOff>
    </xdr:from>
    <xdr:to>
      <xdr:col>5</xdr:col>
      <xdr:colOff>1631171</xdr:colOff>
      <xdr:row>8</xdr:row>
      <xdr:rowOff>564812</xdr:rowOff>
    </xdr:to>
    <xdr:graphicFrame macro="">
      <xdr:nvGraphicFramePr>
        <xdr:cNvPr id="193" name="Gráfico 192">
          <a:extLst>
            <a:ext uri="{FF2B5EF4-FFF2-40B4-BE49-F238E27FC236}">
              <a16:creationId xmlns:a16="http://schemas.microsoft.com/office/drawing/2014/main" id="{DDA15145-5F22-4DFC-8391-0D45D5C35D82}"/>
            </a:ext>
            <a:ext uri="{147F2762-F138-4A5C-976F-8EAC2B608ADB}">
              <a16:predDERef xmlns:a16="http://schemas.microsoft.com/office/drawing/2014/main" pred="{70E07201-F3CC-4662-A516-81AB3C6FB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783678</xdr:colOff>
      <xdr:row>2</xdr:row>
      <xdr:rowOff>120322</xdr:rowOff>
    </xdr:from>
    <xdr:to>
      <xdr:col>5</xdr:col>
      <xdr:colOff>1623164</xdr:colOff>
      <xdr:row>8</xdr:row>
      <xdr:rowOff>559268</xdr:rowOff>
    </xdr:to>
    <xdr:graphicFrame macro="">
      <xdr:nvGraphicFramePr>
        <xdr:cNvPr id="194" name="Gráfico 193">
          <a:extLst>
            <a:ext uri="{FF2B5EF4-FFF2-40B4-BE49-F238E27FC236}">
              <a16:creationId xmlns:a16="http://schemas.microsoft.com/office/drawing/2014/main" id="{FF196862-4D12-4B04-B3AC-9D7D5990E91D}"/>
            </a:ext>
            <a:ext uri="{147F2762-F138-4A5C-976F-8EAC2B608ADB}">
              <a16:predDERef xmlns:a16="http://schemas.microsoft.com/office/drawing/2014/main" pred="{DDA15145-5F22-4DFC-8391-0D45D5C35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774290</xdr:colOff>
      <xdr:row>2</xdr:row>
      <xdr:rowOff>128309</xdr:rowOff>
    </xdr:from>
    <xdr:to>
      <xdr:col>5</xdr:col>
      <xdr:colOff>1616110</xdr:colOff>
      <xdr:row>8</xdr:row>
      <xdr:rowOff>567255</xdr:rowOff>
    </xdr:to>
    <xdr:graphicFrame macro="">
      <xdr:nvGraphicFramePr>
        <xdr:cNvPr id="195" name="Gráfico 194">
          <a:extLst>
            <a:ext uri="{FF2B5EF4-FFF2-40B4-BE49-F238E27FC236}">
              <a16:creationId xmlns:a16="http://schemas.microsoft.com/office/drawing/2014/main" id="{A921C82C-7C57-4E10-B350-BADE67631660}"/>
            </a:ext>
            <a:ext uri="{147F2762-F138-4A5C-976F-8EAC2B608ADB}">
              <a16:predDERef xmlns:a16="http://schemas.microsoft.com/office/drawing/2014/main" pred="{FF196862-4D12-4B04-B3AC-9D7D5990E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772739</xdr:colOff>
      <xdr:row>2</xdr:row>
      <xdr:rowOff>119274</xdr:rowOff>
    </xdr:from>
    <xdr:to>
      <xdr:col>5</xdr:col>
      <xdr:colOff>1612225</xdr:colOff>
      <xdr:row>8</xdr:row>
      <xdr:rowOff>558220</xdr:rowOff>
    </xdr:to>
    <xdr:graphicFrame macro="">
      <xdr:nvGraphicFramePr>
        <xdr:cNvPr id="196" name="Gráfico 195">
          <a:extLst>
            <a:ext uri="{FF2B5EF4-FFF2-40B4-BE49-F238E27FC236}">
              <a16:creationId xmlns:a16="http://schemas.microsoft.com/office/drawing/2014/main" id="{7E651EF7-4B02-4498-86BD-5787C588C114}"/>
            </a:ext>
            <a:ext uri="{147F2762-F138-4A5C-976F-8EAC2B608ADB}">
              <a16:predDERef xmlns:a16="http://schemas.microsoft.com/office/drawing/2014/main" pred="{A921C82C-7C57-4E10-B350-BADE67631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352425</xdr:colOff>
      <xdr:row>8</xdr:row>
      <xdr:rowOff>965200</xdr:rowOff>
    </xdr:from>
    <xdr:to>
      <xdr:col>1</xdr:col>
      <xdr:colOff>4528425</xdr:colOff>
      <xdr:row>17</xdr:row>
      <xdr:rowOff>145512</xdr:rowOff>
    </xdr:to>
    <xdr:graphicFrame macro="">
      <xdr:nvGraphicFramePr>
        <xdr:cNvPr id="197" name="Gráfico 196">
          <a:extLst>
            <a:ext uri="{FF2B5EF4-FFF2-40B4-BE49-F238E27FC236}">
              <a16:creationId xmlns:a16="http://schemas.microsoft.com/office/drawing/2014/main" id="{ADA42A38-43CE-4485-B6A5-657DFA1E179E}"/>
            </a:ext>
            <a:ext uri="{147F2762-F138-4A5C-976F-8EAC2B608ADB}">
              <a16:predDERef xmlns:a16="http://schemas.microsoft.com/office/drawing/2014/main" pred="{7E651EF7-4B02-4498-86BD-5787C588C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325782</xdr:colOff>
      <xdr:row>8</xdr:row>
      <xdr:rowOff>958022</xdr:rowOff>
    </xdr:from>
    <xdr:to>
      <xdr:col>1</xdr:col>
      <xdr:colOff>4500908</xdr:colOff>
      <xdr:row>17</xdr:row>
      <xdr:rowOff>138334</xdr:rowOff>
    </xdr:to>
    <xdr:graphicFrame macro="">
      <xdr:nvGraphicFramePr>
        <xdr:cNvPr id="198" name="Gráfico 197">
          <a:extLst>
            <a:ext uri="{FF2B5EF4-FFF2-40B4-BE49-F238E27FC236}">
              <a16:creationId xmlns:a16="http://schemas.microsoft.com/office/drawing/2014/main" id="{34E6E025-18FE-4FC8-A50F-4565CB16C593}"/>
            </a:ext>
            <a:ext uri="{147F2762-F138-4A5C-976F-8EAC2B608ADB}">
              <a16:predDERef xmlns:a16="http://schemas.microsoft.com/office/drawing/2014/main" pred="{ADA42A38-43CE-4485-B6A5-657DFA1E1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335359</xdr:colOff>
      <xdr:row>8</xdr:row>
      <xdr:rowOff>960438</xdr:rowOff>
    </xdr:from>
    <xdr:to>
      <xdr:col>1</xdr:col>
      <xdr:colOff>4510485</xdr:colOff>
      <xdr:row>17</xdr:row>
      <xdr:rowOff>140750</xdr:rowOff>
    </xdr:to>
    <xdr:graphicFrame macro="">
      <xdr:nvGraphicFramePr>
        <xdr:cNvPr id="199" name="Gráfico 198">
          <a:extLst>
            <a:ext uri="{FF2B5EF4-FFF2-40B4-BE49-F238E27FC236}">
              <a16:creationId xmlns:a16="http://schemas.microsoft.com/office/drawing/2014/main" id="{DA4F0782-CF5E-48C2-9D27-EFE82F00E950}"/>
            </a:ext>
            <a:ext uri="{147F2762-F138-4A5C-976F-8EAC2B608ADB}">
              <a16:predDERef xmlns:a16="http://schemas.microsoft.com/office/drawing/2014/main" pred="{34E6E025-18FE-4FC8-A50F-4565CB16C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333375</xdr:colOff>
      <xdr:row>8</xdr:row>
      <xdr:rowOff>965993</xdr:rowOff>
    </xdr:from>
    <xdr:to>
      <xdr:col>1</xdr:col>
      <xdr:colOff>4508501</xdr:colOff>
      <xdr:row>17</xdr:row>
      <xdr:rowOff>146305</xdr:rowOff>
    </xdr:to>
    <xdr:graphicFrame macro="">
      <xdr:nvGraphicFramePr>
        <xdr:cNvPr id="200" name="Gráfico 199">
          <a:extLst>
            <a:ext uri="{FF2B5EF4-FFF2-40B4-BE49-F238E27FC236}">
              <a16:creationId xmlns:a16="http://schemas.microsoft.com/office/drawing/2014/main" id="{958F8956-6430-4B66-8F6C-8B1194A8FD61}"/>
            </a:ext>
            <a:ext uri="{147F2762-F138-4A5C-976F-8EAC2B608ADB}">
              <a16:predDERef xmlns:a16="http://schemas.microsoft.com/office/drawing/2014/main" pred="{DA4F0782-CF5E-48C2-9D27-EFE82F00E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4585793</xdr:colOff>
      <xdr:row>8</xdr:row>
      <xdr:rowOff>977831</xdr:rowOff>
    </xdr:from>
    <xdr:to>
      <xdr:col>4</xdr:col>
      <xdr:colOff>1379918</xdr:colOff>
      <xdr:row>17</xdr:row>
      <xdr:rowOff>158143</xdr:rowOff>
    </xdr:to>
    <xdr:graphicFrame macro="">
      <xdr:nvGraphicFramePr>
        <xdr:cNvPr id="201" name="Gráfico 200">
          <a:extLst>
            <a:ext uri="{FF2B5EF4-FFF2-40B4-BE49-F238E27FC236}">
              <a16:creationId xmlns:a16="http://schemas.microsoft.com/office/drawing/2014/main" id="{76FAA501-23CD-46EE-8B29-398200E6649C}"/>
            </a:ext>
            <a:ext uri="{147F2762-F138-4A5C-976F-8EAC2B608ADB}">
              <a16:predDERef xmlns:a16="http://schemas.microsoft.com/office/drawing/2014/main" pred="{958F8956-6430-4B66-8F6C-8B1194A8F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4579954</xdr:colOff>
      <xdr:row>8</xdr:row>
      <xdr:rowOff>942180</xdr:rowOff>
    </xdr:from>
    <xdr:to>
      <xdr:col>4</xdr:col>
      <xdr:colOff>1374079</xdr:colOff>
      <xdr:row>17</xdr:row>
      <xdr:rowOff>122492</xdr:rowOff>
    </xdr:to>
    <xdr:graphicFrame macro="">
      <xdr:nvGraphicFramePr>
        <xdr:cNvPr id="202" name="Gráfico 201">
          <a:extLst>
            <a:ext uri="{FF2B5EF4-FFF2-40B4-BE49-F238E27FC236}">
              <a16:creationId xmlns:a16="http://schemas.microsoft.com/office/drawing/2014/main" id="{867F39BC-DB30-42DC-8F45-294F56E43BA7}"/>
            </a:ext>
            <a:ext uri="{147F2762-F138-4A5C-976F-8EAC2B608ADB}">
              <a16:predDERef xmlns:a16="http://schemas.microsoft.com/office/drawing/2014/main" pred="{76FAA501-23CD-46EE-8B29-398200E66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2293941</xdr:colOff>
      <xdr:row>8</xdr:row>
      <xdr:rowOff>1000126</xdr:rowOff>
    </xdr:from>
    <xdr:to>
      <xdr:col>6</xdr:col>
      <xdr:colOff>1040691</xdr:colOff>
      <xdr:row>17</xdr:row>
      <xdr:rowOff>180438</xdr:rowOff>
    </xdr:to>
    <xdr:graphicFrame macro="">
      <xdr:nvGraphicFramePr>
        <xdr:cNvPr id="206" name="Gráfico 205">
          <a:extLst>
            <a:ext uri="{FF2B5EF4-FFF2-40B4-BE49-F238E27FC236}">
              <a16:creationId xmlns:a16="http://schemas.microsoft.com/office/drawing/2014/main" id="{C4B4EF7E-FE7E-41E4-B2DC-D64003340E25}"/>
            </a:ext>
            <a:ext uri="{147F2762-F138-4A5C-976F-8EAC2B608ADB}">
              <a16:predDERef xmlns:a16="http://schemas.microsoft.com/office/drawing/2014/main" pred="{867F39BC-DB30-42DC-8F45-294F56E43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2039958</xdr:colOff>
      <xdr:row>8</xdr:row>
      <xdr:rowOff>1008063</xdr:rowOff>
    </xdr:from>
    <xdr:to>
      <xdr:col>8</xdr:col>
      <xdr:colOff>1548708</xdr:colOff>
      <xdr:row>17</xdr:row>
      <xdr:rowOff>188375</xdr:rowOff>
    </xdr:to>
    <xdr:graphicFrame macro="">
      <xdr:nvGraphicFramePr>
        <xdr:cNvPr id="207" name="Gráfico 206">
          <a:extLst>
            <a:ext uri="{FF2B5EF4-FFF2-40B4-BE49-F238E27FC236}">
              <a16:creationId xmlns:a16="http://schemas.microsoft.com/office/drawing/2014/main" id="{2D4A0395-5CC9-47E0-98F2-23CBC8836342}"/>
            </a:ext>
            <a:ext uri="{147F2762-F138-4A5C-976F-8EAC2B608ADB}">
              <a16:predDERef xmlns:a16="http://schemas.microsoft.com/office/drawing/2014/main" pred="{C4B4EF7E-FE7E-41E4-B2DC-D64003340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xdr:col>
      <xdr:colOff>1452562</xdr:colOff>
      <xdr:row>8</xdr:row>
      <xdr:rowOff>635000</xdr:rowOff>
    </xdr:from>
    <xdr:ext cx="1851212" cy="342786"/>
    <xdr:sp macro="" textlink="">
      <xdr:nvSpPr>
        <xdr:cNvPr id="208" name="CaixaDeTexto 207">
          <a:extLst>
            <a:ext uri="{FF2B5EF4-FFF2-40B4-BE49-F238E27FC236}">
              <a16:creationId xmlns:a16="http://schemas.microsoft.com/office/drawing/2014/main" id="{3AB86C16-705E-44CC-91A9-03F72568A934}"/>
            </a:ext>
          </a:extLst>
        </xdr:cNvPr>
        <xdr:cNvSpPr txBox="1"/>
      </xdr:nvSpPr>
      <xdr:spPr>
        <a:xfrm>
          <a:off x="2062162" y="6391275"/>
          <a:ext cx="185121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Políticas Aprovadas</a:t>
          </a:r>
        </a:p>
      </xdr:txBody>
    </xdr:sp>
    <xdr:clientData/>
  </xdr:oneCellAnchor>
  <xdr:oneCellAnchor>
    <xdr:from>
      <xdr:col>2</xdr:col>
      <xdr:colOff>490537</xdr:colOff>
      <xdr:row>8</xdr:row>
      <xdr:rowOff>673100</xdr:rowOff>
    </xdr:from>
    <xdr:ext cx="2390334" cy="342786"/>
    <xdr:sp macro="" textlink="">
      <xdr:nvSpPr>
        <xdr:cNvPr id="209" name="CaixaDeTexto 208">
          <a:extLst>
            <a:ext uri="{FF2B5EF4-FFF2-40B4-BE49-F238E27FC236}">
              <a16:creationId xmlns:a16="http://schemas.microsoft.com/office/drawing/2014/main" id="{7C3AA9D5-3AD9-4EFB-8435-74B68C8B37E5}"/>
            </a:ext>
          </a:extLst>
        </xdr:cNvPr>
        <xdr:cNvSpPr txBox="1"/>
      </xdr:nvSpPr>
      <xdr:spPr>
        <a:xfrm>
          <a:off x="6078537" y="6429375"/>
          <a:ext cx="23903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Implementados</a:t>
          </a:r>
        </a:p>
      </xdr:txBody>
    </xdr:sp>
    <xdr:clientData/>
  </xdr:oneCellAnchor>
  <xdr:twoCellAnchor>
    <xdr:from>
      <xdr:col>1</xdr:col>
      <xdr:colOff>4572065</xdr:colOff>
      <xdr:row>8</xdr:row>
      <xdr:rowOff>968795</xdr:rowOff>
    </xdr:from>
    <xdr:to>
      <xdr:col>4</xdr:col>
      <xdr:colOff>1366190</xdr:colOff>
      <xdr:row>17</xdr:row>
      <xdr:rowOff>149107</xdr:rowOff>
    </xdr:to>
    <xdr:graphicFrame macro="">
      <xdr:nvGraphicFramePr>
        <xdr:cNvPr id="210" name="Gráfico 209">
          <a:extLst>
            <a:ext uri="{FF2B5EF4-FFF2-40B4-BE49-F238E27FC236}">
              <a16:creationId xmlns:a16="http://schemas.microsoft.com/office/drawing/2014/main" id="{CA9BBC54-CB4C-4D9B-B985-63CA50BA5558}"/>
            </a:ext>
            <a:ext uri="{147F2762-F138-4A5C-976F-8EAC2B608ADB}">
              <a16:predDERef xmlns:a16="http://schemas.microsoft.com/office/drawing/2014/main" pred="{7C3AA9D5-3AD9-4EFB-8435-74B68C8B3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4</xdr:col>
      <xdr:colOff>3325090</xdr:colOff>
      <xdr:row>8</xdr:row>
      <xdr:rowOff>738909</xdr:rowOff>
    </xdr:from>
    <xdr:ext cx="2340641" cy="342786"/>
    <xdr:sp macro="" textlink="">
      <xdr:nvSpPr>
        <xdr:cNvPr id="211" name="CaixaDeTexto 210">
          <a:extLst>
            <a:ext uri="{FF2B5EF4-FFF2-40B4-BE49-F238E27FC236}">
              <a16:creationId xmlns:a16="http://schemas.microsoft.com/office/drawing/2014/main" id="{8D487FA4-16F2-4311-AEE3-E8E29B0A1945}"/>
            </a:ext>
          </a:extLst>
        </xdr:cNvPr>
        <xdr:cNvSpPr txBox="1"/>
      </xdr:nvSpPr>
      <xdr:spPr>
        <a:xfrm>
          <a:off x="11316565" y="6495184"/>
          <a:ext cx="234064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Automatizados</a:t>
          </a:r>
        </a:p>
      </xdr:txBody>
    </xdr:sp>
    <xdr:clientData/>
  </xdr:oneCellAnchor>
  <xdr:twoCellAnchor editAs="oneCell">
    <xdr:from>
      <xdr:col>9</xdr:col>
      <xdr:colOff>2525577</xdr:colOff>
      <xdr:row>1</xdr:row>
      <xdr:rowOff>167411</xdr:rowOff>
    </xdr:from>
    <xdr:to>
      <xdr:col>9</xdr:col>
      <xdr:colOff>3004712</xdr:colOff>
      <xdr:row>1</xdr:row>
      <xdr:rowOff>644598</xdr:rowOff>
    </xdr:to>
    <xdr:pic>
      <xdr:nvPicPr>
        <xdr:cNvPr id="212" name="Imagem 211" title="Dashboard">
          <a:hlinkClick xmlns:r="http://schemas.openxmlformats.org/officeDocument/2006/relationships" r:id="rId18" tooltip="Dashboard"/>
          <a:extLst>
            <a:ext uri="{FF2B5EF4-FFF2-40B4-BE49-F238E27FC236}">
              <a16:creationId xmlns:a16="http://schemas.microsoft.com/office/drawing/2014/main" id="{7769E69B-306D-4348-A68B-160609EEF273}"/>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2520140" y="2453411"/>
          <a:ext cx="479135" cy="477187"/>
        </a:xfrm>
        <a:prstGeom prst="rect">
          <a:avLst/>
        </a:prstGeom>
        <a:scene3d>
          <a:camera prst="orthographicFront"/>
          <a:lightRig rig="threePt" dir="t"/>
        </a:scene3d>
        <a:sp3d>
          <a:bevelT/>
        </a:sp3d>
      </xdr:spPr>
    </xdr:pic>
    <xdr:clientData/>
  </xdr:twoCellAnchor>
  <xdr:twoCellAnchor editAs="oneCell">
    <xdr:from>
      <xdr:col>9</xdr:col>
      <xdr:colOff>3111911</xdr:colOff>
      <xdr:row>1</xdr:row>
      <xdr:rowOff>181699</xdr:rowOff>
    </xdr:from>
    <xdr:to>
      <xdr:col>9</xdr:col>
      <xdr:colOff>3342460</xdr:colOff>
      <xdr:row>2</xdr:row>
      <xdr:rowOff>71998</xdr:rowOff>
    </xdr:to>
    <xdr:pic>
      <xdr:nvPicPr>
        <xdr:cNvPr id="213" name="Imagem 212">
          <a:hlinkClick xmlns:r="http://schemas.openxmlformats.org/officeDocument/2006/relationships" r:id="rId20" tooltip="Próximo Controle"/>
          <a:extLst>
            <a:ext uri="{FF2B5EF4-FFF2-40B4-BE49-F238E27FC236}">
              <a16:creationId xmlns:a16="http://schemas.microsoft.com/office/drawing/2014/main" id="{0ED8A4B6-D7ED-44ED-8879-3974ECE45EC7}"/>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3106474" y="2467699"/>
          <a:ext cx="240074" cy="588799"/>
        </a:xfrm>
        <a:prstGeom prst="rect">
          <a:avLst/>
        </a:prstGeom>
        <a:scene3d>
          <a:camera prst="orthographicFront"/>
          <a:lightRig rig="threePt" dir="t"/>
        </a:scene3d>
        <a:sp3d>
          <a:bevelT/>
        </a:sp3d>
      </xdr:spPr>
    </xdr:pic>
    <xdr:clientData/>
  </xdr:twoCellAnchor>
  <xdr:twoCellAnchor>
    <xdr:from>
      <xdr:col>4</xdr:col>
      <xdr:colOff>2291772</xdr:colOff>
      <xdr:row>8</xdr:row>
      <xdr:rowOff>999126</xdr:rowOff>
    </xdr:from>
    <xdr:to>
      <xdr:col>6</xdr:col>
      <xdr:colOff>1038522</xdr:colOff>
      <xdr:row>17</xdr:row>
      <xdr:rowOff>179438</xdr:rowOff>
    </xdr:to>
    <xdr:graphicFrame macro="">
      <xdr:nvGraphicFramePr>
        <xdr:cNvPr id="214" name="Gráfico 213">
          <a:extLst>
            <a:ext uri="{FF2B5EF4-FFF2-40B4-BE49-F238E27FC236}">
              <a16:creationId xmlns:a16="http://schemas.microsoft.com/office/drawing/2014/main" id="{77EEC58F-CA6B-4E58-ADAE-B63B22EB6BF1}"/>
            </a:ext>
            <a:ext uri="{147F2762-F138-4A5C-976F-8EAC2B608ADB}">
              <a16:predDERef xmlns:a16="http://schemas.microsoft.com/office/drawing/2014/main" pred="{0ED8A4B6-D7ED-44ED-8879-3974ECE45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2304761</xdr:colOff>
      <xdr:row>8</xdr:row>
      <xdr:rowOff>1015423</xdr:rowOff>
    </xdr:from>
    <xdr:to>
      <xdr:col>6</xdr:col>
      <xdr:colOff>1051511</xdr:colOff>
      <xdr:row>18</xdr:row>
      <xdr:rowOff>5235</xdr:rowOff>
    </xdr:to>
    <xdr:graphicFrame macro="">
      <xdr:nvGraphicFramePr>
        <xdr:cNvPr id="215" name="Gráfico 214">
          <a:extLst>
            <a:ext uri="{FF2B5EF4-FFF2-40B4-BE49-F238E27FC236}">
              <a16:creationId xmlns:a16="http://schemas.microsoft.com/office/drawing/2014/main" id="{48DABCBF-0082-407F-97EC-411702A80128}"/>
            </a:ext>
            <a:ext uri="{147F2762-F138-4A5C-976F-8EAC2B608ADB}">
              <a16:predDERef xmlns:a16="http://schemas.microsoft.com/office/drawing/2014/main" pred="{77EEC58F-CA6B-4E58-ADAE-B63B22EB6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2296885</xdr:colOff>
      <xdr:row>8</xdr:row>
      <xdr:rowOff>1025072</xdr:rowOff>
    </xdr:from>
    <xdr:to>
      <xdr:col>6</xdr:col>
      <xdr:colOff>1043635</xdr:colOff>
      <xdr:row>18</xdr:row>
      <xdr:rowOff>14884</xdr:rowOff>
    </xdr:to>
    <xdr:graphicFrame macro="">
      <xdr:nvGraphicFramePr>
        <xdr:cNvPr id="216" name="Gráfico 215">
          <a:extLst>
            <a:ext uri="{FF2B5EF4-FFF2-40B4-BE49-F238E27FC236}">
              <a16:creationId xmlns:a16="http://schemas.microsoft.com/office/drawing/2014/main" id="{99966974-431D-4B2E-BC7F-9DBF24CE645B}"/>
            </a:ext>
            <a:ext uri="{147F2762-F138-4A5C-976F-8EAC2B608ADB}">
              <a16:predDERef xmlns:a16="http://schemas.microsoft.com/office/drawing/2014/main" pred="{48DABCBF-0082-407F-97EC-411702A80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oneCellAnchor>
    <xdr:from>
      <xdr:col>6</xdr:col>
      <xdr:colOff>2744107</xdr:colOff>
      <xdr:row>8</xdr:row>
      <xdr:rowOff>721178</xdr:rowOff>
    </xdr:from>
    <xdr:ext cx="2766911" cy="342786"/>
    <xdr:sp macro="" textlink="">
      <xdr:nvSpPr>
        <xdr:cNvPr id="217" name="CaixaDeTexto 216">
          <a:extLst>
            <a:ext uri="{FF2B5EF4-FFF2-40B4-BE49-F238E27FC236}">
              <a16:creationId xmlns:a16="http://schemas.microsoft.com/office/drawing/2014/main" id="{D7712187-2515-4EA9-943B-B091EA6B224B}"/>
            </a:ext>
          </a:extLst>
        </xdr:cNvPr>
        <xdr:cNvSpPr txBox="1"/>
      </xdr:nvSpPr>
      <xdr:spPr>
        <a:xfrm>
          <a:off x="16161657" y="6477453"/>
          <a:ext cx="276691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a:t>
          </a:r>
          <a:r>
            <a:rPr lang="pt-BR" sz="1600" b="1" baseline="0"/>
            <a:t> Reportado  à Direção</a:t>
          </a:r>
          <a:endParaRPr lang="pt-BR" sz="1600" b="1"/>
        </a:p>
      </xdr:txBody>
    </xdr:sp>
    <xdr:clientData/>
  </xdr:oneCellAnchor>
  <xdr:twoCellAnchor>
    <xdr:from>
      <xdr:col>6</xdr:col>
      <xdr:colOff>2032002</xdr:colOff>
      <xdr:row>8</xdr:row>
      <xdr:rowOff>1000125</xdr:rowOff>
    </xdr:from>
    <xdr:to>
      <xdr:col>8</xdr:col>
      <xdr:colOff>1540752</xdr:colOff>
      <xdr:row>17</xdr:row>
      <xdr:rowOff>180437</xdr:rowOff>
    </xdr:to>
    <xdr:graphicFrame macro="">
      <xdr:nvGraphicFramePr>
        <xdr:cNvPr id="218" name="Gráfico 217">
          <a:extLst>
            <a:ext uri="{FF2B5EF4-FFF2-40B4-BE49-F238E27FC236}">
              <a16:creationId xmlns:a16="http://schemas.microsoft.com/office/drawing/2014/main" id="{E1A6A302-4262-4CCC-9AD7-5F4B2BADB4DD}"/>
            </a:ext>
            <a:ext uri="{147F2762-F138-4A5C-976F-8EAC2B608ADB}">
              <a16:predDERef xmlns:a16="http://schemas.microsoft.com/office/drawing/2014/main" pred="{D7712187-2515-4EA9-943B-B091EA6B2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6</xdr:col>
      <xdr:colOff>2045607</xdr:colOff>
      <xdr:row>8</xdr:row>
      <xdr:rowOff>1025072</xdr:rowOff>
    </xdr:from>
    <xdr:to>
      <xdr:col>8</xdr:col>
      <xdr:colOff>1554357</xdr:colOff>
      <xdr:row>18</xdr:row>
      <xdr:rowOff>14884</xdr:rowOff>
    </xdr:to>
    <xdr:graphicFrame macro="">
      <xdr:nvGraphicFramePr>
        <xdr:cNvPr id="219" name="Gráfico 218">
          <a:extLst>
            <a:ext uri="{FF2B5EF4-FFF2-40B4-BE49-F238E27FC236}">
              <a16:creationId xmlns:a16="http://schemas.microsoft.com/office/drawing/2014/main" id="{A1B4D643-335D-4487-A65F-FAADE7427881}"/>
            </a:ext>
            <a:ext uri="{147F2762-F138-4A5C-976F-8EAC2B608ADB}">
              <a16:predDERef xmlns:a16="http://schemas.microsoft.com/office/drawing/2014/main" pred="{E1A6A302-4262-4CCC-9AD7-5F4B2BADB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xdr:col>
      <xdr:colOff>2046513</xdr:colOff>
      <xdr:row>8</xdr:row>
      <xdr:rowOff>1041400</xdr:rowOff>
    </xdr:from>
    <xdr:to>
      <xdr:col>8</xdr:col>
      <xdr:colOff>1555263</xdr:colOff>
      <xdr:row>18</xdr:row>
      <xdr:rowOff>31212</xdr:rowOff>
    </xdr:to>
    <xdr:graphicFrame macro="">
      <xdr:nvGraphicFramePr>
        <xdr:cNvPr id="220" name="Gráfico 219">
          <a:extLst>
            <a:ext uri="{FF2B5EF4-FFF2-40B4-BE49-F238E27FC236}">
              <a16:creationId xmlns:a16="http://schemas.microsoft.com/office/drawing/2014/main" id="{40CA7D59-1731-49CE-A6D3-243FCADFD622}"/>
            </a:ext>
            <a:ext uri="{147F2762-F138-4A5C-976F-8EAC2B608ADB}">
              <a16:predDERef xmlns:a16="http://schemas.microsoft.com/office/drawing/2014/main" pred="{A1B4D643-335D-4487-A65F-FAADE7427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oneCellAnchor>
    <xdr:from>
      <xdr:col>4</xdr:col>
      <xdr:colOff>476942</xdr:colOff>
      <xdr:row>1</xdr:row>
      <xdr:rowOff>330257</xdr:rowOff>
    </xdr:from>
    <xdr:ext cx="2432397" cy="374141"/>
    <xdr:sp macro="" textlink="">
      <xdr:nvSpPr>
        <xdr:cNvPr id="221" name="CaixaDeTexto 220">
          <a:extLst>
            <a:ext uri="{FF2B5EF4-FFF2-40B4-BE49-F238E27FC236}">
              <a16:creationId xmlns:a16="http://schemas.microsoft.com/office/drawing/2014/main" id="{4954C03A-3CBC-44D9-BD7E-AD514CE10F70}"/>
            </a:ext>
          </a:extLst>
        </xdr:cNvPr>
        <xdr:cNvSpPr txBox="1"/>
      </xdr:nvSpPr>
      <xdr:spPr>
        <a:xfrm>
          <a:off x="8468871" y="1087721"/>
          <a:ext cx="243239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800" b="1"/>
            <a:t>Adequação</a:t>
          </a:r>
          <a:r>
            <a:rPr lang="pt-BR" sz="1800" b="1" baseline="0"/>
            <a:t> ao Controle</a:t>
          </a:r>
          <a:endParaRPr lang="pt-BR" sz="1800" b="1"/>
        </a:p>
      </xdr:txBody>
    </xdr:sp>
    <xdr:clientData/>
  </xdr:oneCellAnchor>
  <xdr:twoCellAnchor editAs="oneCell">
    <xdr:from>
      <xdr:col>9</xdr:col>
      <xdr:colOff>2130714</xdr:colOff>
      <xdr:row>1</xdr:row>
      <xdr:rowOff>183611</xdr:rowOff>
    </xdr:from>
    <xdr:to>
      <xdr:col>9</xdr:col>
      <xdr:colOff>2371625</xdr:colOff>
      <xdr:row>2</xdr:row>
      <xdr:rowOff>73487</xdr:rowOff>
    </xdr:to>
    <xdr:pic>
      <xdr:nvPicPr>
        <xdr:cNvPr id="222" name="Imagem 221">
          <a:hlinkClick xmlns:r="http://schemas.openxmlformats.org/officeDocument/2006/relationships" r:id="rId28" tooltip="Controle Anterior"/>
          <a:extLst>
            <a:ext uri="{FF2B5EF4-FFF2-40B4-BE49-F238E27FC236}">
              <a16:creationId xmlns:a16="http://schemas.microsoft.com/office/drawing/2014/main" id="{53AFC4BD-7658-4D00-A2B8-07EE09203929}"/>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flipH="1" flipV="1">
          <a:off x="22125277" y="2469611"/>
          <a:ext cx="240911" cy="588376"/>
        </a:xfrm>
        <a:prstGeom prst="rect">
          <a:avLst/>
        </a:prstGeom>
        <a:scene3d>
          <a:camera prst="orthographicFront"/>
          <a:lightRig rig="threePt" dir="t"/>
        </a:scene3d>
        <a:sp3d>
          <a:bevelT/>
        </a:sp3d>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758048</xdr:colOff>
      <xdr:row>2</xdr:row>
      <xdr:rowOff>125866</xdr:rowOff>
    </xdr:from>
    <xdr:to>
      <xdr:col>5</xdr:col>
      <xdr:colOff>1631171</xdr:colOff>
      <xdr:row>8</xdr:row>
      <xdr:rowOff>564812</xdr:rowOff>
    </xdr:to>
    <xdr:graphicFrame macro="">
      <xdr:nvGraphicFramePr>
        <xdr:cNvPr id="11" name="Gráfico 10">
          <a:extLst>
            <a:ext uri="{FF2B5EF4-FFF2-40B4-BE49-F238E27FC236}">
              <a16:creationId xmlns:a16="http://schemas.microsoft.com/office/drawing/2014/main" id="{6F7F40B8-BFD8-4043-95D3-D55ECE275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774290</xdr:colOff>
      <xdr:row>2</xdr:row>
      <xdr:rowOff>128309</xdr:rowOff>
    </xdr:from>
    <xdr:to>
      <xdr:col>5</xdr:col>
      <xdr:colOff>1616110</xdr:colOff>
      <xdr:row>8</xdr:row>
      <xdr:rowOff>567255</xdr:rowOff>
    </xdr:to>
    <xdr:graphicFrame macro="">
      <xdr:nvGraphicFramePr>
        <xdr:cNvPr id="13" name="Gráfico 12">
          <a:extLst>
            <a:ext uri="{FF2B5EF4-FFF2-40B4-BE49-F238E27FC236}">
              <a16:creationId xmlns:a16="http://schemas.microsoft.com/office/drawing/2014/main" id="{CFB81E48-EB5B-438A-B309-5F9B3E9BB8C5}"/>
            </a:ext>
            <a:ext uri="{147F2762-F138-4A5C-976F-8EAC2B608ADB}">
              <a16:predDERef xmlns:a16="http://schemas.microsoft.com/office/drawing/2014/main" pred="{6F7F40B8-BFD8-4043-95D3-D55ECE275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783678</xdr:colOff>
      <xdr:row>2</xdr:row>
      <xdr:rowOff>120322</xdr:rowOff>
    </xdr:from>
    <xdr:to>
      <xdr:col>5</xdr:col>
      <xdr:colOff>1623164</xdr:colOff>
      <xdr:row>8</xdr:row>
      <xdr:rowOff>559268</xdr:rowOff>
    </xdr:to>
    <xdr:graphicFrame macro="">
      <xdr:nvGraphicFramePr>
        <xdr:cNvPr id="12" name="Gráfico 11">
          <a:extLst>
            <a:ext uri="{FF2B5EF4-FFF2-40B4-BE49-F238E27FC236}">
              <a16:creationId xmlns:a16="http://schemas.microsoft.com/office/drawing/2014/main" id="{A5EAE7BF-6BCF-4FDB-ADFB-4E441EAE5F8C}"/>
            </a:ext>
            <a:ext uri="{147F2762-F138-4A5C-976F-8EAC2B608ADB}">
              <a16:predDERef xmlns:a16="http://schemas.microsoft.com/office/drawing/2014/main" pred="{CFB81E48-EB5B-438A-B309-5F9B3E9BB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772739</xdr:colOff>
      <xdr:row>2</xdr:row>
      <xdr:rowOff>119274</xdr:rowOff>
    </xdr:from>
    <xdr:to>
      <xdr:col>5</xdr:col>
      <xdr:colOff>1612225</xdr:colOff>
      <xdr:row>8</xdr:row>
      <xdr:rowOff>558220</xdr:rowOff>
    </xdr:to>
    <xdr:graphicFrame macro="">
      <xdr:nvGraphicFramePr>
        <xdr:cNvPr id="14" name="Gráfico 13">
          <a:extLst>
            <a:ext uri="{FF2B5EF4-FFF2-40B4-BE49-F238E27FC236}">
              <a16:creationId xmlns:a16="http://schemas.microsoft.com/office/drawing/2014/main" id="{2A9F232D-C9E9-4A52-B5C3-16DAD12F256E}"/>
            </a:ext>
            <a:ext uri="{147F2762-F138-4A5C-976F-8EAC2B608ADB}">
              <a16:predDERef xmlns:a16="http://schemas.microsoft.com/office/drawing/2014/main" pred="{A5EAE7BF-6BCF-4FDB-ADFB-4E441EAE5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2045607</xdr:colOff>
      <xdr:row>8</xdr:row>
      <xdr:rowOff>1025072</xdr:rowOff>
    </xdr:from>
    <xdr:to>
      <xdr:col>8</xdr:col>
      <xdr:colOff>1548007</xdr:colOff>
      <xdr:row>18</xdr:row>
      <xdr:rowOff>3772</xdr:rowOff>
    </xdr:to>
    <xdr:graphicFrame macro="">
      <xdr:nvGraphicFramePr>
        <xdr:cNvPr id="40" name="Gráfico 39">
          <a:extLst>
            <a:ext uri="{FF2B5EF4-FFF2-40B4-BE49-F238E27FC236}">
              <a16:creationId xmlns:a16="http://schemas.microsoft.com/office/drawing/2014/main" id="{8FC18E5F-9D36-46F8-AD05-CF9D47B8EBA5}"/>
            </a:ext>
            <a:ext uri="{147F2762-F138-4A5C-976F-8EAC2B608ADB}">
              <a16:predDERef xmlns:a16="http://schemas.microsoft.com/office/drawing/2014/main" pred="{2A9F232D-C9E9-4A52-B5C3-16DAD12F2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2039958</xdr:colOff>
      <xdr:row>8</xdr:row>
      <xdr:rowOff>1008063</xdr:rowOff>
    </xdr:from>
    <xdr:to>
      <xdr:col>8</xdr:col>
      <xdr:colOff>1542358</xdr:colOff>
      <xdr:row>17</xdr:row>
      <xdr:rowOff>177263</xdr:rowOff>
    </xdr:to>
    <xdr:graphicFrame macro="">
      <xdr:nvGraphicFramePr>
        <xdr:cNvPr id="28" name="Gráfico 27">
          <a:extLst>
            <a:ext uri="{FF2B5EF4-FFF2-40B4-BE49-F238E27FC236}">
              <a16:creationId xmlns:a16="http://schemas.microsoft.com/office/drawing/2014/main" id="{631D9349-E3FC-4824-8E39-505EE424CBB9}"/>
            </a:ext>
            <a:ext uri="{147F2762-F138-4A5C-976F-8EAC2B608ADB}">
              <a16:predDERef xmlns:a16="http://schemas.microsoft.com/office/drawing/2014/main" pred="{8FC18E5F-9D36-46F8-AD05-CF9D47B8E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2032002</xdr:colOff>
      <xdr:row>8</xdr:row>
      <xdr:rowOff>1000125</xdr:rowOff>
    </xdr:from>
    <xdr:to>
      <xdr:col>8</xdr:col>
      <xdr:colOff>1534402</xdr:colOff>
      <xdr:row>17</xdr:row>
      <xdr:rowOff>169325</xdr:rowOff>
    </xdr:to>
    <xdr:graphicFrame macro="">
      <xdr:nvGraphicFramePr>
        <xdr:cNvPr id="39" name="Gráfico 38">
          <a:extLst>
            <a:ext uri="{FF2B5EF4-FFF2-40B4-BE49-F238E27FC236}">
              <a16:creationId xmlns:a16="http://schemas.microsoft.com/office/drawing/2014/main" id="{8BD2EF32-8E63-4EC0-B56F-599CF20245CF}"/>
            </a:ext>
            <a:ext uri="{147F2762-F138-4A5C-976F-8EAC2B608ADB}">
              <a16:predDERef xmlns:a16="http://schemas.microsoft.com/office/drawing/2014/main" pred="{631D9349-E3FC-4824-8E39-505EE424C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2046513</xdr:colOff>
      <xdr:row>8</xdr:row>
      <xdr:rowOff>1041400</xdr:rowOff>
    </xdr:from>
    <xdr:to>
      <xdr:col>8</xdr:col>
      <xdr:colOff>1548913</xdr:colOff>
      <xdr:row>18</xdr:row>
      <xdr:rowOff>20100</xdr:rowOff>
    </xdr:to>
    <xdr:graphicFrame macro="">
      <xdr:nvGraphicFramePr>
        <xdr:cNvPr id="41" name="Gráfico 40">
          <a:extLst>
            <a:ext uri="{FF2B5EF4-FFF2-40B4-BE49-F238E27FC236}">
              <a16:creationId xmlns:a16="http://schemas.microsoft.com/office/drawing/2014/main" id="{08F27D3A-F139-45C0-96F1-D2708658EB0A}"/>
            </a:ext>
            <a:ext uri="{147F2762-F138-4A5C-976F-8EAC2B608ADB}">
              <a16:predDERef xmlns:a16="http://schemas.microsoft.com/office/drawing/2014/main" pred="{8BD2EF32-8E63-4EC0-B56F-599CF2024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2291772</xdr:colOff>
      <xdr:row>8</xdr:row>
      <xdr:rowOff>999126</xdr:rowOff>
    </xdr:from>
    <xdr:to>
      <xdr:col>6</xdr:col>
      <xdr:colOff>1032172</xdr:colOff>
      <xdr:row>17</xdr:row>
      <xdr:rowOff>168326</xdr:rowOff>
    </xdr:to>
    <xdr:graphicFrame macro="">
      <xdr:nvGraphicFramePr>
        <xdr:cNvPr id="35" name="Gráfico 34">
          <a:extLst>
            <a:ext uri="{FF2B5EF4-FFF2-40B4-BE49-F238E27FC236}">
              <a16:creationId xmlns:a16="http://schemas.microsoft.com/office/drawing/2014/main" id="{E0D40035-0122-4577-AD11-D6D91C5D605A}"/>
            </a:ext>
            <a:ext uri="{147F2762-F138-4A5C-976F-8EAC2B608ADB}">
              <a16:predDERef xmlns:a16="http://schemas.microsoft.com/office/drawing/2014/main" pred="{08F27D3A-F139-45C0-96F1-D2708658E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2304761</xdr:colOff>
      <xdr:row>8</xdr:row>
      <xdr:rowOff>1015423</xdr:rowOff>
    </xdr:from>
    <xdr:to>
      <xdr:col>6</xdr:col>
      <xdr:colOff>1045161</xdr:colOff>
      <xdr:row>17</xdr:row>
      <xdr:rowOff>184623</xdr:rowOff>
    </xdr:to>
    <xdr:graphicFrame macro="">
      <xdr:nvGraphicFramePr>
        <xdr:cNvPr id="36" name="Gráfico 35">
          <a:extLst>
            <a:ext uri="{FF2B5EF4-FFF2-40B4-BE49-F238E27FC236}">
              <a16:creationId xmlns:a16="http://schemas.microsoft.com/office/drawing/2014/main" id="{D89F4D73-7F40-47CB-BE46-864DACE277AF}"/>
            </a:ext>
            <a:ext uri="{147F2762-F138-4A5C-976F-8EAC2B608ADB}">
              <a16:predDERef xmlns:a16="http://schemas.microsoft.com/office/drawing/2014/main" pred="{E0D40035-0122-4577-AD11-D6D91C5D6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2293941</xdr:colOff>
      <xdr:row>8</xdr:row>
      <xdr:rowOff>1000126</xdr:rowOff>
    </xdr:from>
    <xdr:to>
      <xdr:col>6</xdr:col>
      <xdr:colOff>1034341</xdr:colOff>
      <xdr:row>17</xdr:row>
      <xdr:rowOff>169326</xdr:rowOff>
    </xdr:to>
    <xdr:graphicFrame macro="">
      <xdr:nvGraphicFramePr>
        <xdr:cNvPr id="27" name="Gráfico 26">
          <a:extLst>
            <a:ext uri="{FF2B5EF4-FFF2-40B4-BE49-F238E27FC236}">
              <a16:creationId xmlns:a16="http://schemas.microsoft.com/office/drawing/2014/main" id="{6A828992-489A-4B3A-9D45-C01ECA2EB92A}"/>
            </a:ext>
            <a:ext uri="{147F2762-F138-4A5C-976F-8EAC2B608ADB}">
              <a16:predDERef xmlns:a16="http://schemas.microsoft.com/office/drawing/2014/main" pred="{D89F4D73-7F40-47CB-BE46-864DACE27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2296885</xdr:colOff>
      <xdr:row>8</xdr:row>
      <xdr:rowOff>1025072</xdr:rowOff>
    </xdr:from>
    <xdr:to>
      <xdr:col>6</xdr:col>
      <xdr:colOff>1037285</xdr:colOff>
      <xdr:row>18</xdr:row>
      <xdr:rowOff>3772</xdr:rowOff>
    </xdr:to>
    <xdr:graphicFrame macro="">
      <xdr:nvGraphicFramePr>
        <xdr:cNvPr id="37" name="Gráfico 36">
          <a:extLst>
            <a:ext uri="{FF2B5EF4-FFF2-40B4-BE49-F238E27FC236}">
              <a16:creationId xmlns:a16="http://schemas.microsoft.com/office/drawing/2014/main" id="{9E1DEB6B-50DA-4547-B23F-8D6776604C2B}"/>
            </a:ext>
            <a:ext uri="{147F2762-F138-4A5C-976F-8EAC2B608ADB}">
              <a16:predDERef xmlns:a16="http://schemas.microsoft.com/office/drawing/2014/main" pred="{6A828992-489A-4B3A-9D45-C01ECA2EB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4579953</xdr:colOff>
      <xdr:row>8</xdr:row>
      <xdr:rowOff>942180</xdr:rowOff>
    </xdr:from>
    <xdr:to>
      <xdr:col>4</xdr:col>
      <xdr:colOff>1377253</xdr:colOff>
      <xdr:row>17</xdr:row>
      <xdr:rowOff>111380</xdr:rowOff>
    </xdr:to>
    <xdr:graphicFrame macro="">
      <xdr:nvGraphicFramePr>
        <xdr:cNvPr id="23" name="Gráfico 22">
          <a:extLst>
            <a:ext uri="{FF2B5EF4-FFF2-40B4-BE49-F238E27FC236}">
              <a16:creationId xmlns:a16="http://schemas.microsoft.com/office/drawing/2014/main" id="{52819D01-EAA3-4098-B153-183A575E6161}"/>
            </a:ext>
            <a:ext uri="{147F2762-F138-4A5C-976F-8EAC2B608ADB}">
              <a16:predDERef xmlns:a16="http://schemas.microsoft.com/office/drawing/2014/main" pred="{9E1DEB6B-50DA-4547-B23F-8D6776604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4585792</xdr:colOff>
      <xdr:row>8</xdr:row>
      <xdr:rowOff>977831</xdr:rowOff>
    </xdr:from>
    <xdr:to>
      <xdr:col>4</xdr:col>
      <xdr:colOff>1383092</xdr:colOff>
      <xdr:row>17</xdr:row>
      <xdr:rowOff>147031</xdr:rowOff>
    </xdr:to>
    <xdr:graphicFrame macro="">
      <xdr:nvGraphicFramePr>
        <xdr:cNvPr id="22" name="Gráfico 21">
          <a:extLst>
            <a:ext uri="{FF2B5EF4-FFF2-40B4-BE49-F238E27FC236}">
              <a16:creationId xmlns:a16="http://schemas.microsoft.com/office/drawing/2014/main" id="{BEC222EA-670D-46EA-B159-5D5989224970}"/>
            </a:ext>
            <a:ext uri="{147F2762-F138-4A5C-976F-8EAC2B608ADB}">
              <a16:predDERef xmlns:a16="http://schemas.microsoft.com/office/drawing/2014/main" pred="{52819D01-EAA3-4098-B153-183A575E6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4572064</xdr:colOff>
      <xdr:row>8</xdr:row>
      <xdr:rowOff>968795</xdr:rowOff>
    </xdr:from>
    <xdr:to>
      <xdr:col>4</xdr:col>
      <xdr:colOff>1369364</xdr:colOff>
      <xdr:row>17</xdr:row>
      <xdr:rowOff>137995</xdr:rowOff>
    </xdr:to>
    <xdr:graphicFrame macro="">
      <xdr:nvGraphicFramePr>
        <xdr:cNvPr id="31" name="Gráfico 30">
          <a:extLst>
            <a:ext uri="{FF2B5EF4-FFF2-40B4-BE49-F238E27FC236}">
              <a16:creationId xmlns:a16="http://schemas.microsoft.com/office/drawing/2014/main" id="{BE36E6D5-B53D-4B8E-A207-CE4414B6E4E5}"/>
            </a:ext>
            <a:ext uri="{147F2762-F138-4A5C-976F-8EAC2B608ADB}">
              <a16:predDERef xmlns:a16="http://schemas.microsoft.com/office/drawing/2014/main" pred="{BEC222EA-670D-46EA-B159-5D5989224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4572452</xdr:colOff>
      <xdr:row>8</xdr:row>
      <xdr:rowOff>985158</xdr:rowOff>
    </xdr:from>
    <xdr:to>
      <xdr:col>4</xdr:col>
      <xdr:colOff>1369752</xdr:colOff>
      <xdr:row>17</xdr:row>
      <xdr:rowOff>154358</xdr:rowOff>
    </xdr:to>
    <xdr:graphicFrame macro="">
      <xdr:nvGraphicFramePr>
        <xdr:cNvPr id="10" name="Gráfico 9">
          <a:extLst>
            <a:ext uri="{FF2B5EF4-FFF2-40B4-BE49-F238E27FC236}">
              <a16:creationId xmlns:a16="http://schemas.microsoft.com/office/drawing/2014/main" id="{00F8857F-3401-444A-ACA8-1B4F5F380B85}"/>
            </a:ext>
            <a:ext uri="{147F2762-F138-4A5C-976F-8EAC2B608ADB}">
              <a16:predDERef xmlns:a16="http://schemas.microsoft.com/office/drawing/2014/main" pred="{BE36E6D5-B53D-4B8E-A207-CE4414B6E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335359</xdr:colOff>
      <xdr:row>8</xdr:row>
      <xdr:rowOff>960438</xdr:rowOff>
    </xdr:from>
    <xdr:to>
      <xdr:col>1</xdr:col>
      <xdr:colOff>4510485</xdr:colOff>
      <xdr:row>17</xdr:row>
      <xdr:rowOff>129638</xdr:rowOff>
    </xdr:to>
    <xdr:graphicFrame macro="">
      <xdr:nvGraphicFramePr>
        <xdr:cNvPr id="20" name="Gráfico 19">
          <a:extLst>
            <a:ext uri="{FF2B5EF4-FFF2-40B4-BE49-F238E27FC236}">
              <a16:creationId xmlns:a16="http://schemas.microsoft.com/office/drawing/2014/main" id="{95A76526-2957-41FD-88D9-CF2E675007E0}"/>
            </a:ext>
            <a:ext uri="{147F2762-F138-4A5C-976F-8EAC2B608ADB}">
              <a16:predDERef xmlns:a16="http://schemas.microsoft.com/office/drawing/2014/main" pred="{00F8857F-3401-444A-ACA8-1B4F5F380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333375</xdr:colOff>
      <xdr:row>8</xdr:row>
      <xdr:rowOff>965993</xdr:rowOff>
    </xdr:from>
    <xdr:to>
      <xdr:col>1</xdr:col>
      <xdr:colOff>4508501</xdr:colOff>
      <xdr:row>17</xdr:row>
      <xdr:rowOff>135193</xdr:rowOff>
    </xdr:to>
    <xdr:graphicFrame macro="">
      <xdr:nvGraphicFramePr>
        <xdr:cNvPr id="21" name="Gráfico 20">
          <a:extLst>
            <a:ext uri="{FF2B5EF4-FFF2-40B4-BE49-F238E27FC236}">
              <a16:creationId xmlns:a16="http://schemas.microsoft.com/office/drawing/2014/main" id="{2595DD40-60E1-41B2-AE7F-AFBA2FDCC7C4}"/>
            </a:ext>
            <a:ext uri="{147F2762-F138-4A5C-976F-8EAC2B608ADB}">
              <a16:predDERef xmlns:a16="http://schemas.microsoft.com/office/drawing/2014/main" pred="{95A76526-2957-41FD-88D9-CF2E67500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352425</xdr:colOff>
      <xdr:row>8</xdr:row>
      <xdr:rowOff>965200</xdr:rowOff>
    </xdr:from>
    <xdr:to>
      <xdr:col>1</xdr:col>
      <xdr:colOff>4528425</xdr:colOff>
      <xdr:row>17</xdr:row>
      <xdr:rowOff>134400</xdr:rowOff>
    </xdr:to>
    <xdr:graphicFrame macro="">
      <xdr:nvGraphicFramePr>
        <xdr:cNvPr id="15" name="Gráfico 14">
          <a:extLst>
            <a:ext uri="{FF2B5EF4-FFF2-40B4-BE49-F238E27FC236}">
              <a16:creationId xmlns:a16="http://schemas.microsoft.com/office/drawing/2014/main" id="{3381ADE8-E57F-4B86-9211-A4A7CFF23307}"/>
            </a:ext>
            <a:ext uri="{147F2762-F138-4A5C-976F-8EAC2B608ADB}">
              <a16:predDERef xmlns:a16="http://schemas.microsoft.com/office/drawing/2014/main" pred="{2595DD40-60E1-41B2-AE7F-AFBA2FDCC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325782</xdr:colOff>
      <xdr:row>8</xdr:row>
      <xdr:rowOff>958022</xdr:rowOff>
    </xdr:from>
    <xdr:to>
      <xdr:col>1</xdr:col>
      <xdr:colOff>4500908</xdr:colOff>
      <xdr:row>17</xdr:row>
      <xdr:rowOff>127222</xdr:rowOff>
    </xdr:to>
    <xdr:graphicFrame macro="">
      <xdr:nvGraphicFramePr>
        <xdr:cNvPr id="16" name="Gráfico 15">
          <a:extLst>
            <a:ext uri="{FF2B5EF4-FFF2-40B4-BE49-F238E27FC236}">
              <a16:creationId xmlns:a16="http://schemas.microsoft.com/office/drawing/2014/main" id="{7B853771-1BD8-4ABE-9E78-5E295DB43EEE}"/>
            </a:ext>
            <a:ext uri="{147F2762-F138-4A5C-976F-8EAC2B608ADB}">
              <a16:predDERef xmlns:a16="http://schemas.microsoft.com/office/drawing/2014/main" pred="{3381ADE8-E57F-4B86-9211-A4A7CFF23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xdr:col>
      <xdr:colOff>4023360</xdr:colOff>
      <xdr:row>44</xdr:row>
      <xdr:rowOff>60960</xdr:rowOff>
    </xdr:from>
    <xdr:to>
      <xdr:col>2</xdr:col>
      <xdr:colOff>6192</xdr:colOff>
      <xdr:row>45</xdr:row>
      <xdr:rowOff>172174</xdr:rowOff>
    </xdr:to>
    <xdr:pic>
      <xdr:nvPicPr>
        <xdr:cNvPr id="17" name="Picture 16" descr="Creative Commons License">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22"/>
        <a:stretch>
          <a:fillRect/>
        </a:stretch>
      </xdr:blipFill>
      <xdr:spPr>
        <a:xfrm>
          <a:off x="627063" y="127000"/>
          <a:ext cx="2235577" cy="497430"/>
        </a:xfrm>
        <a:prstGeom prst="rect">
          <a:avLst/>
        </a:prstGeom>
      </xdr:spPr>
    </xdr:pic>
    <xdr:clientData/>
  </xdr:twoCellAnchor>
  <xdr:twoCellAnchor editAs="oneCell">
    <xdr:from>
      <xdr:col>9</xdr:col>
      <xdr:colOff>1817704</xdr:colOff>
      <xdr:row>0</xdr:row>
      <xdr:rowOff>134937</xdr:rowOff>
    </xdr:from>
    <xdr:to>
      <xdr:col>9</xdr:col>
      <xdr:colOff>3335443</xdr:colOff>
      <xdr:row>0</xdr:row>
      <xdr:rowOff>635197</xdr:rowOff>
    </xdr:to>
    <xdr:pic>
      <xdr:nvPicPr>
        <xdr:cNvPr id="19" name="Picture 18">
          <a:extLst>
            <a:ext uri="{FF2B5EF4-FFF2-40B4-BE49-F238E27FC236}">
              <a16:creationId xmlns:a16="http://schemas.microsoft.com/office/drawing/2014/main" id="{00000000-0008-0000-0400-000013000000}"/>
            </a:ext>
            <a:ext uri="{147F2762-F138-4A5C-976F-8EAC2B608ADB}">
              <a16:predDERef xmlns:a16="http://schemas.microsoft.com/office/drawing/2014/main" pred="{00000000-0008-0000-0400-000012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20905804" y="134937"/>
          <a:ext cx="1517739" cy="500260"/>
        </a:xfrm>
        <a:prstGeom prst="rect">
          <a:avLst/>
        </a:prstGeom>
      </xdr:spPr>
    </xdr:pic>
    <xdr:clientData/>
  </xdr:twoCellAnchor>
  <xdr:oneCellAnchor>
    <xdr:from>
      <xdr:col>1</xdr:col>
      <xdr:colOff>1452562</xdr:colOff>
      <xdr:row>8</xdr:row>
      <xdr:rowOff>635000</xdr:rowOff>
    </xdr:from>
    <xdr:ext cx="1851212" cy="342786"/>
    <xdr:sp macro="" textlink="">
      <xdr:nvSpPr>
        <xdr:cNvPr id="29" name="CaixaDeTexto 28">
          <a:extLst>
            <a:ext uri="{FF2B5EF4-FFF2-40B4-BE49-F238E27FC236}">
              <a16:creationId xmlns:a16="http://schemas.microsoft.com/office/drawing/2014/main" id="{9AC7073E-DF2B-4EDD-9703-266E14402872}"/>
            </a:ext>
          </a:extLst>
        </xdr:cNvPr>
        <xdr:cNvSpPr txBox="1"/>
      </xdr:nvSpPr>
      <xdr:spPr>
        <a:xfrm>
          <a:off x="2062162" y="6391275"/>
          <a:ext cx="185121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Políticas Aprovadas</a:t>
          </a:r>
        </a:p>
      </xdr:txBody>
    </xdr:sp>
    <xdr:clientData/>
  </xdr:oneCellAnchor>
  <xdr:oneCellAnchor>
    <xdr:from>
      <xdr:col>2</xdr:col>
      <xdr:colOff>490537</xdr:colOff>
      <xdr:row>8</xdr:row>
      <xdr:rowOff>673100</xdr:rowOff>
    </xdr:from>
    <xdr:ext cx="2390334" cy="342786"/>
    <xdr:sp macro="" textlink="">
      <xdr:nvSpPr>
        <xdr:cNvPr id="30" name="CaixaDeTexto 29">
          <a:extLst>
            <a:ext uri="{FF2B5EF4-FFF2-40B4-BE49-F238E27FC236}">
              <a16:creationId xmlns:a16="http://schemas.microsoft.com/office/drawing/2014/main" id="{F5426BFD-CB78-49E1-91FD-E96A24ABC5C4}"/>
            </a:ext>
          </a:extLst>
        </xdr:cNvPr>
        <xdr:cNvSpPr txBox="1"/>
      </xdr:nvSpPr>
      <xdr:spPr>
        <a:xfrm>
          <a:off x="6078537" y="6429375"/>
          <a:ext cx="23903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Implementados</a:t>
          </a:r>
        </a:p>
      </xdr:txBody>
    </xdr:sp>
    <xdr:clientData/>
  </xdr:oneCellAnchor>
  <xdr:oneCellAnchor>
    <xdr:from>
      <xdr:col>4</xdr:col>
      <xdr:colOff>3325090</xdr:colOff>
      <xdr:row>8</xdr:row>
      <xdr:rowOff>738909</xdr:rowOff>
    </xdr:from>
    <xdr:ext cx="2340641" cy="342786"/>
    <xdr:sp macro="" textlink="">
      <xdr:nvSpPr>
        <xdr:cNvPr id="32" name="CaixaDeTexto 31">
          <a:extLst>
            <a:ext uri="{FF2B5EF4-FFF2-40B4-BE49-F238E27FC236}">
              <a16:creationId xmlns:a16="http://schemas.microsoft.com/office/drawing/2014/main" id="{EFABC713-E994-49E9-939F-D9CCA6BEA4BE}"/>
            </a:ext>
          </a:extLst>
        </xdr:cNvPr>
        <xdr:cNvSpPr txBox="1"/>
      </xdr:nvSpPr>
      <xdr:spPr>
        <a:xfrm>
          <a:off x="11316565" y="6495184"/>
          <a:ext cx="234064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Automatizados</a:t>
          </a:r>
        </a:p>
      </xdr:txBody>
    </xdr:sp>
    <xdr:clientData/>
  </xdr:oneCellAnchor>
  <xdr:twoCellAnchor editAs="oneCell">
    <xdr:from>
      <xdr:col>9</xdr:col>
      <xdr:colOff>2501777</xdr:colOff>
      <xdr:row>1</xdr:row>
      <xdr:rowOff>167411</xdr:rowOff>
    </xdr:from>
    <xdr:to>
      <xdr:col>9</xdr:col>
      <xdr:colOff>2980912</xdr:colOff>
      <xdr:row>1</xdr:row>
      <xdr:rowOff>642829</xdr:rowOff>
    </xdr:to>
    <xdr:pic>
      <xdr:nvPicPr>
        <xdr:cNvPr id="33" name="Imagem 32" title="Dashboard">
          <a:hlinkClick xmlns:r="http://schemas.openxmlformats.org/officeDocument/2006/relationships" r:id="rId24" tooltip="Dashboard"/>
          <a:extLst>
            <a:ext uri="{FF2B5EF4-FFF2-40B4-BE49-F238E27FC236}">
              <a16:creationId xmlns:a16="http://schemas.microsoft.com/office/drawing/2014/main" id="{3D86C070-E1F2-4590-98E0-05D097574933}"/>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22496340" y="2453411"/>
          <a:ext cx="479135" cy="475418"/>
        </a:xfrm>
        <a:prstGeom prst="rect">
          <a:avLst/>
        </a:prstGeom>
        <a:scene3d>
          <a:camera prst="orthographicFront"/>
          <a:lightRig rig="threePt" dir="t"/>
        </a:scene3d>
        <a:sp3d>
          <a:bevelT/>
        </a:sp3d>
      </xdr:spPr>
    </xdr:pic>
    <xdr:clientData/>
  </xdr:twoCellAnchor>
  <xdr:twoCellAnchor editAs="oneCell">
    <xdr:from>
      <xdr:col>9</xdr:col>
      <xdr:colOff>3106140</xdr:colOff>
      <xdr:row>1</xdr:row>
      <xdr:rowOff>167411</xdr:rowOff>
    </xdr:from>
    <xdr:to>
      <xdr:col>9</xdr:col>
      <xdr:colOff>3338987</xdr:colOff>
      <xdr:row>2</xdr:row>
      <xdr:rowOff>59311</xdr:rowOff>
    </xdr:to>
    <xdr:pic>
      <xdr:nvPicPr>
        <xdr:cNvPr id="34" name="Imagem 33">
          <a:hlinkClick xmlns:r="http://schemas.openxmlformats.org/officeDocument/2006/relationships" r:id="rId26" tooltip="Próximo Controle"/>
          <a:extLst>
            <a:ext uri="{FF2B5EF4-FFF2-40B4-BE49-F238E27FC236}">
              <a16:creationId xmlns:a16="http://schemas.microsoft.com/office/drawing/2014/main" id="{01E7FBDD-427B-491A-ABEE-8575265AF99C}"/>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23100703" y="2453411"/>
          <a:ext cx="242372" cy="590400"/>
        </a:xfrm>
        <a:prstGeom prst="rect">
          <a:avLst/>
        </a:prstGeom>
        <a:scene3d>
          <a:camera prst="orthographicFront"/>
          <a:lightRig rig="threePt" dir="t"/>
        </a:scene3d>
        <a:sp3d>
          <a:bevelT/>
        </a:sp3d>
      </xdr:spPr>
    </xdr:pic>
    <xdr:clientData/>
  </xdr:twoCellAnchor>
  <xdr:oneCellAnchor>
    <xdr:from>
      <xdr:col>6</xdr:col>
      <xdr:colOff>2744107</xdr:colOff>
      <xdr:row>8</xdr:row>
      <xdr:rowOff>721178</xdr:rowOff>
    </xdr:from>
    <xdr:ext cx="2766911" cy="342786"/>
    <xdr:sp macro="" textlink="">
      <xdr:nvSpPr>
        <xdr:cNvPr id="38" name="CaixaDeTexto 37">
          <a:extLst>
            <a:ext uri="{FF2B5EF4-FFF2-40B4-BE49-F238E27FC236}">
              <a16:creationId xmlns:a16="http://schemas.microsoft.com/office/drawing/2014/main" id="{80759D62-0C58-46F4-AC88-9C09EA238F60}"/>
            </a:ext>
          </a:extLst>
        </xdr:cNvPr>
        <xdr:cNvSpPr txBox="1"/>
      </xdr:nvSpPr>
      <xdr:spPr>
        <a:xfrm>
          <a:off x="16161657" y="6477453"/>
          <a:ext cx="276691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a:t>
          </a:r>
          <a:r>
            <a:rPr lang="pt-BR" sz="1600" b="1" baseline="0"/>
            <a:t> Reportado  à Direção</a:t>
          </a:r>
          <a:endParaRPr lang="pt-BR" sz="1600" b="1"/>
        </a:p>
      </xdr:txBody>
    </xdr:sp>
    <xdr:clientData/>
  </xdr:oneCellAnchor>
  <xdr:oneCellAnchor>
    <xdr:from>
      <xdr:col>4</xdr:col>
      <xdr:colOff>476942</xdr:colOff>
      <xdr:row>1</xdr:row>
      <xdr:rowOff>470255</xdr:rowOff>
    </xdr:from>
    <xdr:ext cx="2432397" cy="374141"/>
    <xdr:sp macro="" textlink="">
      <xdr:nvSpPr>
        <xdr:cNvPr id="42" name="CaixaDeTexto 41">
          <a:extLst>
            <a:ext uri="{FF2B5EF4-FFF2-40B4-BE49-F238E27FC236}">
              <a16:creationId xmlns:a16="http://schemas.microsoft.com/office/drawing/2014/main" id="{E2F90413-9C41-46FA-BA64-1411E065C265}"/>
            </a:ext>
          </a:extLst>
        </xdr:cNvPr>
        <xdr:cNvSpPr txBox="1"/>
      </xdr:nvSpPr>
      <xdr:spPr>
        <a:xfrm>
          <a:off x="8468417" y="2756255"/>
          <a:ext cx="243239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800" b="1"/>
            <a:t>Adequação</a:t>
          </a:r>
          <a:r>
            <a:rPr lang="pt-BR" sz="1800" b="1" baseline="0"/>
            <a:t> ao Controle</a:t>
          </a:r>
          <a:endParaRPr lang="pt-BR" sz="1800" b="1"/>
        </a:p>
      </xdr:txBody>
    </xdr:sp>
    <xdr:clientData/>
  </xdr:oneCellAnchor>
  <xdr:twoCellAnchor editAs="oneCell">
    <xdr:from>
      <xdr:col>9</xdr:col>
      <xdr:colOff>2111389</xdr:colOff>
      <xdr:row>1</xdr:row>
      <xdr:rowOff>172357</xdr:rowOff>
    </xdr:from>
    <xdr:to>
      <xdr:col>9</xdr:col>
      <xdr:colOff>2353761</xdr:colOff>
      <xdr:row>2</xdr:row>
      <xdr:rowOff>64257</xdr:rowOff>
    </xdr:to>
    <xdr:pic>
      <xdr:nvPicPr>
        <xdr:cNvPr id="43" name="Imagem 42">
          <a:hlinkClick xmlns:r="http://schemas.openxmlformats.org/officeDocument/2006/relationships" r:id="rId28" tooltip="Controle Anterior"/>
          <a:extLst>
            <a:ext uri="{FF2B5EF4-FFF2-40B4-BE49-F238E27FC236}">
              <a16:creationId xmlns:a16="http://schemas.microsoft.com/office/drawing/2014/main" id="{E523E4DF-094F-4E8B-9A8B-D5645E3DA2AB}"/>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flipH="1" flipV="1">
          <a:off x="22105952" y="2458357"/>
          <a:ext cx="242372" cy="590400"/>
        </a:xfrm>
        <a:prstGeom prst="rect">
          <a:avLst/>
        </a:prstGeom>
        <a:scene3d>
          <a:camera prst="orthographicFront"/>
          <a:lightRig rig="threePt" dir="t"/>
        </a:scene3d>
        <a:sp3d>
          <a:bevelT/>
        </a:sp3d>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4585792</xdr:colOff>
      <xdr:row>8</xdr:row>
      <xdr:rowOff>977831</xdr:rowOff>
    </xdr:from>
    <xdr:to>
      <xdr:col>4</xdr:col>
      <xdr:colOff>1383092</xdr:colOff>
      <xdr:row>17</xdr:row>
      <xdr:rowOff>147031</xdr:rowOff>
    </xdr:to>
    <xdr:graphicFrame macro="">
      <xdr:nvGraphicFramePr>
        <xdr:cNvPr id="22" name="Gráfico 21">
          <a:extLst>
            <a:ext uri="{FF2B5EF4-FFF2-40B4-BE49-F238E27FC236}">
              <a16:creationId xmlns:a16="http://schemas.microsoft.com/office/drawing/2014/main" id="{A0E13312-8E8B-48CD-9560-2767050AD435}"/>
            </a:ext>
            <a:ext uri="{147F2762-F138-4A5C-976F-8EAC2B608ADB}">
              <a16:predDERef xmlns:a16="http://schemas.microsoft.com/office/drawing/2014/main" pred="{7850EA6A-9EF2-4D19-8B32-552C4DC61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4579953</xdr:colOff>
      <xdr:row>8</xdr:row>
      <xdr:rowOff>942180</xdr:rowOff>
    </xdr:from>
    <xdr:to>
      <xdr:col>4</xdr:col>
      <xdr:colOff>1377253</xdr:colOff>
      <xdr:row>17</xdr:row>
      <xdr:rowOff>111380</xdr:rowOff>
    </xdr:to>
    <xdr:graphicFrame macro="">
      <xdr:nvGraphicFramePr>
        <xdr:cNvPr id="23" name="Gráfico 22">
          <a:extLst>
            <a:ext uri="{FF2B5EF4-FFF2-40B4-BE49-F238E27FC236}">
              <a16:creationId xmlns:a16="http://schemas.microsoft.com/office/drawing/2014/main" id="{BDDE186D-B1FF-4452-A9C7-4CFC6C643624}"/>
            </a:ext>
            <a:ext uri="{147F2762-F138-4A5C-976F-8EAC2B608ADB}">
              <a16:predDERef xmlns:a16="http://schemas.microsoft.com/office/drawing/2014/main" pred="{A0E13312-8E8B-48CD-9560-2767050AD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4572064</xdr:colOff>
      <xdr:row>8</xdr:row>
      <xdr:rowOff>968795</xdr:rowOff>
    </xdr:from>
    <xdr:to>
      <xdr:col>4</xdr:col>
      <xdr:colOff>1369364</xdr:colOff>
      <xdr:row>17</xdr:row>
      <xdr:rowOff>137995</xdr:rowOff>
    </xdr:to>
    <xdr:graphicFrame macro="">
      <xdr:nvGraphicFramePr>
        <xdr:cNvPr id="28" name="Gráfico 27">
          <a:extLst>
            <a:ext uri="{FF2B5EF4-FFF2-40B4-BE49-F238E27FC236}">
              <a16:creationId xmlns:a16="http://schemas.microsoft.com/office/drawing/2014/main" id="{393D070F-FF98-40EC-BFC1-79D3A62700FD}"/>
            </a:ext>
            <a:ext uri="{147F2762-F138-4A5C-976F-8EAC2B608ADB}">
              <a16:predDERef xmlns:a16="http://schemas.microsoft.com/office/drawing/2014/main" pred="{BDDE186D-B1FF-4452-A9C7-4CFC6C643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4572452</xdr:colOff>
      <xdr:row>8</xdr:row>
      <xdr:rowOff>985158</xdr:rowOff>
    </xdr:from>
    <xdr:to>
      <xdr:col>4</xdr:col>
      <xdr:colOff>1369752</xdr:colOff>
      <xdr:row>17</xdr:row>
      <xdr:rowOff>154358</xdr:rowOff>
    </xdr:to>
    <xdr:graphicFrame macro="">
      <xdr:nvGraphicFramePr>
        <xdr:cNvPr id="10" name="Gráfico 9">
          <a:extLst>
            <a:ext uri="{FF2B5EF4-FFF2-40B4-BE49-F238E27FC236}">
              <a16:creationId xmlns:a16="http://schemas.microsoft.com/office/drawing/2014/main" id="{7850EA6A-9EF2-4D19-8B32-552C4DC61973}"/>
            </a:ext>
            <a:ext uri="{147F2762-F138-4A5C-976F-8EAC2B608ADB}">
              <a16:predDERef xmlns:a16="http://schemas.microsoft.com/office/drawing/2014/main" pred="{393D070F-FF98-40EC-BFC1-79D3A6270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1875741</xdr:colOff>
      <xdr:row>8</xdr:row>
      <xdr:rowOff>1025072</xdr:rowOff>
    </xdr:from>
    <xdr:to>
      <xdr:col>8</xdr:col>
      <xdr:colOff>1378141</xdr:colOff>
      <xdr:row>18</xdr:row>
      <xdr:rowOff>3772</xdr:rowOff>
    </xdr:to>
    <xdr:graphicFrame macro="">
      <xdr:nvGraphicFramePr>
        <xdr:cNvPr id="37" name="Gráfico 36">
          <a:extLst>
            <a:ext uri="{FF2B5EF4-FFF2-40B4-BE49-F238E27FC236}">
              <a16:creationId xmlns:a16="http://schemas.microsoft.com/office/drawing/2014/main" id="{3008E450-9473-41BE-BF86-1FEFD5ED0E61}"/>
            </a:ext>
            <a:ext uri="{147F2762-F138-4A5C-976F-8EAC2B608ADB}">
              <a16:predDERef xmlns:a16="http://schemas.microsoft.com/office/drawing/2014/main" pred="{7850EA6A-9EF2-4D19-8B32-552C4DC61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1890712</xdr:colOff>
      <xdr:row>8</xdr:row>
      <xdr:rowOff>1000125</xdr:rowOff>
    </xdr:from>
    <xdr:to>
      <xdr:col>8</xdr:col>
      <xdr:colOff>1393112</xdr:colOff>
      <xdr:row>17</xdr:row>
      <xdr:rowOff>169325</xdr:rowOff>
    </xdr:to>
    <xdr:graphicFrame macro="">
      <xdr:nvGraphicFramePr>
        <xdr:cNvPr id="36" name="Gráfico 35">
          <a:extLst>
            <a:ext uri="{FF2B5EF4-FFF2-40B4-BE49-F238E27FC236}">
              <a16:creationId xmlns:a16="http://schemas.microsoft.com/office/drawing/2014/main" id="{7614F96D-09DC-4F4F-BBEA-B06435A492DE}"/>
            </a:ext>
            <a:ext uri="{147F2762-F138-4A5C-976F-8EAC2B608ADB}">
              <a16:predDERef xmlns:a16="http://schemas.microsoft.com/office/drawing/2014/main" pred="{3008E450-9473-41BE-BF86-1FEFD5ED0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1905215</xdr:colOff>
      <xdr:row>8</xdr:row>
      <xdr:rowOff>1041400</xdr:rowOff>
    </xdr:from>
    <xdr:to>
      <xdr:col>8</xdr:col>
      <xdr:colOff>1407615</xdr:colOff>
      <xdr:row>18</xdr:row>
      <xdr:rowOff>20100</xdr:rowOff>
    </xdr:to>
    <xdr:graphicFrame macro="">
      <xdr:nvGraphicFramePr>
        <xdr:cNvPr id="38" name="Gráfico 37">
          <a:extLst>
            <a:ext uri="{FF2B5EF4-FFF2-40B4-BE49-F238E27FC236}">
              <a16:creationId xmlns:a16="http://schemas.microsoft.com/office/drawing/2014/main" id="{EB5C5D28-31A3-4428-8CC7-35C0D067A829}"/>
            </a:ext>
            <a:ext uri="{147F2762-F138-4A5C-976F-8EAC2B608ADB}">
              <a16:predDERef xmlns:a16="http://schemas.microsoft.com/office/drawing/2014/main" pred="{7614F96D-09DC-4F4F-BBEA-B06435A49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2291772</xdr:colOff>
      <xdr:row>8</xdr:row>
      <xdr:rowOff>999126</xdr:rowOff>
    </xdr:from>
    <xdr:to>
      <xdr:col>6</xdr:col>
      <xdr:colOff>1032172</xdr:colOff>
      <xdr:row>17</xdr:row>
      <xdr:rowOff>168326</xdr:rowOff>
    </xdr:to>
    <xdr:graphicFrame macro="">
      <xdr:nvGraphicFramePr>
        <xdr:cNvPr id="32" name="Gráfico 31">
          <a:extLst>
            <a:ext uri="{FF2B5EF4-FFF2-40B4-BE49-F238E27FC236}">
              <a16:creationId xmlns:a16="http://schemas.microsoft.com/office/drawing/2014/main" id="{18CCFCF3-0403-4F27-AB2B-8F9E9A6605C1}"/>
            </a:ext>
            <a:ext uri="{147F2762-F138-4A5C-976F-8EAC2B608ADB}">
              <a16:predDERef xmlns:a16="http://schemas.microsoft.com/office/drawing/2014/main" pred="{EB5C5D28-31A3-4428-8CC7-35C0D067A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2296885</xdr:colOff>
      <xdr:row>8</xdr:row>
      <xdr:rowOff>1025072</xdr:rowOff>
    </xdr:from>
    <xdr:to>
      <xdr:col>6</xdr:col>
      <xdr:colOff>1037285</xdr:colOff>
      <xdr:row>18</xdr:row>
      <xdr:rowOff>3772</xdr:rowOff>
    </xdr:to>
    <xdr:graphicFrame macro="">
      <xdr:nvGraphicFramePr>
        <xdr:cNvPr id="34" name="Gráfico 33">
          <a:extLst>
            <a:ext uri="{FF2B5EF4-FFF2-40B4-BE49-F238E27FC236}">
              <a16:creationId xmlns:a16="http://schemas.microsoft.com/office/drawing/2014/main" id="{E1502E4E-323C-4274-BB3F-F207AEC5FFC4}"/>
            </a:ext>
            <a:ext uri="{147F2762-F138-4A5C-976F-8EAC2B608ADB}">
              <a16:predDERef xmlns:a16="http://schemas.microsoft.com/office/drawing/2014/main" pred="{18CCFCF3-0403-4F27-AB2B-8F9E9A660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2304761</xdr:colOff>
      <xdr:row>8</xdr:row>
      <xdr:rowOff>1015423</xdr:rowOff>
    </xdr:from>
    <xdr:to>
      <xdr:col>6</xdr:col>
      <xdr:colOff>1045161</xdr:colOff>
      <xdr:row>17</xdr:row>
      <xdr:rowOff>184623</xdr:rowOff>
    </xdr:to>
    <xdr:graphicFrame macro="">
      <xdr:nvGraphicFramePr>
        <xdr:cNvPr id="33" name="Gráfico 32">
          <a:extLst>
            <a:ext uri="{FF2B5EF4-FFF2-40B4-BE49-F238E27FC236}">
              <a16:creationId xmlns:a16="http://schemas.microsoft.com/office/drawing/2014/main" id="{DBFF6F93-565B-48A9-802E-8ECEED311912}"/>
            </a:ext>
            <a:ext uri="{147F2762-F138-4A5C-976F-8EAC2B608ADB}">
              <a16:predDERef xmlns:a16="http://schemas.microsoft.com/office/drawing/2014/main" pred="{E1502E4E-323C-4274-BB3F-F207AEC5F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335359</xdr:colOff>
      <xdr:row>8</xdr:row>
      <xdr:rowOff>960438</xdr:rowOff>
    </xdr:from>
    <xdr:to>
      <xdr:col>1</xdr:col>
      <xdr:colOff>4511359</xdr:colOff>
      <xdr:row>17</xdr:row>
      <xdr:rowOff>129638</xdr:rowOff>
    </xdr:to>
    <xdr:graphicFrame macro="">
      <xdr:nvGraphicFramePr>
        <xdr:cNvPr id="20" name="Gráfico 19">
          <a:extLst>
            <a:ext uri="{FF2B5EF4-FFF2-40B4-BE49-F238E27FC236}">
              <a16:creationId xmlns:a16="http://schemas.microsoft.com/office/drawing/2014/main" id="{A188EF7C-578C-4857-A4CE-D26E84A9632A}"/>
            </a:ext>
            <a:ext uri="{147F2762-F138-4A5C-976F-8EAC2B608ADB}">
              <a16:predDERef xmlns:a16="http://schemas.microsoft.com/office/drawing/2014/main" pred="{DBFF6F93-565B-48A9-802E-8ECEED311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333375</xdr:colOff>
      <xdr:row>8</xdr:row>
      <xdr:rowOff>965993</xdr:rowOff>
    </xdr:from>
    <xdr:to>
      <xdr:col>1</xdr:col>
      <xdr:colOff>4508501</xdr:colOff>
      <xdr:row>17</xdr:row>
      <xdr:rowOff>135193</xdr:rowOff>
    </xdr:to>
    <xdr:graphicFrame macro="">
      <xdr:nvGraphicFramePr>
        <xdr:cNvPr id="21" name="Gráfico 20">
          <a:extLst>
            <a:ext uri="{FF2B5EF4-FFF2-40B4-BE49-F238E27FC236}">
              <a16:creationId xmlns:a16="http://schemas.microsoft.com/office/drawing/2014/main" id="{FA8890ED-6B06-4BF4-B292-5C063EAD56F6}"/>
            </a:ext>
            <a:ext uri="{147F2762-F138-4A5C-976F-8EAC2B608ADB}">
              <a16:predDERef xmlns:a16="http://schemas.microsoft.com/office/drawing/2014/main" pred="{A188EF7C-578C-4857-A4CE-D26E84A96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352425</xdr:colOff>
      <xdr:row>8</xdr:row>
      <xdr:rowOff>965200</xdr:rowOff>
    </xdr:from>
    <xdr:to>
      <xdr:col>1</xdr:col>
      <xdr:colOff>4528425</xdr:colOff>
      <xdr:row>17</xdr:row>
      <xdr:rowOff>134400</xdr:rowOff>
    </xdr:to>
    <xdr:graphicFrame macro="">
      <xdr:nvGraphicFramePr>
        <xdr:cNvPr id="15" name="Gráfico 14">
          <a:extLst>
            <a:ext uri="{FF2B5EF4-FFF2-40B4-BE49-F238E27FC236}">
              <a16:creationId xmlns:a16="http://schemas.microsoft.com/office/drawing/2014/main" id="{6028118C-1521-4ED4-95A0-BADDBFE66909}"/>
            </a:ext>
            <a:ext uri="{147F2762-F138-4A5C-976F-8EAC2B608ADB}">
              <a16:predDERef xmlns:a16="http://schemas.microsoft.com/office/drawing/2014/main" pred="{FA8890ED-6B06-4BF4-B292-5C063EAD5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325782</xdr:colOff>
      <xdr:row>8</xdr:row>
      <xdr:rowOff>958023</xdr:rowOff>
    </xdr:from>
    <xdr:to>
      <xdr:col>1</xdr:col>
      <xdr:colOff>4526909</xdr:colOff>
      <xdr:row>17</xdr:row>
      <xdr:rowOff>178023</xdr:rowOff>
    </xdr:to>
    <xdr:graphicFrame macro="">
      <xdr:nvGraphicFramePr>
        <xdr:cNvPr id="16" name="Gráfico 15">
          <a:extLst>
            <a:ext uri="{FF2B5EF4-FFF2-40B4-BE49-F238E27FC236}">
              <a16:creationId xmlns:a16="http://schemas.microsoft.com/office/drawing/2014/main" id="{DBFD0D79-F90E-4011-A297-31A4F52F50B8}"/>
            </a:ext>
            <a:ext uri="{147F2762-F138-4A5C-976F-8EAC2B608ADB}">
              <a16:predDERef xmlns:a16="http://schemas.microsoft.com/office/drawing/2014/main" pred="{6028118C-1521-4ED4-95A0-BADDBFE6690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758048</xdr:colOff>
      <xdr:row>2</xdr:row>
      <xdr:rowOff>125866</xdr:rowOff>
    </xdr:from>
    <xdr:to>
      <xdr:col>5</xdr:col>
      <xdr:colOff>1631171</xdr:colOff>
      <xdr:row>8</xdr:row>
      <xdr:rowOff>564812</xdr:rowOff>
    </xdr:to>
    <xdr:graphicFrame macro="">
      <xdr:nvGraphicFramePr>
        <xdr:cNvPr id="11" name="Gráfico 10">
          <a:extLst>
            <a:ext uri="{FF2B5EF4-FFF2-40B4-BE49-F238E27FC236}">
              <a16:creationId xmlns:a16="http://schemas.microsoft.com/office/drawing/2014/main" id="{46A5A9AD-FAFC-454B-BC82-2552438D5B82}"/>
            </a:ext>
            <a:ext uri="{147F2762-F138-4A5C-976F-8EAC2B608ADB}">
              <a16:predDERef xmlns:a16="http://schemas.microsoft.com/office/drawing/2014/main" pred="{DBFD0D79-F90E-4011-A297-31A4F52F5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783678</xdr:colOff>
      <xdr:row>2</xdr:row>
      <xdr:rowOff>120322</xdr:rowOff>
    </xdr:from>
    <xdr:to>
      <xdr:col>5</xdr:col>
      <xdr:colOff>1623164</xdr:colOff>
      <xdr:row>8</xdr:row>
      <xdr:rowOff>559268</xdr:rowOff>
    </xdr:to>
    <xdr:graphicFrame macro="">
      <xdr:nvGraphicFramePr>
        <xdr:cNvPr id="12" name="Gráfico 11">
          <a:extLst>
            <a:ext uri="{FF2B5EF4-FFF2-40B4-BE49-F238E27FC236}">
              <a16:creationId xmlns:a16="http://schemas.microsoft.com/office/drawing/2014/main" id="{EC6DE6FB-CE4B-496D-AD54-5F87B0C116ED}"/>
            </a:ext>
            <a:ext uri="{147F2762-F138-4A5C-976F-8EAC2B608ADB}">
              <a16:predDERef xmlns:a16="http://schemas.microsoft.com/office/drawing/2014/main" pred="{46A5A9AD-FAFC-454B-BC82-2552438D5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774290</xdr:colOff>
      <xdr:row>2</xdr:row>
      <xdr:rowOff>128309</xdr:rowOff>
    </xdr:from>
    <xdr:to>
      <xdr:col>5</xdr:col>
      <xdr:colOff>1616110</xdr:colOff>
      <xdr:row>8</xdr:row>
      <xdr:rowOff>567255</xdr:rowOff>
    </xdr:to>
    <xdr:graphicFrame macro="">
      <xdr:nvGraphicFramePr>
        <xdr:cNvPr id="13" name="Gráfico 12">
          <a:extLst>
            <a:ext uri="{FF2B5EF4-FFF2-40B4-BE49-F238E27FC236}">
              <a16:creationId xmlns:a16="http://schemas.microsoft.com/office/drawing/2014/main" id="{254FCB90-5058-4B0A-B137-20B516A0ACE4}"/>
            </a:ext>
            <a:ext uri="{147F2762-F138-4A5C-976F-8EAC2B608ADB}">
              <a16:predDERef xmlns:a16="http://schemas.microsoft.com/office/drawing/2014/main" pred="{EC6DE6FB-CE4B-496D-AD54-5F87B0C11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772739</xdr:colOff>
      <xdr:row>2</xdr:row>
      <xdr:rowOff>119274</xdr:rowOff>
    </xdr:from>
    <xdr:to>
      <xdr:col>6</xdr:col>
      <xdr:colOff>2500</xdr:colOff>
      <xdr:row>8</xdr:row>
      <xdr:rowOff>558220</xdr:rowOff>
    </xdr:to>
    <xdr:graphicFrame macro="">
      <xdr:nvGraphicFramePr>
        <xdr:cNvPr id="14" name="Gráfico 13">
          <a:extLst>
            <a:ext uri="{FF2B5EF4-FFF2-40B4-BE49-F238E27FC236}">
              <a16:creationId xmlns:a16="http://schemas.microsoft.com/office/drawing/2014/main" id="{A8B6AC71-4767-44B0-9B06-013C6ECE4EBA}"/>
            </a:ext>
            <a:ext uri="{147F2762-F138-4A5C-976F-8EAC2B608ADB}">
              <a16:predDERef xmlns:a16="http://schemas.microsoft.com/office/drawing/2014/main" pred="{254FCB90-5058-4B0A-B137-20B516A0A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xdr:col>
      <xdr:colOff>4023360</xdr:colOff>
      <xdr:row>42</xdr:row>
      <xdr:rowOff>60960</xdr:rowOff>
    </xdr:from>
    <xdr:to>
      <xdr:col>2</xdr:col>
      <xdr:colOff>6192</xdr:colOff>
      <xdr:row>43</xdr:row>
      <xdr:rowOff>173412</xdr:rowOff>
    </xdr:to>
    <xdr:pic>
      <xdr:nvPicPr>
        <xdr:cNvPr id="17" name="Picture 16" descr="Creative Commons License">
          <a:extLst>
            <a:ext uri="{FF2B5EF4-FFF2-40B4-BE49-F238E27FC236}">
              <a16:creationId xmlns:a16="http://schemas.microsoft.com/office/drawing/2014/main" id="{00000000-0008-0000-0500-000011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119063</xdr:rowOff>
    </xdr:from>
    <xdr:to>
      <xdr:col>1</xdr:col>
      <xdr:colOff>2243515</xdr:colOff>
      <xdr:row>0</xdr:row>
      <xdr:rowOff>616493</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20"/>
        <a:stretch>
          <a:fillRect/>
        </a:stretch>
      </xdr:blipFill>
      <xdr:spPr>
        <a:xfrm>
          <a:off x="627063" y="119063"/>
          <a:ext cx="2235577" cy="497430"/>
        </a:xfrm>
        <a:prstGeom prst="rect">
          <a:avLst/>
        </a:prstGeom>
      </xdr:spPr>
    </xdr:pic>
    <xdr:clientData/>
  </xdr:twoCellAnchor>
  <xdr:twoCellAnchor editAs="oneCell">
    <xdr:from>
      <xdr:col>9</xdr:col>
      <xdr:colOff>1262062</xdr:colOff>
      <xdr:row>0</xdr:row>
      <xdr:rowOff>198438</xdr:rowOff>
    </xdr:from>
    <xdr:to>
      <xdr:col>9</xdr:col>
      <xdr:colOff>2779801</xdr:colOff>
      <xdr:row>0</xdr:row>
      <xdr:rowOff>698698</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21256625" y="198438"/>
          <a:ext cx="1517739" cy="500260"/>
        </a:xfrm>
        <a:prstGeom prst="rect">
          <a:avLst/>
        </a:prstGeom>
      </xdr:spPr>
    </xdr:pic>
    <xdr:clientData/>
  </xdr:twoCellAnchor>
  <xdr:twoCellAnchor>
    <xdr:from>
      <xdr:col>4</xdr:col>
      <xdr:colOff>2293941</xdr:colOff>
      <xdr:row>8</xdr:row>
      <xdr:rowOff>1000126</xdr:rowOff>
    </xdr:from>
    <xdr:to>
      <xdr:col>6</xdr:col>
      <xdr:colOff>1034341</xdr:colOff>
      <xdr:row>17</xdr:row>
      <xdr:rowOff>169326</xdr:rowOff>
    </xdr:to>
    <xdr:graphicFrame macro="">
      <xdr:nvGraphicFramePr>
        <xdr:cNvPr id="24" name="Gráfico 23">
          <a:extLst>
            <a:ext uri="{FF2B5EF4-FFF2-40B4-BE49-F238E27FC236}">
              <a16:creationId xmlns:a16="http://schemas.microsoft.com/office/drawing/2014/main" id="{2E0B87C4-B594-42D4-BEFF-F5C6ED40445D}"/>
            </a:ext>
            <a:ext uri="{147F2762-F138-4A5C-976F-8EAC2B608ADB}">
              <a16:predDERef xmlns:a16="http://schemas.microsoft.com/office/drawing/2014/main" pred="{00000000-0008-0000-05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1873255</xdr:colOff>
      <xdr:row>8</xdr:row>
      <xdr:rowOff>1008063</xdr:rowOff>
    </xdr:from>
    <xdr:to>
      <xdr:col>8</xdr:col>
      <xdr:colOff>1375655</xdr:colOff>
      <xdr:row>17</xdr:row>
      <xdr:rowOff>177263</xdr:rowOff>
    </xdr:to>
    <xdr:graphicFrame macro="">
      <xdr:nvGraphicFramePr>
        <xdr:cNvPr id="25" name="Gráfico 24">
          <a:extLst>
            <a:ext uri="{FF2B5EF4-FFF2-40B4-BE49-F238E27FC236}">
              <a16:creationId xmlns:a16="http://schemas.microsoft.com/office/drawing/2014/main" id="{1CD30D57-5665-4CC9-AEC1-59A29942EF93}"/>
            </a:ext>
            <a:ext uri="{147F2762-F138-4A5C-976F-8EAC2B608ADB}">
              <a16:predDERef xmlns:a16="http://schemas.microsoft.com/office/drawing/2014/main" pred="{2E0B87C4-B594-42D4-BEFF-F5C6ED404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oneCellAnchor>
    <xdr:from>
      <xdr:col>1</xdr:col>
      <xdr:colOff>1452562</xdr:colOff>
      <xdr:row>8</xdr:row>
      <xdr:rowOff>635000</xdr:rowOff>
    </xdr:from>
    <xdr:ext cx="1851212" cy="342786"/>
    <xdr:sp macro="" textlink="">
      <xdr:nvSpPr>
        <xdr:cNvPr id="26" name="CaixaDeTexto 25">
          <a:extLst>
            <a:ext uri="{FF2B5EF4-FFF2-40B4-BE49-F238E27FC236}">
              <a16:creationId xmlns:a16="http://schemas.microsoft.com/office/drawing/2014/main" id="{FBB366C1-D5DA-4F2C-ACE7-34F10B41F7FC}"/>
            </a:ext>
          </a:extLst>
        </xdr:cNvPr>
        <xdr:cNvSpPr txBox="1"/>
      </xdr:nvSpPr>
      <xdr:spPr>
        <a:xfrm>
          <a:off x="2062162" y="4454525"/>
          <a:ext cx="185121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Políticas Aprovadas</a:t>
          </a:r>
        </a:p>
      </xdr:txBody>
    </xdr:sp>
    <xdr:clientData/>
  </xdr:oneCellAnchor>
  <xdr:oneCellAnchor>
    <xdr:from>
      <xdr:col>2</xdr:col>
      <xdr:colOff>490537</xdr:colOff>
      <xdr:row>8</xdr:row>
      <xdr:rowOff>673100</xdr:rowOff>
    </xdr:from>
    <xdr:ext cx="2390334" cy="342786"/>
    <xdr:sp macro="" textlink="">
      <xdr:nvSpPr>
        <xdr:cNvPr id="27" name="CaixaDeTexto 26">
          <a:extLst>
            <a:ext uri="{FF2B5EF4-FFF2-40B4-BE49-F238E27FC236}">
              <a16:creationId xmlns:a16="http://schemas.microsoft.com/office/drawing/2014/main" id="{6780A38A-788B-4128-A4FE-4DDDF1A17944}"/>
            </a:ext>
          </a:extLst>
        </xdr:cNvPr>
        <xdr:cNvSpPr txBox="1"/>
      </xdr:nvSpPr>
      <xdr:spPr>
        <a:xfrm>
          <a:off x="6078537" y="4492625"/>
          <a:ext cx="23903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Implementados</a:t>
          </a:r>
        </a:p>
      </xdr:txBody>
    </xdr:sp>
    <xdr:clientData/>
  </xdr:oneCellAnchor>
  <xdr:oneCellAnchor>
    <xdr:from>
      <xdr:col>4</xdr:col>
      <xdr:colOff>3325090</xdr:colOff>
      <xdr:row>8</xdr:row>
      <xdr:rowOff>738909</xdr:rowOff>
    </xdr:from>
    <xdr:ext cx="2340641" cy="342786"/>
    <xdr:sp macro="" textlink="">
      <xdr:nvSpPr>
        <xdr:cNvPr id="29" name="CaixaDeTexto 28">
          <a:extLst>
            <a:ext uri="{FF2B5EF4-FFF2-40B4-BE49-F238E27FC236}">
              <a16:creationId xmlns:a16="http://schemas.microsoft.com/office/drawing/2014/main" id="{E34C5BCB-CADB-4146-B741-BF11C12E831D}"/>
            </a:ext>
          </a:extLst>
        </xdr:cNvPr>
        <xdr:cNvSpPr txBox="1"/>
      </xdr:nvSpPr>
      <xdr:spPr>
        <a:xfrm>
          <a:off x="11316565" y="4558434"/>
          <a:ext cx="234064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Automatizados</a:t>
          </a:r>
        </a:p>
      </xdr:txBody>
    </xdr:sp>
    <xdr:clientData/>
  </xdr:oneCellAnchor>
  <xdr:twoCellAnchor editAs="oneCell">
    <xdr:from>
      <xdr:col>9</xdr:col>
      <xdr:colOff>2565267</xdr:colOff>
      <xdr:row>1</xdr:row>
      <xdr:rowOff>167411</xdr:rowOff>
    </xdr:from>
    <xdr:to>
      <xdr:col>9</xdr:col>
      <xdr:colOff>3044402</xdr:colOff>
      <xdr:row>1</xdr:row>
      <xdr:rowOff>639746</xdr:rowOff>
    </xdr:to>
    <xdr:pic>
      <xdr:nvPicPr>
        <xdr:cNvPr id="30" name="Imagem 29" title="Dashboard">
          <a:hlinkClick xmlns:r="http://schemas.openxmlformats.org/officeDocument/2006/relationships" r:id="rId24" tooltip="Dashboard"/>
          <a:extLst>
            <a:ext uri="{FF2B5EF4-FFF2-40B4-BE49-F238E27FC236}">
              <a16:creationId xmlns:a16="http://schemas.microsoft.com/office/drawing/2014/main" id="{71A96CD6-D6F0-4428-906B-27CB75983A3B}"/>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22556222" y="2453411"/>
          <a:ext cx="479135" cy="472335"/>
        </a:xfrm>
        <a:prstGeom prst="rect">
          <a:avLst/>
        </a:prstGeom>
        <a:scene3d>
          <a:camera prst="orthographicFront"/>
          <a:lightRig rig="threePt" dir="t"/>
        </a:scene3d>
        <a:sp3d>
          <a:bevelT/>
        </a:sp3d>
      </xdr:spPr>
    </xdr:pic>
    <xdr:clientData/>
  </xdr:twoCellAnchor>
  <xdr:twoCellAnchor editAs="oneCell">
    <xdr:from>
      <xdr:col>9</xdr:col>
      <xdr:colOff>3137892</xdr:colOff>
      <xdr:row>1</xdr:row>
      <xdr:rowOff>181699</xdr:rowOff>
    </xdr:from>
    <xdr:to>
      <xdr:col>10</xdr:col>
      <xdr:colOff>0</xdr:colOff>
      <xdr:row>2</xdr:row>
      <xdr:rowOff>74564</xdr:rowOff>
    </xdr:to>
    <xdr:pic>
      <xdr:nvPicPr>
        <xdr:cNvPr id="31" name="Imagem 30">
          <a:hlinkClick xmlns:r="http://schemas.openxmlformats.org/officeDocument/2006/relationships" r:id="rId26" tooltip="Próximo Controle"/>
          <a:extLst>
            <a:ext uri="{FF2B5EF4-FFF2-40B4-BE49-F238E27FC236}">
              <a16:creationId xmlns:a16="http://schemas.microsoft.com/office/drawing/2014/main" id="{F66CF13B-2996-49E4-A5C7-1DBCDF2B9FF2}"/>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23128847" y="2467699"/>
          <a:ext cx="241081" cy="585592"/>
        </a:xfrm>
        <a:prstGeom prst="rect">
          <a:avLst/>
        </a:prstGeom>
        <a:scene3d>
          <a:camera prst="orthographicFront"/>
          <a:lightRig rig="threePt" dir="t"/>
        </a:scene3d>
        <a:sp3d>
          <a:bevelT/>
        </a:sp3d>
      </xdr:spPr>
    </xdr:pic>
    <xdr:clientData/>
  </xdr:twoCellAnchor>
  <xdr:oneCellAnchor>
    <xdr:from>
      <xdr:col>6</xdr:col>
      <xdr:colOff>2744107</xdr:colOff>
      <xdr:row>8</xdr:row>
      <xdr:rowOff>721178</xdr:rowOff>
    </xdr:from>
    <xdr:ext cx="2766911" cy="342786"/>
    <xdr:sp macro="" textlink="">
      <xdr:nvSpPr>
        <xdr:cNvPr id="35" name="CaixaDeTexto 34">
          <a:extLst>
            <a:ext uri="{FF2B5EF4-FFF2-40B4-BE49-F238E27FC236}">
              <a16:creationId xmlns:a16="http://schemas.microsoft.com/office/drawing/2014/main" id="{147F0F61-3FD8-4F32-B54C-0E24E9B11D46}"/>
            </a:ext>
          </a:extLst>
        </xdr:cNvPr>
        <xdr:cNvSpPr txBox="1"/>
      </xdr:nvSpPr>
      <xdr:spPr>
        <a:xfrm>
          <a:off x="16161657" y="4540703"/>
          <a:ext cx="276691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a:t>
          </a:r>
          <a:r>
            <a:rPr lang="pt-BR" sz="1600" b="1" baseline="0"/>
            <a:t> Reportado  à Direção</a:t>
          </a:r>
          <a:endParaRPr lang="pt-BR" sz="1600" b="1"/>
        </a:p>
      </xdr:txBody>
    </xdr:sp>
    <xdr:clientData/>
  </xdr:oneCellAnchor>
  <xdr:oneCellAnchor>
    <xdr:from>
      <xdr:col>4</xdr:col>
      <xdr:colOff>476942</xdr:colOff>
      <xdr:row>1</xdr:row>
      <xdr:rowOff>330257</xdr:rowOff>
    </xdr:from>
    <xdr:ext cx="2432397" cy="374141"/>
    <xdr:sp macro="" textlink="">
      <xdr:nvSpPr>
        <xdr:cNvPr id="39" name="CaixaDeTexto 38">
          <a:extLst>
            <a:ext uri="{FF2B5EF4-FFF2-40B4-BE49-F238E27FC236}">
              <a16:creationId xmlns:a16="http://schemas.microsoft.com/office/drawing/2014/main" id="{B6A803F9-F748-4036-B1B7-D52048402E2B}"/>
            </a:ext>
          </a:extLst>
        </xdr:cNvPr>
        <xdr:cNvSpPr txBox="1"/>
      </xdr:nvSpPr>
      <xdr:spPr>
        <a:xfrm>
          <a:off x="8468417" y="1085907"/>
          <a:ext cx="243239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800" b="1"/>
            <a:t>Adequação</a:t>
          </a:r>
          <a:r>
            <a:rPr lang="pt-BR" sz="1800" b="1" baseline="0"/>
            <a:t> ao Controle</a:t>
          </a:r>
          <a:endParaRPr lang="pt-BR" sz="1800" b="1"/>
        </a:p>
      </xdr:txBody>
    </xdr:sp>
    <xdr:clientData/>
  </xdr:oneCellAnchor>
  <xdr:twoCellAnchor editAs="oneCell">
    <xdr:from>
      <xdr:col>9</xdr:col>
      <xdr:colOff>2242564</xdr:colOff>
      <xdr:row>1</xdr:row>
      <xdr:rowOff>183612</xdr:rowOff>
    </xdr:from>
    <xdr:to>
      <xdr:col>9</xdr:col>
      <xdr:colOff>2483645</xdr:colOff>
      <xdr:row>2</xdr:row>
      <xdr:rowOff>76477</xdr:rowOff>
    </xdr:to>
    <xdr:pic>
      <xdr:nvPicPr>
        <xdr:cNvPr id="40" name="Imagem 39">
          <a:hlinkClick xmlns:r="http://schemas.openxmlformats.org/officeDocument/2006/relationships" r:id="rId28" tooltip="Controle Anterior"/>
          <a:extLst>
            <a:ext uri="{FF2B5EF4-FFF2-40B4-BE49-F238E27FC236}">
              <a16:creationId xmlns:a16="http://schemas.microsoft.com/office/drawing/2014/main" id="{EA0AD30F-4767-4EF9-BBA5-A5BE03EDC333}"/>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flipH="1" flipV="1">
          <a:off x="22233519" y="2469612"/>
          <a:ext cx="241081" cy="585592"/>
        </a:xfrm>
        <a:prstGeom prst="rect">
          <a:avLst/>
        </a:prstGeom>
        <a:scene3d>
          <a:camera prst="orthographicFront"/>
          <a:lightRig rig="threePt" dir="t"/>
        </a:scene3d>
        <a:sp3d>
          <a:bevelT/>
        </a:sp3d>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4023360</xdr:colOff>
      <xdr:row>36</xdr:row>
      <xdr:rowOff>60960</xdr:rowOff>
    </xdr:from>
    <xdr:to>
      <xdr:col>2</xdr:col>
      <xdr:colOff>6192</xdr:colOff>
      <xdr:row>37</xdr:row>
      <xdr:rowOff>167639</xdr:rowOff>
    </xdr:to>
    <xdr:pic>
      <xdr:nvPicPr>
        <xdr:cNvPr id="17" name="Picture 16" descr="Creative Commons License">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9</xdr:col>
      <xdr:colOff>1817713</xdr:colOff>
      <xdr:row>0</xdr:row>
      <xdr:rowOff>127000</xdr:rowOff>
    </xdr:from>
    <xdr:to>
      <xdr:col>9</xdr:col>
      <xdr:colOff>3339060</xdr:colOff>
      <xdr:row>0</xdr:row>
      <xdr:rowOff>627260</xdr:rowOff>
    </xdr:to>
    <xdr:pic>
      <xdr:nvPicPr>
        <xdr:cNvPr id="19" name="Picture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812276" y="127000"/>
          <a:ext cx="1521347" cy="500260"/>
        </a:xfrm>
        <a:prstGeom prst="rect">
          <a:avLst/>
        </a:prstGeom>
      </xdr:spPr>
    </xdr:pic>
    <xdr:clientData/>
  </xdr:twoCellAnchor>
  <xdr:twoCellAnchor>
    <xdr:from>
      <xdr:col>1</xdr:col>
      <xdr:colOff>4572453</xdr:colOff>
      <xdr:row>8</xdr:row>
      <xdr:rowOff>985158</xdr:rowOff>
    </xdr:from>
    <xdr:to>
      <xdr:col>4</xdr:col>
      <xdr:colOff>1366578</xdr:colOff>
      <xdr:row>17</xdr:row>
      <xdr:rowOff>165470</xdr:rowOff>
    </xdr:to>
    <xdr:graphicFrame macro="">
      <xdr:nvGraphicFramePr>
        <xdr:cNvPr id="14" name="Gráfico 13">
          <a:extLst>
            <a:ext uri="{FF2B5EF4-FFF2-40B4-BE49-F238E27FC236}">
              <a16:creationId xmlns:a16="http://schemas.microsoft.com/office/drawing/2014/main" id="{6335D52E-1410-40AA-8185-C93B6BF5A7A1}"/>
            </a:ext>
            <a:ext uri="{147F2762-F138-4A5C-976F-8EAC2B608ADB}">
              <a16:predDERef xmlns:a16="http://schemas.microsoft.com/office/drawing/2014/main" pred="{00000000-0008-0000-06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758048</xdr:colOff>
      <xdr:row>2</xdr:row>
      <xdr:rowOff>125866</xdr:rowOff>
    </xdr:from>
    <xdr:to>
      <xdr:col>6</xdr:col>
      <xdr:colOff>2396</xdr:colOff>
      <xdr:row>8</xdr:row>
      <xdr:rowOff>564812</xdr:rowOff>
    </xdr:to>
    <xdr:graphicFrame macro="">
      <xdr:nvGraphicFramePr>
        <xdr:cNvPr id="15" name="Gráfico 14">
          <a:extLst>
            <a:ext uri="{FF2B5EF4-FFF2-40B4-BE49-F238E27FC236}">
              <a16:creationId xmlns:a16="http://schemas.microsoft.com/office/drawing/2014/main" id="{4F06ADA7-D218-41AF-90EF-9FD8BCA0F12C}"/>
            </a:ext>
            <a:ext uri="{147F2762-F138-4A5C-976F-8EAC2B608ADB}">
              <a16:predDERef xmlns:a16="http://schemas.microsoft.com/office/drawing/2014/main" pred="{6335D52E-1410-40AA-8185-C93B6BF5A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783678</xdr:colOff>
      <xdr:row>2</xdr:row>
      <xdr:rowOff>120322</xdr:rowOff>
    </xdr:from>
    <xdr:to>
      <xdr:col>5</xdr:col>
      <xdr:colOff>1623164</xdr:colOff>
      <xdr:row>8</xdr:row>
      <xdr:rowOff>559268</xdr:rowOff>
    </xdr:to>
    <xdr:graphicFrame macro="">
      <xdr:nvGraphicFramePr>
        <xdr:cNvPr id="16" name="Gráfico 15">
          <a:extLst>
            <a:ext uri="{FF2B5EF4-FFF2-40B4-BE49-F238E27FC236}">
              <a16:creationId xmlns:a16="http://schemas.microsoft.com/office/drawing/2014/main" id="{4F376EED-DEDA-48BA-B3F1-BB4EC7401838}"/>
            </a:ext>
            <a:ext uri="{147F2762-F138-4A5C-976F-8EAC2B608ADB}">
              <a16:predDERef xmlns:a16="http://schemas.microsoft.com/office/drawing/2014/main" pred="{4F06ADA7-D218-41AF-90EF-9FD8BCA0F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774290</xdr:colOff>
      <xdr:row>2</xdr:row>
      <xdr:rowOff>128309</xdr:rowOff>
    </xdr:from>
    <xdr:to>
      <xdr:col>5</xdr:col>
      <xdr:colOff>1616110</xdr:colOff>
      <xdr:row>8</xdr:row>
      <xdr:rowOff>567255</xdr:rowOff>
    </xdr:to>
    <xdr:graphicFrame macro="">
      <xdr:nvGraphicFramePr>
        <xdr:cNvPr id="20" name="Gráfico 19">
          <a:extLst>
            <a:ext uri="{FF2B5EF4-FFF2-40B4-BE49-F238E27FC236}">
              <a16:creationId xmlns:a16="http://schemas.microsoft.com/office/drawing/2014/main" id="{42411FC1-B425-40D1-BF93-0A06AB21160A}"/>
            </a:ext>
            <a:ext uri="{147F2762-F138-4A5C-976F-8EAC2B608ADB}">
              <a16:predDERef xmlns:a16="http://schemas.microsoft.com/office/drawing/2014/main" pred="{4F376EED-DEDA-48BA-B3F1-BB4EC7401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764804</xdr:colOff>
      <xdr:row>2</xdr:row>
      <xdr:rowOff>119274</xdr:rowOff>
    </xdr:from>
    <xdr:to>
      <xdr:col>5</xdr:col>
      <xdr:colOff>1439190</xdr:colOff>
      <xdr:row>8</xdr:row>
      <xdr:rowOff>558220</xdr:rowOff>
    </xdr:to>
    <xdr:graphicFrame macro="">
      <xdr:nvGraphicFramePr>
        <xdr:cNvPr id="21" name="Gráfico 20">
          <a:extLst>
            <a:ext uri="{FF2B5EF4-FFF2-40B4-BE49-F238E27FC236}">
              <a16:creationId xmlns:a16="http://schemas.microsoft.com/office/drawing/2014/main" id="{1E44F1DA-0524-45CA-BBA1-C37BA93BB784}"/>
            </a:ext>
            <a:ext uri="{147F2762-F138-4A5C-976F-8EAC2B608ADB}">
              <a16:predDERef xmlns:a16="http://schemas.microsoft.com/office/drawing/2014/main" pred="{42411FC1-B425-40D1-BF93-0A06AB211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352425</xdr:colOff>
      <xdr:row>8</xdr:row>
      <xdr:rowOff>965200</xdr:rowOff>
    </xdr:from>
    <xdr:to>
      <xdr:col>1</xdr:col>
      <xdr:colOff>4528425</xdr:colOff>
      <xdr:row>17</xdr:row>
      <xdr:rowOff>145512</xdr:rowOff>
    </xdr:to>
    <xdr:graphicFrame macro="">
      <xdr:nvGraphicFramePr>
        <xdr:cNvPr id="22" name="Gráfico 21">
          <a:extLst>
            <a:ext uri="{FF2B5EF4-FFF2-40B4-BE49-F238E27FC236}">
              <a16:creationId xmlns:a16="http://schemas.microsoft.com/office/drawing/2014/main" id="{1BB3848A-896C-4BAF-A4A9-768F63E79F85}"/>
            </a:ext>
            <a:ext uri="{147F2762-F138-4A5C-976F-8EAC2B608ADB}">
              <a16:predDERef xmlns:a16="http://schemas.microsoft.com/office/drawing/2014/main" pred="{1E44F1DA-0524-45CA-BBA1-C37BA93BB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325782</xdr:colOff>
      <xdr:row>8</xdr:row>
      <xdr:rowOff>958022</xdr:rowOff>
    </xdr:from>
    <xdr:to>
      <xdr:col>1</xdr:col>
      <xdr:colOff>4500908</xdr:colOff>
      <xdr:row>17</xdr:row>
      <xdr:rowOff>138334</xdr:rowOff>
    </xdr:to>
    <xdr:graphicFrame macro="">
      <xdr:nvGraphicFramePr>
        <xdr:cNvPr id="23" name="Gráfico 22">
          <a:extLst>
            <a:ext uri="{FF2B5EF4-FFF2-40B4-BE49-F238E27FC236}">
              <a16:creationId xmlns:a16="http://schemas.microsoft.com/office/drawing/2014/main" id="{37F6F98D-FFB7-4D6A-BF62-C7C5560D9EEF}"/>
            </a:ext>
            <a:ext uri="{147F2762-F138-4A5C-976F-8EAC2B608ADB}">
              <a16:predDERef xmlns:a16="http://schemas.microsoft.com/office/drawing/2014/main" pred="{1BB3848A-896C-4BAF-A4A9-768F63E79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335359</xdr:colOff>
      <xdr:row>8</xdr:row>
      <xdr:rowOff>960438</xdr:rowOff>
    </xdr:from>
    <xdr:to>
      <xdr:col>1</xdr:col>
      <xdr:colOff>4510485</xdr:colOff>
      <xdr:row>17</xdr:row>
      <xdr:rowOff>140750</xdr:rowOff>
    </xdr:to>
    <xdr:graphicFrame macro="">
      <xdr:nvGraphicFramePr>
        <xdr:cNvPr id="24" name="Gráfico 23">
          <a:extLst>
            <a:ext uri="{FF2B5EF4-FFF2-40B4-BE49-F238E27FC236}">
              <a16:creationId xmlns:a16="http://schemas.microsoft.com/office/drawing/2014/main" id="{75CBCF13-ECD7-4BF7-A2CE-8EE33BF086B0}"/>
            </a:ext>
            <a:ext uri="{147F2762-F138-4A5C-976F-8EAC2B608ADB}">
              <a16:predDERef xmlns:a16="http://schemas.microsoft.com/office/drawing/2014/main" pred="{37F6F98D-FFB7-4D6A-BF62-C7C5560D9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333375</xdr:colOff>
      <xdr:row>8</xdr:row>
      <xdr:rowOff>965993</xdr:rowOff>
    </xdr:from>
    <xdr:to>
      <xdr:col>1</xdr:col>
      <xdr:colOff>4508501</xdr:colOff>
      <xdr:row>17</xdr:row>
      <xdr:rowOff>146305</xdr:rowOff>
    </xdr:to>
    <xdr:graphicFrame macro="">
      <xdr:nvGraphicFramePr>
        <xdr:cNvPr id="25" name="Gráfico 24">
          <a:extLst>
            <a:ext uri="{FF2B5EF4-FFF2-40B4-BE49-F238E27FC236}">
              <a16:creationId xmlns:a16="http://schemas.microsoft.com/office/drawing/2014/main" id="{B9B39D5E-2947-4AB8-A719-E4AB2A16CF77}"/>
            </a:ext>
            <a:ext uri="{147F2762-F138-4A5C-976F-8EAC2B608ADB}">
              <a16:predDERef xmlns:a16="http://schemas.microsoft.com/office/drawing/2014/main" pred="{75CBCF13-ECD7-4BF7-A2CE-8EE33BF08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4585793</xdr:colOff>
      <xdr:row>8</xdr:row>
      <xdr:rowOff>977831</xdr:rowOff>
    </xdr:from>
    <xdr:to>
      <xdr:col>4</xdr:col>
      <xdr:colOff>1379918</xdr:colOff>
      <xdr:row>17</xdr:row>
      <xdr:rowOff>158143</xdr:rowOff>
    </xdr:to>
    <xdr:graphicFrame macro="">
      <xdr:nvGraphicFramePr>
        <xdr:cNvPr id="26" name="Gráfico 25">
          <a:extLst>
            <a:ext uri="{FF2B5EF4-FFF2-40B4-BE49-F238E27FC236}">
              <a16:creationId xmlns:a16="http://schemas.microsoft.com/office/drawing/2014/main" id="{FF28B480-8F77-465B-A883-9B42927A87A1}"/>
            </a:ext>
            <a:ext uri="{147F2762-F138-4A5C-976F-8EAC2B608ADB}">
              <a16:predDERef xmlns:a16="http://schemas.microsoft.com/office/drawing/2014/main" pred="{B9B39D5E-2947-4AB8-A719-E4AB2A16C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4579954</xdr:colOff>
      <xdr:row>8</xdr:row>
      <xdr:rowOff>942180</xdr:rowOff>
    </xdr:from>
    <xdr:to>
      <xdr:col>4</xdr:col>
      <xdr:colOff>1374079</xdr:colOff>
      <xdr:row>17</xdr:row>
      <xdr:rowOff>122492</xdr:rowOff>
    </xdr:to>
    <xdr:graphicFrame macro="">
      <xdr:nvGraphicFramePr>
        <xdr:cNvPr id="27" name="Gráfico 26">
          <a:extLst>
            <a:ext uri="{FF2B5EF4-FFF2-40B4-BE49-F238E27FC236}">
              <a16:creationId xmlns:a16="http://schemas.microsoft.com/office/drawing/2014/main" id="{9CD548D5-4976-4393-B025-4F2F1C0384AE}"/>
            </a:ext>
            <a:ext uri="{147F2762-F138-4A5C-976F-8EAC2B608ADB}">
              <a16:predDERef xmlns:a16="http://schemas.microsoft.com/office/drawing/2014/main" pred="{FF28B480-8F77-465B-A883-9B42927A8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2293941</xdr:colOff>
      <xdr:row>8</xdr:row>
      <xdr:rowOff>1000126</xdr:rowOff>
    </xdr:from>
    <xdr:to>
      <xdr:col>6</xdr:col>
      <xdr:colOff>1040691</xdr:colOff>
      <xdr:row>17</xdr:row>
      <xdr:rowOff>180438</xdr:rowOff>
    </xdr:to>
    <xdr:graphicFrame macro="">
      <xdr:nvGraphicFramePr>
        <xdr:cNvPr id="28" name="Gráfico 27">
          <a:extLst>
            <a:ext uri="{FF2B5EF4-FFF2-40B4-BE49-F238E27FC236}">
              <a16:creationId xmlns:a16="http://schemas.microsoft.com/office/drawing/2014/main" id="{CC42EF44-C9B7-4EC9-BC53-F0E371C2B155}"/>
            </a:ext>
            <a:ext uri="{147F2762-F138-4A5C-976F-8EAC2B608ADB}">
              <a16:predDERef xmlns:a16="http://schemas.microsoft.com/office/drawing/2014/main" pred="{9CD548D5-4976-4393-B025-4F2F1C038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1889140</xdr:colOff>
      <xdr:row>8</xdr:row>
      <xdr:rowOff>1008063</xdr:rowOff>
    </xdr:from>
    <xdr:to>
      <xdr:col>8</xdr:col>
      <xdr:colOff>1397890</xdr:colOff>
      <xdr:row>17</xdr:row>
      <xdr:rowOff>188375</xdr:rowOff>
    </xdr:to>
    <xdr:graphicFrame macro="">
      <xdr:nvGraphicFramePr>
        <xdr:cNvPr id="29" name="Gráfico 28">
          <a:extLst>
            <a:ext uri="{FF2B5EF4-FFF2-40B4-BE49-F238E27FC236}">
              <a16:creationId xmlns:a16="http://schemas.microsoft.com/office/drawing/2014/main" id="{269B836C-8E3F-4252-AAD2-8C38836EA096}"/>
            </a:ext>
            <a:ext uri="{147F2762-F138-4A5C-976F-8EAC2B608ADB}">
              <a16:predDERef xmlns:a16="http://schemas.microsoft.com/office/drawing/2014/main" pred="{CC42EF44-C9B7-4EC9-BC53-F0E371C2B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xdr:col>
      <xdr:colOff>1452562</xdr:colOff>
      <xdr:row>8</xdr:row>
      <xdr:rowOff>635000</xdr:rowOff>
    </xdr:from>
    <xdr:ext cx="1851212" cy="342786"/>
    <xdr:sp macro="" textlink="">
      <xdr:nvSpPr>
        <xdr:cNvPr id="30" name="CaixaDeTexto 29">
          <a:extLst>
            <a:ext uri="{FF2B5EF4-FFF2-40B4-BE49-F238E27FC236}">
              <a16:creationId xmlns:a16="http://schemas.microsoft.com/office/drawing/2014/main" id="{CF8B2958-22B2-49E0-AA88-55D9C5EBD9E7}"/>
            </a:ext>
          </a:extLst>
        </xdr:cNvPr>
        <xdr:cNvSpPr txBox="1"/>
      </xdr:nvSpPr>
      <xdr:spPr>
        <a:xfrm>
          <a:off x="2062162" y="4454525"/>
          <a:ext cx="185121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Políticas Aprovadas</a:t>
          </a:r>
        </a:p>
      </xdr:txBody>
    </xdr:sp>
    <xdr:clientData/>
  </xdr:oneCellAnchor>
  <xdr:oneCellAnchor>
    <xdr:from>
      <xdr:col>2</xdr:col>
      <xdr:colOff>490537</xdr:colOff>
      <xdr:row>8</xdr:row>
      <xdr:rowOff>673100</xdr:rowOff>
    </xdr:from>
    <xdr:ext cx="2390334" cy="342786"/>
    <xdr:sp macro="" textlink="">
      <xdr:nvSpPr>
        <xdr:cNvPr id="31" name="CaixaDeTexto 30">
          <a:extLst>
            <a:ext uri="{FF2B5EF4-FFF2-40B4-BE49-F238E27FC236}">
              <a16:creationId xmlns:a16="http://schemas.microsoft.com/office/drawing/2014/main" id="{C99420DD-370B-403D-B17C-9C9BEB27EACF}"/>
            </a:ext>
          </a:extLst>
        </xdr:cNvPr>
        <xdr:cNvSpPr txBox="1"/>
      </xdr:nvSpPr>
      <xdr:spPr>
        <a:xfrm>
          <a:off x="6078537" y="4492625"/>
          <a:ext cx="23903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Implementados</a:t>
          </a:r>
        </a:p>
      </xdr:txBody>
    </xdr:sp>
    <xdr:clientData/>
  </xdr:oneCellAnchor>
  <xdr:twoCellAnchor>
    <xdr:from>
      <xdr:col>1</xdr:col>
      <xdr:colOff>4572065</xdr:colOff>
      <xdr:row>8</xdr:row>
      <xdr:rowOff>968795</xdr:rowOff>
    </xdr:from>
    <xdr:to>
      <xdr:col>4</xdr:col>
      <xdr:colOff>1366190</xdr:colOff>
      <xdr:row>17</xdr:row>
      <xdr:rowOff>149107</xdr:rowOff>
    </xdr:to>
    <xdr:graphicFrame macro="">
      <xdr:nvGraphicFramePr>
        <xdr:cNvPr id="32" name="Gráfico 31">
          <a:extLst>
            <a:ext uri="{FF2B5EF4-FFF2-40B4-BE49-F238E27FC236}">
              <a16:creationId xmlns:a16="http://schemas.microsoft.com/office/drawing/2014/main" id="{9B51FA1A-556B-4EAA-B4DE-B3CB982A7233}"/>
            </a:ext>
            <a:ext uri="{147F2762-F138-4A5C-976F-8EAC2B608ADB}">
              <a16:predDERef xmlns:a16="http://schemas.microsoft.com/office/drawing/2014/main" pred="{C99420DD-370B-403D-B17C-9C9BEB27E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4</xdr:col>
      <xdr:colOff>3325090</xdr:colOff>
      <xdr:row>8</xdr:row>
      <xdr:rowOff>738909</xdr:rowOff>
    </xdr:from>
    <xdr:ext cx="2340641" cy="342786"/>
    <xdr:sp macro="" textlink="">
      <xdr:nvSpPr>
        <xdr:cNvPr id="33" name="CaixaDeTexto 32">
          <a:extLst>
            <a:ext uri="{FF2B5EF4-FFF2-40B4-BE49-F238E27FC236}">
              <a16:creationId xmlns:a16="http://schemas.microsoft.com/office/drawing/2014/main" id="{A510714F-BA80-4F28-BFB2-077D18E68DA0}"/>
            </a:ext>
          </a:extLst>
        </xdr:cNvPr>
        <xdr:cNvSpPr txBox="1"/>
      </xdr:nvSpPr>
      <xdr:spPr>
        <a:xfrm>
          <a:off x="11316565" y="4558434"/>
          <a:ext cx="234064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Automatizados</a:t>
          </a:r>
        </a:p>
      </xdr:txBody>
    </xdr:sp>
    <xdr:clientData/>
  </xdr:oneCellAnchor>
  <xdr:twoCellAnchor editAs="oneCell">
    <xdr:from>
      <xdr:col>9</xdr:col>
      <xdr:colOff>2517649</xdr:colOff>
      <xdr:row>1</xdr:row>
      <xdr:rowOff>167411</xdr:rowOff>
    </xdr:from>
    <xdr:to>
      <xdr:col>9</xdr:col>
      <xdr:colOff>2996784</xdr:colOff>
      <xdr:row>1</xdr:row>
      <xdr:rowOff>654123</xdr:rowOff>
    </xdr:to>
    <xdr:pic>
      <xdr:nvPicPr>
        <xdr:cNvPr id="34" name="Imagem 33" title="Dashboard">
          <a:hlinkClick xmlns:r="http://schemas.openxmlformats.org/officeDocument/2006/relationships" r:id="rId18" tooltip="Dashboard"/>
          <a:extLst>
            <a:ext uri="{FF2B5EF4-FFF2-40B4-BE49-F238E27FC236}">
              <a16:creationId xmlns:a16="http://schemas.microsoft.com/office/drawing/2014/main" id="{D24D94B1-DDA1-48D8-B6A9-DF380B415AA6}"/>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2512212" y="2453411"/>
          <a:ext cx="479135" cy="486712"/>
        </a:xfrm>
        <a:prstGeom prst="rect">
          <a:avLst/>
        </a:prstGeom>
        <a:scene3d>
          <a:camera prst="orthographicFront"/>
          <a:lightRig rig="threePt" dir="t"/>
        </a:scene3d>
        <a:sp3d>
          <a:bevelT/>
        </a:sp3d>
      </xdr:spPr>
    </xdr:pic>
    <xdr:clientData/>
  </xdr:twoCellAnchor>
  <xdr:twoCellAnchor editAs="oneCell">
    <xdr:from>
      <xdr:col>9</xdr:col>
      <xdr:colOff>3111911</xdr:colOff>
      <xdr:row>1</xdr:row>
      <xdr:rowOff>181699</xdr:rowOff>
    </xdr:from>
    <xdr:to>
      <xdr:col>10</xdr:col>
      <xdr:colOff>0</xdr:colOff>
      <xdr:row>2</xdr:row>
      <xdr:rowOff>77761</xdr:rowOff>
    </xdr:to>
    <xdr:pic>
      <xdr:nvPicPr>
        <xdr:cNvPr id="35" name="Imagem 34">
          <a:hlinkClick xmlns:r="http://schemas.openxmlformats.org/officeDocument/2006/relationships" r:id="rId20" tooltip="Próximo Controle"/>
          <a:extLst>
            <a:ext uri="{FF2B5EF4-FFF2-40B4-BE49-F238E27FC236}">
              <a16:creationId xmlns:a16="http://schemas.microsoft.com/office/drawing/2014/main" id="{053571F6-136D-4AD3-91C1-49475448A9E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3106474" y="2467699"/>
          <a:ext cx="241081" cy="594562"/>
        </a:xfrm>
        <a:prstGeom prst="rect">
          <a:avLst/>
        </a:prstGeom>
        <a:scene3d>
          <a:camera prst="orthographicFront"/>
          <a:lightRig rig="threePt" dir="t"/>
        </a:scene3d>
        <a:sp3d>
          <a:bevelT/>
        </a:sp3d>
      </xdr:spPr>
    </xdr:pic>
    <xdr:clientData/>
  </xdr:twoCellAnchor>
  <xdr:twoCellAnchor>
    <xdr:from>
      <xdr:col>4</xdr:col>
      <xdr:colOff>2291772</xdr:colOff>
      <xdr:row>8</xdr:row>
      <xdr:rowOff>999126</xdr:rowOff>
    </xdr:from>
    <xdr:to>
      <xdr:col>6</xdr:col>
      <xdr:colOff>1038522</xdr:colOff>
      <xdr:row>17</xdr:row>
      <xdr:rowOff>179438</xdr:rowOff>
    </xdr:to>
    <xdr:graphicFrame macro="">
      <xdr:nvGraphicFramePr>
        <xdr:cNvPr id="36" name="Gráfico 35">
          <a:extLst>
            <a:ext uri="{FF2B5EF4-FFF2-40B4-BE49-F238E27FC236}">
              <a16:creationId xmlns:a16="http://schemas.microsoft.com/office/drawing/2014/main" id="{EED465EE-B7E6-4941-8DEF-3B51B6960F17}"/>
            </a:ext>
            <a:ext uri="{147F2762-F138-4A5C-976F-8EAC2B608ADB}">
              <a16:predDERef xmlns:a16="http://schemas.microsoft.com/office/drawing/2014/main" pred="{053571F6-136D-4AD3-91C1-49475448A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2304761</xdr:colOff>
      <xdr:row>8</xdr:row>
      <xdr:rowOff>1015423</xdr:rowOff>
    </xdr:from>
    <xdr:to>
      <xdr:col>6</xdr:col>
      <xdr:colOff>1051511</xdr:colOff>
      <xdr:row>18</xdr:row>
      <xdr:rowOff>5235</xdr:rowOff>
    </xdr:to>
    <xdr:graphicFrame macro="">
      <xdr:nvGraphicFramePr>
        <xdr:cNvPr id="37" name="Gráfico 36">
          <a:extLst>
            <a:ext uri="{FF2B5EF4-FFF2-40B4-BE49-F238E27FC236}">
              <a16:creationId xmlns:a16="http://schemas.microsoft.com/office/drawing/2014/main" id="{1F570B80-B248-4B3B-8704-65F1A9AFC4BE}"/>
            </a:ext>
            <a:ext uri="{147F2762-F138-4A5C-976F-8EAC2B608ADB}">
              <a16:predDERef xmlns:a16="http://schemas.microsoft.com/office/drawing/2014/main" pred="{EED465EE-B7E6-4941-8DEF-3B51B6960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2296885</xdr:colOff>
      <xdr:row>8</xdr:row>
      <xdr:rowOff>1025072</xdr:rowOff>
    </xdr:from>
    <xdr:to>
      <xdr:col>6</xdr:col>
      <xdr:colOff>1043635</xdr:colOff>
      <xdr:row>18</xdr:row>
      <xdr:rowOff>14884</xdr:rowOff>
    </xdr:to>
    <xdr:graphicFrame macro="">
      <xdr:nvGraphicFramePr>
        <xdr:cNvPr id="38" name="Gráfico 37">
          <a:extLst>
            <a:ext uri="{FF2B5EF4-FFF2-40B4-BE49-F238E27FC236}">
              <a16:creationId xmlns:a16="http://schemas.microsoft.com/office/drawing/2014/main" id="{83EE5143-5FDB-47BF-B800-D50C465AFF27}"/>
            </a:ext>
            <a:ext uri="{147F2762-F138-4A5C-976F-8EAC2B608ADB}">
              <a16:predDERef xmlns:a16="http://schemas.microsoft.com/office/drawing/2014/main" pred="{1F570B80-B248-4B3B-8704-65F1A9AFC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oneCellAnchor>
    <xdr:from>
      <xdr:col>6</xdr:col>
      <xdr:colOff>2744107</xdr:colOff>
      <xdr:row>8</xdr:row>
      <xdr:rowOff>721178</xdr:rowOff>
    </xdr:from>
    <xdr:ext cx="2766911" cy="342786"/>
    <xdr:sp macro="" textlink="">
      <xdr:nvSpPr>
        <xdr:cNvPr id="39" name="CaixaDeTexto 38">
          <a:extLst>
            <a:ext uri="{FF2B5EF4-FFF2-40B4-BE49-F238E27FC236}">
              <a16:creationId xmlns:a16="http://schemas.microsoft.com/office/drawing/2014/main" id="{75895A21-396D-45FB-A360-984617818508}"/>
            </a:ext>
          </a:extLst>
        </xdr:cNvPr>
        <xdr:cNvSpPr txBox="1"/>
      </xdr:nvSpPr>
      <xdr:spPr>
        <a:xfrm>
          <a:off x="16161657" y="4540703"/>
          <a:ext cx="276691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a:t>
          </a:r>
          <a:r>
            <a:rPr lang="pt-BR" sz="1600" b="1" baseline="0"/>
            <a:t> Reportado  à Direção</a:t>
          </a:r>
          <a:endParaRPr lang="pt-BR" sz="1600" b="1"/>
        </a:p>
      </xdr:txBody>
    </xdr:sp>
    <xdr:clientData/>
  </xdr:oneCellAnchor>
  <xdr:twoCellAnchor>
    <xdr:from>
      <xdr:col>6</xdr:col>
      <xdr:colOff>1858968</xdr:colOff>
      <xdr:row>8</xdr:row>
      <xdr:rowOff>1000125</xdr:rowOff>
    </xdr:from>
    <xdr:to>
      <xdr:col>8</xdr:col>
      <xdr:colOff>1367718</xdr:colOff>
      <xdr:row>17</xdr:row>
      <xdr:rowOff>180437</xdr:rowOff>
    </xdr:to>
    <xdr:graphicFrame macro="">
      <xdr:nvGraphicFramePr>
        <xdr:cNvPr id="40" name="Gráfico 39">
          <a:extLst>
            <a:ext uri="{FF2B5EF4-FFF2-40B4-BE49-F238E27FC236}">
              <a16:creationId xmlns:a16="http://schemas.microsoft.com/office/drawing/2014/main" id="{53B383F5-24D0-41B1-8426-C9360E75E82B}"/>
            </a:ext>
            <a:ext uri="{147F2762-F138-4A5C-976F-8EAC2B608ADB}">
              <a16:predDERef xmlns:a16="http://schemas.microsoft.com/office/drawing/2014/main" pred="{75895A21-396D-45FB-A360-984617818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6</xdr:col>
      <xdr:colOff>1859873</xdr:colOff>
      <xdr:row>8</xdr:row>
      <xdr:rowOff>1025072</xdr:rowOff>
    </xdr:from>
    <xdr:to>
      <xdr:col>8</xdr:col>
      <xdr:colOff>1368623</xdr:colOff>
      <xdr:row>18</xdr:row>
      <xdr:rowOff>14884</xdr:rowOff>
    </xdr:to>
    <xdr:graphicFrame macro="">
      <xdr:nvGraphicFramePr>
        <xdr:cNvPr id="41" name="Gráfico 40">
          <a:extLst>
            <a:ext uri="{FF2B5EF4-FFF2-40B4-BE49-F238E27FC236}">
              <a16:creationId xmlns:a16="http://schemas.microsoft.com/office/drawing/2014/main" id="{D82DE1C4-BEF2-432B-82D6-0DEBDA57EF7A}"/>
            </a:ext>
            <a:ext uri="{147F2762-F138-4A5C-976F-8EAC2B608ADB}">
              <a16:predDERef xmlns:a16="http://schemas.microsoft.com/office/drawing/2014/main" pred="{53B383F5-24D0-41B1-8426-C9360E75E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xdr:col>
      <xdr:colOff>1889337</xdr:colOff>
      <xdr:row>8</xdr:row>
      <xdr:rowOff>1041400</xdr:rowOff>
    </xdr:from>
    <xdr:to>
      <xdr:col>8</xdr:col>
      <xdr:colOff>1398087</xdr:colOff>
      <xdr:row>18</xdr:row>
      <xdr:rowOff>31212</xdr:rowOff>
    </xdr:to>
    <xdr:graphicFrame macro="">
      <xdr:nvGraphicFramePr>
        <xdr:cNvPr id="42" name="Gráfico 41">
          <a:extLst>
            <a:ext uri="{FF2B5EF4-FFF2-40B4-BE49-F238E27FC236}">
              <a16:creationId xmlns:a16="http://schemas.microsoft.com/office/drawing/2014/main" id="{DAE18B34-9F44-46AD-9D29-97DEFBA24EFC}"/>
            </a:ext>
            <a:ext uri="{147F2762-F138-4A5C-976F-8EAC2B608ADB}">
              <a16:predDERef xmlns:a16="http://schemas.microsoft.com/office/drawing/2014/main" pred="{D82DE1C4-BEF2-432B-82D6-0DEBDA57E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oneCellAnchor>
    <xdr:from>
      <xdr:col>4</xdr:col>
      <xdr:colOff>476942</xdr:colOff>
      <xdr:row>1</xdr:row>
      <xdr:rowOff>330257</xdr:rowOff>
    </xdr:from>
    <xdr:ext cx="2432397" cy="374141"/>
    <xdr:sp macro="" textlink="">
      <xdr:nvSpPr>
        <xdr:cNvPr id="43" name="CaixaDeTexto 42">
          <a:extLst>
            <a:ext uri="{FF2B5EF4-FFF2-40B4-BE49-F238E27FC236}">
              <a16:creationId xmlns:a16="http://schemas.microsoft.com/office/drawing/2014/main" id="{FB537C3B-0225-4439-B7A2-02F03F5D2BB2}"/>
            </a:ext>
          </a:extLst>
        </xdr:cNvPr>
        <xdr:cNvSpPr txBox="1"/>
      </xdr:nvSpPr>
      <xdr:spPr>
        <a:xfrm>
          <a:off x="8468417" y="1085907"/>
          <a:ext cx="243239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800" b="1"/>
            <a:t>Adequação</a:t>
          </a:r>
          <a:r>
            <a:rPr lang="pt-BR" sz="1800" b="1" baseline="0"/>
            <a:t> ao Controle</a:t>
          </a:r>
          <a:endParaRPr lang="pt-BR" sz="1800" b="1"/>
        </a:p>
      </xdr:txBody>
    </xdr:sp>
    <xdr:clientData/>
  </xdr:oneCellAnchor>
  <xdr:twoCellAnchor editAs="oneCell">
    <xdr:from>
      <xdr:col>9</xdr:col>
      <xdr:colOff>2146588</xdr:colOff>
      <xdr:row>1</xdr:row>
      <xdr:rowOff>183612</xdr:rowOff>
    </xdr:from>
    <xdr:to>
      <xdr:col>9</xdr:col>
      <xdr:colOff>2387669</xdr:colOff>
      <xdr:row>2</xdr:row>
      <xdr:rowOff>79674</xdr:rowOff>
    </xdr:to>
    <xdr:pic>
      <xdr:nvPicPr>
        <xdr:cNvPr id="44" name="Imagem 43">
          <a:hlinkClick xmlns:r="http://schemas.openxmlformats.org/officeDocument/2006/relationships" r:id="rId28" tooltip="Controle Anterior"/>
          <a:extLst>
            <a:ext uri="{FF2B5EF4-FFF2-40B4-BE49-F238E27FC236}">
              <a16:creationId xmlns:a16="http://schemas.microsoft.com/office/drawing/2014/main" id="{1F029E14-A94C-4740-8E22-5CFC7168C572}"/>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flipH="1" flipV="1">
          <a:off x="22141151" y="2469612"/>
          <a:ext cx="241081" cy="594562"/>
        </a:xfrm>
        <a:prstGeom prst="rect">
          <a:avLst/>
        </a:prstGeom>
        <a:scene3d>
          <a:camera prst="orthographicFront"/>
          <a:lightRig rig="threePt" dir="t"/>
        </a:scene3d>
        <a:sp3d>
          <a:bevelT/>
        </a:sp3d>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4023360</xdr:colOff>
      <xdr:row>38</xdr:row>
      <xdr:rowOff>60960</xdr:rowOff>
    </xdr:from>
    <xdr:to>
      <xdr:col>2</xdr:col>
      <xdr:colOff>6192</xdr:colOff>
      <xdr:row>39</xdr:row>
      <xdr:rowOff>167640</xdr:rowOff>
    </xdr:to>
    <xdr:pic>
      <xdr:nvPicPr>
        <xdr:cNvPr id="17" name="Picture 16" descr="Creative Commons License">
          <a:extLst>
            <a:ext uri="{FF2B5EF4-FFF2-40B4-BE49-F238E27FC236}">
              <a16:creationId xmlns:a16="http://schemas.microsoft.com/office/drawing/2014/main" id="{00000000-0008-0000-07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134938</xdr:rowOff>
    </xdr:from>
    <xdr:to>
      <xdr:col>1</xdr:col>
      <xdr:colOff>2235577</xdr:colOff>
      <xdr:row>0</xdr:row>
      <xdr:rowOff>632368</xdr:rowOff>
    </xdr:to>
    <xdr:pic>
      <xdr:nvPicPr>
        <xdr:cNvPr id="18" name="Picture 17">
          <a:extLst>
            <a:ext uri="{FF2B5EF4-FFF2-40B4-BE49-F238E27FC236}">
              <a16:creationId xmlns:a16="http://schemas.microsoft.com/office/drawing/2014/main" id="{00000000-0008-0000-0700-000012000000}"/>
            </a:ext>
          </a:extLst>
        </xdr:cNvPr>
        <xdr:cNvPicPr>
          <a:picLocks noChangeAspect="1"/>
        </xdr:cNvPicPr>
      </xdr:nvPicPr>
      <xdr:blipFill>
        <a:blip xmlns:r="http://schemas.openxmlformats.org/officeDocument/2006/relationships" r:embed="rId2"/>
        <a:stretch>
          <a:fillRect/>
        </a:stretch>
      </xdr:blipFill>
      <xdr:spPr>
        <a:xfrm>
          <a:off x="619125" y="134938"/>
          <a:ext cx="2235577" cy="497430"/>
        </a:xfrm>
        <a:prstGeom prst="rect">
          <a:avLst/>
        </a:prstGeom>
      </xdr:spPr>
    </xdr:pic>
    <xdr:clientData/>
  </xdr:twoCellAnchor>
  <xdr:twoCellAnchor editAs="oneCell">
    <xdr:from>
      <xdr:col>9</xdr:col>
      <xdr:colOff>1749447</xdr:colOff>
      <xdr:row>0</xdr:row>
      <xdr:rowOff>119062</xdr:rowOff>
    </xdr:from>
    <xdr:to>
      <xdr:col>9</xdr:col>
      <xdr:colOff>3267075</xdr:colOff>
      <xdr:row>0</xdr:row>
      <xdr:rowOff>619322</xdr:rowOff>
    </xdr:to>
    <xdr:pic>
      <xdr:nvPicPr>
        <xdr:cNvPr id="19" name="Picture 18">
          <a:extLst>
            <a:ext uri="{FF2B5EF4-FFF2-40B4-BE49-F238E27FC236}">
              <a16:creationId xmlns:a16="http://schemas.microsoft.com/office/drawing/2014/main" id="{00000000-0008-0000-0700-000013000000}"/>
            </a:ext>
            <a:ext uri="{147F2762-F138-4A5C-976F-8EAC2B608ADB}">
              <a16:predDERef xmlns:a16="http://schemas.microsoft.com/office/drawing/2014/main" pred="{00000000-0008-0000-07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837547" y="119062"/>
          <a:ext cx="1517628" cy="500260"/>
        </a:xfrm>
        <a:prstGeom prst="rect">
          <a:avLst/>
        </a:prstGeom>
      </xdr:spPr>
    </xdr:pic>
    <xdr:clientData/>
  </xdr:twoCellAnchor>
  <xdr:twoCellAnchor>
    <xdr:from>
      <xdr:col>1</xdr:col>
      <xdr:colOff>4572452</xdr:colOff>
      <xdr:row>8</xdr:row>
      <xdr:rowOff>985158</xdr:rowOff>
    </xdr:from>
    <xdr:to>
      <xdr:col>4</xdr:col>
      <xdr:colOff>1369752</xdr:colOff>
      <xdr:row>17</xdr:row>
      <xdr:rowOff>154358</xdr:rowOff>
    </xdr:to>
    <xdr:graphicFrame macro="">
      <xdr:nvGraphicFramePr>
        <xdr:cNvPr id="10" name="Gráfico 9">
          <a:extLst>
            <a:ext uri="{FF2B5EF4-FFF2-40B4-BE49-F238E27FC236}">
              <a16:creationId xmlns:a16="http://schemas.microsoft.com/office/drawing/2014/main" id="{F2FEBCDE-B52D-4900-AB70-D4E48F0ED499}"/>
            </a:ext>
            <a:ext uri="{147F2762-F138-4A5C-976F-8EAC2B608ADB}">
              <a16:predDERef xmlns:a16="http://schemas.microsoft.com/office/drawing/2014/main" pred="{00000000-0008-0000-07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758048</xdr:colOff>
      <xdr:row>2</xdr:row>
      <xdr:rowOff>125866</xdr:rowOff>
    </xdr:from>
    <xdr:to>
      <xdr:col>5</xdr:col>
      <xdr:colOff>1631171</xdr:colOff>
      <xdr:row>8</xdr:row>
      <xdr:rowOff>564812</xdr:rowOff>
    </xdr:to>
    <xdr:graphicFrame macro="">
      <xdr:nvGraphicFramePr>
        <xdr:cNvPr id="11" name="Gráfico 10">
          <a:extLst>
            <a:ext uri="{FF2B5EF4-FFF2-40B4-BE49-F238E27FC236}">
              <a16:creationId xmlns:a16="http://schemas.microsoft.com/office/drawing/2014/main" id="{FF31E0BF-2606-42F0-A6E2-79D7315D0243}"/>
            </a:ext>
            <a:ext uri="{147F2762-F138-4A5C-976F-8EAC2B608ADB}">
              <a16:predDERef xmlns:a16="http://schemas.microsoft.com/office/drawing/2014/main" pred="{F2FEBCDE-B52D-4900-AB70-D4E48F0ED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783678</xdr:colOff>
      <xdr:row>2</xdr:row>
      <xdr:rowOff>120322</xdr:rowOff>
    </xdr:from>
    <xdr:to>
      <xdr:col>5</xdr:col>
      <xdr:colOff>1623164</xdr:colOff>
      <xdr:row>8</xdr:row>
      <xdr:rowOff>559268</xdr:rowOff>
    </xdr:to>
    <xdr:graphicFrame macro="">
      <xdr:nvGraphicFramePr>
        <xdr:cNvPr id="12" name="Gráfico 11">
          <a:extLst>
            <a:ext uri="{FF2B5EF4-FFF2-40B4-BE49-F238E27FC236}">
              <a16:creationId xmlns:a16="http://schemas.microsoft.com/office/drawing/2014/main" id="{94C9A9F9-FC34-43DF-8A68-C7F1BD7B0616}"/>
            </a:ext>
            <a:ext uri="{147F2762-F138-4A5C-976F-8EAC2B608ADB}">
              <a16:predDERef xmlns:a16="http://schemas.microsoft.com/office/drawing/2014/main" pred="{FF31E0BF-2606-42F0-A6E2-79D7315D0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774290</xdr:colOff>
      <xdr:row>2</xdr:row>
      <xdr:rowOff>128309</xdr:rowOff>
    </xdr:from>
    <xdr:to>
      <xdr:col>5</xdr:col>
      <xdr:colOff>1616110</xdr:colOff>
      <xdr:row>8</xdr:row>
      <xdr:rowOff>567255</xdr:rowOff>
    </xdr:to>
    <xdr:graphicFrame macro="">
      <xdr:nvGraphicFramePr>
        <xdr:cNvPr id="13" name="Gráfico 12">
          <a:extLst>
            <a:ext uri="{FF2B5EF4-FFF2-40B4-BE49-F238E27FC236}">
              <a16:creationId xmlns:a16="http://schemas.microsoft.com/office/drawing/2014/main" id="{575AD567-B1AE-49B2-94A1-2544033315B8}"/>
            </a:ext>
            <a:ext uri="{147F2762-F138-4A5C-976F-8EAC2B608ADB}">
              <a16:predDERef xmlns:a16="http://schemas.microsoft.com/office/drawing/2014/main" pred="{94C9A9F9-FC34-43DF-8A68-C7F1BD7B0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772739</xdr:colOff>
      <xdr:row>2</xdr:row>
      <xdr:rowOff>119274</xdr:rowOff>
    </xdr:from>
    <xdr:to>
      <xdr:col>5</xdr:col>
      <xdr:colOff>1612225</xdr:colOff>
      <xdr:row>8</xdr:row>
      <xdr:rowOff>558220</xdr:rowOff>
    </xdr:to>
    <xdr:graphicFrame macro="">
      <xdr:nvGraphicFramePr>
        <xdr:cNvPr id="14" name="Gráfico 13">
          <a:extLst>
            <a:ext uri="{FF2B5EF4-FFF2-40B4-BE49-F238E27FC236}">
              <a16:creationId xmlns:a16="http://schemas.microsoft.com/office/drawing/2014/main" id="{56ABEAA8-3AC8-43DA-A5D0-B218549D2166}"/>
            </a:ext>
            <a:ext uri="{147F2762-F138-4A5C-976F-8EAC2B608ADB}">
              <a16:predDERef xmlns:a16="http://schemas.microsoft.com/office/drawing/2014/main" pred="{575AD567-B1AE-49B2-94A1-254403331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352425</xdr:colOff>
      <xdr:row>8</xdr:row>
      <xdr:rowOff>965200</xdr:rowOff>
    </xdr:from>
    <xdr:to>
      <xdr:col>1</xdr:col>
      <xdr:colOff>4528425</xdr:colOff>
      <xdr:row>17</xdr:row>
      <xdr:rowOff>134400</xdr:rowOff>
    </xdr:to>
    <xdr:graphicFrame macro="">
      <xdr:nvGraphicFramePr>
        <xdr:cNvPr id="15" name="Gráfico 14">
          <a:extLst>
            <a:ext uri="{FF2B5EF4-FFF2-40B4-BE49-F238E27FC236}">
              <a16:creationId xmlns:a16="http://schemas.microsoft.com/office/drawing/2014/main" id="{6453E987-6A21-45EF-8E36-6381FE53D625}"/>
            </a:ext>
            <a:ext uri="{147F2762-F138-4A5C-976F-8EAC2B608ADB}">
              <a16:predDERef xmlns:a16="http://schemas.microsoft.com/office/drawing/2014/main" pred="{56ABEAA8-3AC8-43DA-A5D0-B218549D2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325782</xdr:colOff>
      <xdr:row>8</xdr:row>
      <xdr:rowOff>958022</xdr:rowOff>
    </xdr:from>
    <xdr:to>
      <xdr:col>1</xdr:col>
      <xdr:colOff>4500908</xdr:colOff>
      <xdr:row>17</xdr:row>
      <xdr:rowOff>127222</xdr:rowOff>
    </xdr:to>
    <xdr:graphicFrame macro="">
      <xdr:nvGraphicFramePr>
        <xdr:cNvPr id="16" name="Gráfico 15">
          <a:extLst>
            <a:ext uri="{FF2B5EF4-FFF2-40B4-BE49-F238E27FC236}">
              <a16:creationId xmlns:a16="http://schemas.microsoft.com/office/drawing/2014/main" id="{3AE5701D-7C5A-42DB-A465-BB9BCF542E43}"/>
            </a:ext>
            <a:ext uri="{147F2762-F138-4A5C-976F-8EAC2B608ADB}">
              <a16:predDERef xmlns:a16="http://schemas.microsoft.com/office/drawing/2014/main" pred="{6453E987-6A21-45EF-8E36-6381FE53D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335359</xdr:colOff>
      <xdr:row>8</xdr:row>
      <xdr:rowOff>960438</xdr:rowOff>
    </xdr:from>
    <xdr:to>
      <xdr:col>1</xdr:col>
      <xdr:colOff>4510485</xdr:colOff>
      <xdr:row>17</xdr:row>
      <xdr:rowOff>129638</xdr:rowOff>
    </xdr:to>
    <xdr:graphicFrame macro="">
      <xdr:nvGraphicFramePr>
        <xdr:cNvPr id="20" name="Gráfico 19">
          <a:extLst>
            <a:ext uri="{FF2B5EF4-FFF2-40B4-BE49-F238E27FC236}">
              <a16:creationId xmlns:a16="http://schemas.microsoft.com/office/drawing/2014/main" id="{82D1D8B8-9425-4B01-9331-3FEF918AB466}"/>
            </a:ext>
            <a:ext uri="{147F2762-F138-4A5C-976F-8EAC2B608ADB}">
              <a16:predDERef xmlns:a16="http://schemas.microsoft.com/office/drawing/2014/main" pred="{3AE5701D-7C5A-42DB-A465-BB9BCF542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333375</xdr:colOff>
      <xdr:row>8</xdr:row>
      <xdr:rowOff>965993</xdr:rowOff>
    </xdr:from>
    <xdr:to>
      <xdr:col>1</xdr:col>
      <xdr:colOff>4508501</xdr:colOff>
      <xdr:row>17</xdr:row>
      <xdr:rowOff>135193</xdr:rowOff>
    </xdr:to>
    <xdr:graphicFrame macro="">
      <xdr:nvGraphicFramePr>
        <xdr:cNvPr id="21" name="Gráfico 20">
          <a:extLst>
            <a:ext uri="{FF2B5EF4-FFF2-40B4-BE49-F238E27FC236}">
              <a16:creationId xmlns:a16="http://schemas.microsoft.com/office/drawing/2014/main" id="{128C887B-1E3A-4EB1-8B71-07159774243C}"/>
            </a:ext>
            <a:ext uri="{147F2762-F138-4A5C-976F-8EAC2B608ADB}">
              <a16:predDERef xmlns:a16="http://schemas.microsoft.com/office/drawing/2014/main" pred="{82D1D8B8-9425-4B01-9331-3FEF918AB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4585792</xdr:colOff>
      <xdr:row>8</xdr:row>
      <xdr:rowOff>977831</xdr:rowOff>
    </xdr:from>
    <xdr:to>
      <xdr:col>4</xdr:col>
      <xdr:colOff>1383092</xdr:colOff>
      <xdr:row>17</xdr:row>
      <xdr:rowOff>147031</xdr:rowOff>
    </xdr:to>
    <xdr:graphicFrame macro="">
      <xdr:nvGraphicFramePr>
        <xdr:cNvPr id="22" name="Gráfico 21">
          <a:extLst>
            <a:ext uri="{FF2B5EF4-FFF2-40B4-BE49-F238E27FC236}">
              <a16:creationId xmlns:a16="http://schemas.microsoft.com/office/drawing/2014/main" id="{83BA6464-C8AF-45EF-8D81-4F87C763284A}"/>
            </a:ext>
            <a:ext uri="{147F2762-F138-4A5C-976F-8EAC2B608ADB}">
              <a16:predDERef xmlns:a16="http://schemas.microsoft.com/office/drawing/2014/main" pred="{128C887B-1E3A-4EB1-8B71-071597742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4579953</xdr:colOff>
      <xdr:row>8</xdr:row>
      <xdr:rowOff>942180</xdr:rowOff>
    </xdr:from>
    <xdr:to>
      <xdr:col>4</xdr:col>
      <xdr:colOff>1377253</xdr:colOff>
      <xdr:row>17</xdr:row>
      <xdr:rowOff>111380</xdr:rowOff>
    </xdr:to>
    <xdr:graphicFrame macro="">
      <xdr:nvGraphicFramePr>
        <xdr:cNvPr id="23" name="Gráfico 22">
          <a:extLst>
            <a:ext uri="{FF2B5EF4-FFF2-40B4-BE49-F238E27FC236}">
              <a16:creationId xmlns:a16="http://schemas.microsoft.com/office/drawing/2014/main" id="{581F3C72-9855-4054-A42D-33CE78E1B159}"/>
            </a:ext>
            <a:ext uri="{147F2762-F138-4A5C-976F-8EAC2B608ADB}">
              <a16:predDERef xmlns:a16="http://schemas.microsoft.com/office/drawing/2014/main" pred="{83BA6464-C8AF-45EF-8D81-4F87C7632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2293941</xdr:colOff>
      <xdr:row>8</xdr:row>
      <xdr:rowOff>1000126</xdr:rowOff>
    </xdr:from>
    <xdr:to>
      <xdr:col>6</xdr:col>
      <xdr:colOff>1034341</xdr:colOff>
      <xdr:row>17</xdr:row>
      <xdr:rowOff>169326</xdr:rowOff>
    </xdr:to>
    <xdr:graphicFrame macro="">
      <xdr:nvGraphicFramePr>
        <xdr:cNvPr id="24" name="Gráfico 23">
          <a:extLst>
            <a:ext uri="{FF2B5EF4-FFF2-40B4-BE49-F238E27FC236}">
              <a16:creationId xmlns:a16="http://schemas.microsoft.com/office/drawing/2014/main" id="{53F27A07-2E6C-41FD-A37C-84BD34730B2E}"/>
            </a:ext>
            <a:ext uri="{147F2762-F138-4A5C-976F-8EAC2B608ADB}">
              <a16:predDERef xmlns:a16="http://schemas.microsoft.com/office/drawing/2014/main" pred="{581F3C72-9855-4054-A42D-33CE78E1B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2039958</xdr:colOff>
      <xdr:row>8</xdr:row>
      <xdr:rowOff>1008063</xdr:rowOff>
    </xdr:from>
    <xdr:to>
      <xdr:col>8</xdr:col>
      <xdr:colOff>1542358</xdr:colOff>
      <xdr:row>17</xdr:row>
      <xdr:rowOff>177263</xdr:rowOff>
    </xdr:to>
    <xdr:graphicFrame macro="">
      <xdr:nvGraphicFramePr>
        <xdr:cNvPr id="25" name="Gráfico 24">
          <a:extLst>
            <a:ext uri="{FF2B5EF4-FFF2-40B4-BE49-F238E27FC236}">
              <a16:creationId xmlns:a16="http://schemas.microsoft.com/office/drawing/2014/main" id="{F828CC5B-2733-4D3F-8858-8D44D4C3B0D2}"/>
            </a:ext>
            <a:ext uri="{147F2762-F138-4A5C-976F-8EAC2B608ADB}">
              <a16:predDERef xmlns:a16="http://schemas.microsoft.com/office/drawing/2014/main" pred="{53F27A07-2E6C-41FD-A37C-84BD34730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xdr:col>
      <xdr:colOff>1452562</xdr:colOff>
      <xdr:row>8</xdr:row>
      <xdr:rowOff>635000</xdr:rowOff>
    </xdr:from>
    <xdr:ext cx="1851212" cy="342786"/>
    <xdr:sp macro="" textlink="">
      <xdr:nvSpPr>
        <xdr:cNvPr id="26" name="CaixaDeTexto 25">
          <a:extLst>
            <a:ext uri="{FF2B5EF4-FFF2-40B4-BE49-F238E27FC236}">
              <a16:creationId xmlns:a16="http://schemas.microsoft.com/office/drawing/2014/main" id="{754E021A-9621-4279-A115-FD4D9F890D41}"/>
            </a:ext>
          </a:extLst>
        </xdr:cNvPr>
        <xdr:cNvSpPr txBox="1"/>
      </xdr:nvSpPr>
      <xdr:spPr>
        <a:xfrm>
          <a:off x="2062162" y="4454525"/>
          <a:ext cx="185121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Políticas Aprovadas</a:t>
          </a:r>
        </a:p>
      </xdr:txBody>
    </xdr:sp>
    <xdr:clientData/>
  </xdr:oneCellAnchor>
  <xdr:oneCellAnchor>
    <xdr:from>
      <xdr:col>2</xdr:col>
      <xdr:colOff>490537</xdr:colOff>
      <xdr:row>8</xdr:row>
      <xdr:rowOff>673100</xdr:rowOff>
    </xdr:from>
    <xdr:ext cx="2390334" cy="342786"/>
    <xdr:sp macro="" textlink="">
      <xdr:nvSpPr>
        <xdr:cNvPr id="27" name="CaixaDeTexto 26">
          <a:extLst>
            <a:ext uri="{FF2B5EF4-FFF2-40B4-BE49-F238E27FC236}">
              <a16:creationId xmlns:a16="http://schemas.microsoft.com/office/drawing/2014/main" id="{4B66014F-8EC2-42C2-9EB3-E6E4A25D5287}"/>
            </a:ext>
          </a:extLst>
        </xdr:cNvPr>
        <xdr:cNvSpPr txBox="1"/>
      </xdr:nvSpPr>
      <xdr:spPr>
        <a:xfrm>
          <a:off x="6078537" y="4492625"/>
          <a:ext cx="23903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Implementados</a:t>
          </a:r>
        </a:p>
      </xdr:txBody>
    </xdr:sp>
    <xdr:clientData/>
  </xdr:oneCellAnchor>
  <xdr:twoCellAnchor>
    <xdr:from>
      <xdr:col>1</xdr:col>
      <xdr:colOff>4572064</xdr:colOff>
      <xdr:row>8</xdr:row>
      <xdr:rowOff>968795</xdr:rowOff>
    </xdr:from>
    <xdr:to>
      <xdr:col>4</xdr:col>
      <xdr:colOff>1369364</xdr:colOff>
      <xdr:row>17</xdr:row>
      <xdr:rowOff>137995</xdr:rowOff>
    </xdr:to>
    <xdr:graphicFrame macro="">
      <xdr:nvGraphicFramePr>
        <xdr:cNvPr id="28" name="Gráfico 27">
          <a:extLst>
            <a:ext uri="{FF2B5EF4-FFF2-40B4-BE49-F238E27FC236}">
              <a16:creationId xmlns:a16="http://schemas.microsoft.com/office/drawing/2014/main" id="{A93828F8-2672-4EF5-A136-41C5094B0CCF}"/>
            </a:ext>
            <a:ext uri="{147F2762-F138-4A5C-976F-8EAC2B608ADB}">
              <a16:predDERef xmlns:a16="http://schemas.microsoft.com/office/drawing/2014/main" pred="{4B66014F-8EC2-42C2-9EB3-E6E4A25D5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4</xdr:col>
      <xdr:colOff>3325090</xdr:colOff>
      <xdr:row>8</xdr:row>
      <xdr:rowOff>738909</xdr:rowOff>
    </xdr:from>
    <xdr:ext cx="2340641" cy="342786"/>
    <xdr:sp macro="" textlink="">
      <xdr:nvSpPr>
        <xdr:cNvPr id="29" name="CaixaDeTexto 28">
          <a:extLst>
            <a:ext uri="{FF2B5EF4-FFF2-40B4-BE49-F238E27FC236}">
              <a16:creationId xmlns:a16="http://schemas.microsoft.com/office/drawing/2014/main" id="{F50D2391-86D3-4FAA-A667-B39424967F37}"/>
            </a:ext>
          </a:extLst>
        </xdr:cNvPr>
        <xdr:cNvSpPr txBox="1"/>
      </xdr:nvSpPr>
      <xdr:spPr>
        <a:xfrm>
          <a:off x="11316565" y="4558434"/>
          <a:ext cx="234064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Automatizados</a:t>
          </a:r>
        </a:p>
      </xdr:txBody>
    </xdr:sp>
    <xdr:clientData/>
  </xdr:oneCellAnchor>
  <xdr:twoCellAnchor editAs="oneCell">
    <xdr:from>
      <xdr:col>9</xdr:col>
      <xdr:colOff>2509707</xdr:colOff>
      <xdr:row>1</xdr:row>
      <xdr:rowOff>167411</xdr:rowOff>
    </xdr:from>
    <xdr:to>
      <xdr:col>9</xdr:col>
      <xdr:colOff>2988842</xdr:colOff>
      <xdr:row>1</xdr:row>
      <xdr:rowOff>654123</xdr:rowOff>
    </xdr:to>
    <xdr:pic>
      <xdr:nvPicPr>
        <xdr:cNvPr id="30" name="Imagem 29" title="Dashboard">
          <a:hlinkClick xmlns:r="http://schemas.openxmlformats.org/officeDocument/2006/relationships" r:id="rId18" tooltip="Dashboard"/>
          <a:extLst>
            <a:ext uri="{FF2B5EF4-FFF2-40B4-BE49-F238E27FC236}">
              <a16:creationId xmlns:a16="http://schemas.microsoft.com/office/drawing/2014/main" id="{FED26DCD-B1FC-470F-B94F-176F9DA14098}"/>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2504270" y="2453411"/>
          <a:ext cx="479135" cy="486712"/>
        </a:xfrm>
        <a:prstGeom prst="rect">
          <a:avLst/>
        </a:prstGeom>
        <a:scene3d>
          <a:camera prst="orthographicFront"/>
          <a:lightRig rig="threePt" dir="t"/>
        </a:scene3d>
        <a:sp3d>
          <a:bevelT/>
        </a:sp3d>
      </xdr:spPr>
    </xdr:pic>
    <xdr:clientData/>
  </xdr:twoCellAnchor>
  <xdr:twoCellAnchor editAs="oneCell">
    <xdr:from>
      <xdr:col>9</xdr:col>
      <xdr:colOff>3111917</xdr:colOff>
      <xdr:row>1</xdr:row>
      <xdr:rowOff>181699</xdr:rowOff>
    </xdr:from>
    <xdr:to>
      <xdr:col>10</xdr:col>
      <xdr:colOff>0</xdr:colOff>
      <xdr:row>2</xdr:row>
      <xdr:rowOff>73431</xdr:rowOff>
    </xdr:to>
    <xdr:pic>
      <xdr:nvPicPr>
        <xdr:cNvPr id="31" name="Imagem 30">
          <a:hlinkClick xmlns:r="http://schemas.openxmlformats.org/officeDocument/2006/relationships" r:id="rId20" tooltip="Próximo Controle"/>
          <a:extLst>
            <a:ext uri="{FF2B5EF4-FFF2-40B4-BE49-F238E27FC236}">
              <a16:creationId xmlns:a16="http://schemas.microsoft.com/office/drawing/2014/main" id="{B22571B4-AD5E-4C48-852C-1EC2B933C602}"/>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3106480" y="2467699"/>
          <a:ext cx="241081" cy="590232"/>
        </a:xfrm>
        <a:prstGeom prst="rect">
          <a:avLst/>
        </a:prstGeom>
        <a:scene3d>
          <a:camera prst="orthographicFront"/>
          <a:lightRig rig="threePt" dir="t"/>
        </a:scene3d>
        <a:sp3d>
          <a:bevelT/>
        </a:sp3d>
      </xdr:spPr>
    </xdr:pic>
    <xdr:clientData/>
  </xdr:twoCellAnchor>
  <xdr:twoCellAnchor>
    <xdr:from>
      <xdr:col>4</xdr:col>
      <xdr:colOff>2291772</xdr:colOff>
      <xdr:row>8</xdr:row>
      <xdr:rowOff>999126</xdr:rowOff>
    </xdr:from>
    <xdr:to>
      <xdr:col>6</xdr:col>
      <xdr:colOff>1032172</xdr:colOff>
      <xdr:row>17</xdr:row>
      <xdr:rowOff>168326</xdr:rowOff>
    </xdr:to>
    <xdr:graphicFrame macro="">
      <xdr:nvGraphicFramePr>
        <xdr:cNvPr id="32" name="Gráfico 31">
          <a:extLst>
            <a:ext uri="{FF2B5EF4-FFF2-40B4-BE49-F238E27FC236}">
              <a16:creationId xmlns:a16="http://schemas.microsoft.com/office/drawing/2014/main" id="{856F3CF4-BFD1-424E-86C1-214A43037E93}"/>
            </a:ext>
            <a:ext uri="{147F2762-F138-4A5C-976F-8EAC2B608ADB}">
              <a16:predDERef xmlns:a16="http://schemas.microsoft.com/office/drawing/2014/main" pred="{B22571B4-AD5E-4C48-852C-1EC2B933C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2304761</xdr:colOff>
      <xdr:row>8</xdr:row>
      <xdr:rowOff>1015423</xdr:rowOff>
    </xdr:from>
    <xdr:to>
      <xdr:col>6</xdr:col>
      <xdr:colOff>1045161</xdr:colOff>
      <xdr:row>17</xdr:row>
      <xdr:rowOff>184623</xdr:rowOff>
    </xdr:to>
    <xdr:graphicFrame macro="">
      <xdr:nvGraphicFramePr>
        <xdr:cNvPr id="33" name="Gráfico 32">
          <a:extLst>
            <a:ext uri="{FF2B5EF4-FFF2-40B4-BE49-F238E27FC236}">
              <a16:creationId xmlns:a16="http://schemas.microsoft.com/office/drawing/2014/main" id="{DACDBF3C-9D1D-4AB0-B2A3-94E76F6530D9}"/>
            </a:ext>
            <a:ext uri="{147F2762-F138-4A5C-976F-8EAC2B608ADB}">
              <a16:predDERef xmlns:a16="http://schemas.microsoft.com/office/drawing/2014/main" pred="{856F3CF4-BFD1-424E-86C1-214A43037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2296885</xdr:colOff>
      <xdr:row>8</xdr:row>
      <xdr:rowOff>1025072</xdr:rowOff>
    </xdr:from>
    <xdr:to>
      <xdr:col>6</xdr:col>
      <xdr:colOff>1037285</xdr:colOff>
      <xdr:row>18</xdr:row>
      <xdr:rowOff>3772</xdr:rowOff>
    </xdr:to>
    <xdr:graphicFrame macro="">
      <xdr:nvGraphicFramePr>
        <xdr:cNvPr id="34" name="Gráfico 33">
          <a:extLst>
            <a:ext uri="{FF2B5EF4-FFF2-40B4-BE49-F238E27FC236}">
              <a16:creationId xmlns:a16="http://schemas.microsoft.com/office/drawing/2014/main" id="{88EA9965-1876-4978-9D9F-2D7C89118141}"/>
            </a:ext>
            <a:ext uri="{147F2762-F138-4A5C-976F-8EAC2B608ADB}">
              <a16:predDERef xmlns:a16="http://schemas.microsoft.com/office/drawing/2014/main" pred="{DACDBF3C-9D1D-4AB0-B2A3-94E76F653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oneCellAnchor>
    <xdr:from>
      <xdr:col>6</xdr:col>
      <xdr:colOff>2744107</xdr:colOff>
      <xdr:row>8</xdr:row>
      <xdr:rowOff>721178</xdr:rowOff>
    </xdr:from>
    <xdr:ext cx="2766911" cy="342786"/>
    <xdr:sp macro="" textlink="">
      <xdr:nvSpPr>
        <xdr:cNvPr id="35" name="CaixaDeTexto 34">
          <a:extLst>
            <a:ext uri="{FF2B5EF4-FFF2-40B4-BE49-F238E27FC236}">
              <a16:creationId xmlns:a16="http://schemas.microsoft.com/office/drawing/2014/main" id="{C37AB632-8B16-41C4-AEB6-BD17BB407E48}"/>
            </a:ext>
          </a:extLst>
        </xdr:cNvPr>
        <xdr:cNvSpPr txBox="1"/>
      </xdr:nvSpPr>
      <xdr:spPr>
        <a:xfrm>
          <a:off x="16161657" y="4540703"/>
          <a:ext cx="276691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a:t>
          </a:r>
          <a:r>
            <a:rPr lang="pt-BR" sz="1600" b="1" baseline="0"/>
            <a:t> Reportado  à Direção</a:t>
          </a:r>
          <a:endParaRPr lang="pt-BR" sz="1600" b="1"/>
        </a:p>
      </xdr:txBody>
    </xdr:sp>
    <xdr:clientData/>
  </xdr:oneCellAnchor>
  <xdr:twoCellAnchor>
    <xdr:from>
      <xdr:col>6</xdr:col>
      <xdr:colOff>2032002</xdr:colOff>
      <xdr:row>8</xdr:row>
      <xdr:rowOff>1000125</xdr:rowOff>
    </xdr:from>
    <xdr:to>
      <xdr:col>8</xdr:col>
      <xdr:colOff>1534402</xdr:colOff>
      <xdr:row>17</xdr:row>
      <xdr:rowOff>169325</xdr:rowOff>
    </xdr:to>
    <xdr:graphicFrame macro="">
      <xdr:nvGraphicFramePr>
        <xdr:cNvPr id="36" name="Gráfico 35">
          <a:extLst>
            <a:ext uri="{FF2B5EF4-FFF2-40B4-BE49-F238E27FC236}">
              <a16:creationId xmlns:a16="http://schemas.microsoft.com/office/drawing/2014/main" id="{64433D6E-AC50-4AE2-AE8B-650CACA9AC3A}"/>
            </a:ext>
            <a:ext uri="{147F2762-F138-4A5C-976F-8EAC2B608ADB}">
              <a16:predDERef xmlns:a16="http://schemas.microsoft.com/office/drawing/2014/main" pred="{C37AB632-8B16-41C4-AEB6-BD17BB407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6</xdr:col>
      <xdr:colOff>2045607</xdr:colOff>
      <xdr:row>8</xdr:row>
      <xdr:rowOff>1025072</xdr:rowOff>
    </xdr:from>
    <xdr:to>
      <xdr:col>8</xdr:col>
      <xdr:colOff>1548007</xdr:colOff>
      <xdr:row>18</xdr:row>
      <xdr:rowOff>3772</xdr:rowOff>
    </xdr:to>
    <xdr:graphicFrame macro="">
      <xdr:nvGraphicFramePr>
        <xdr:cNvPr id="37" name="Gráfico 36">
          <a:extLst>
            <a:ext uri="{FF2B5EF4-FFF2-40B4-BE49-F238E27FC236}">
              <a16:creationId xmlns:a16="http://schemas.microsoft.com/office/drawing/2014/main" id="{B4A11ECA-A1D4-48EF-9075-79D20867BCDE}"/>
            </a:ext>
            <a:ext uri="{147F2762-F138-4A5C-976F-8EAC2B608ADB}">
              <a16:predDERef xmlns:a16="http://schemas.microsoft.com/office/drawing/2014/main" pred="{64433D6E-AC50-4AE2-AE8B-650CACA9A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xdr:col>
      <xdr:colOff>2046513</xdr:colOff>
      <xdr:row>8</xdr:row>
      <xdr:rowOff>1041400</xdr:rowOff>
    </xdr:from>
    <xdr:to>
      <xdr:col>8</xdr:col>
      <xdr:colOff>1548913</xdr:colOff>
      <xdr:row>18</xdr:row>
      <xdr:rowOff>20100</xdr:rowOff>
    </xdr:to>
    <xdr:graphicFrame macro="">
      <xdr:nvGraphicFramePr>
        <xdr:cNvPr id="38" name="Gráfico 37">
          <a:extLst>
            <a:ext uri="{FF2B5EF4-FFF2-40B4-BE49-F238E27FC236}">
              <a16:creationId xmlns:a16="http://schemas.microsoft.com/office/drawing/2014/main" id="{5581B7B6-5D18-46DB-8402-BC15984707C8}"/>
            </a:ext>
            <a:ext uri="{147F2762-F138-4A5C-976F-8EAC2B608ADB}">
              <a16:predDERef xmlns:a16="http://schemas.microsoft.com/office/drawing/2014/main" pred="{B4A11ECA-A1D4-48EF-9075-79D20867B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oneCellAnchor>
    <xdr:from>
      <xdr:col>4</xdr:col>
      <xdr:colOff>476942</xdr:colOff>
      <xdr:row>1</xdr:row>
      <xdr:rowOff>330257</xdr:rowOff>
    </xdr:from>
    <xdr:ext cx="2432397" cy="374141"/>
    <xdr:sp macro="" textlink="">
      <xdr:nvSpPr>
        <xdr:cNvPr id="39" name="CaixaDeTexto 38">
          <a:extLst>
            <a:ext uri="{FF2B5EF4-FFF2-40B4-BE49-F238E27FC236}">
              <a16:creationId xmlns:a16="http://schemas.microsoft.com/office/drawing/2014/main" id="{4F424CBD-4330-4828-927B-D22288D8B5C0}"/>
            </a:ext>
          </a:extLst>
        </xdr:cNvPr>
        <xdr:cNvSpPr txBox="1"/>
      </xdr:nvSpPr>
      <xdr:spPr>
        <a:xfrm>
          <a:off x="8468417" y="1085907"/>
          <a:ext cx="243239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800" b="1"/>
            <a:t>Adequação</a:t>
          </a:r>
          <a:r>
            <a:rPr lang="pt-BR" sz="1800" b="1" baseline="0"/>
            <a:t> ao Controle</a:t>
          </a:r>
          <a:endParaRPr lang="pt-BR" sz="1800" b="1"/>
        </a:p>
      </xdr:txBody>
    </xdr:sp>
    <xdr:clientData/>
  </xdr:oneCellAnchor>
  <xdr:twoCellAnchor editAs="oneCell">
    <xdr:from>
      <xdr:col>9</xdr:col>
      <xdr:colOff>2114845</xdr:colOff>
      <xdr:row>1</xdr:row>
      <xdr:rowOff>183612</xdr:rowOff>
    </xdr:from>
    <xdr:to>
      <xdr:col>9</xdr:col>
      <xdr:colOff>2355926</xdr:colOff>
      <xdr:row>2</xdr:row>
      <xdr:rowOff>75344</xdr:rowOff>
    </xdr:to>
    <xdr:pic>
      <xdr:nvPicPr>
        <xdr:cNvPr id="40" name="Imagem 39">
          <a:hlinkClick xmlns:r="http://schemas.openxmlformats.org/officeDocument/2006/relationships" r:id="rId28" tooltip="Controle Anterior"/>
          <a:extLst>
            <a:ext uri="{FF2B5EF4-FFF2-40B4-BE49-F238E27FC236}">
              <a16:creationId xmlns:a16="http://schemas.microsoft.com/office/drawing/2014/main" id="{42E41B8C-F086-4DBC-8658-7150179EC01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flipH="1" flipV="1">
          <a:off x="22109408" y="2469612"/>
          <a:ext cx="241081" cy="590232"/>
        </a:xfrm>
        <a:prstGeom prst="rect">
          <a:avLst/>
        </a:prstGeom>
        <a:scene3d>
          <a:camera prst="orthographicFront"/>
          <a:lightRig rig="threePt" dir="t"/>
        </a:scene3d>
        <a:sp3d>
          <a:bevelT/>
        </a:sp3d>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38</xdr:row>
      <xdr:rowOff>167640</xdr:rowOff>
    </xdr:to>
    <xdr:pic>
      <xdr:nvPicPr>
        <xdr:cNvPr id="17" name="Picture 16" descr="Creative Commons License">
          <a:extLst>
            <a:ext uri="{FF2B5EF4-FFF2-40B4-BE49-F238E27FC236}">
              <a16:creationId xmlns:a16="http://schemas.microsoft.com/office/drawing/2014/main" id="{00000000-0008-0000-08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15875</xdr:colOff>
      <xdr:row>0</xdr:row>
      <xdr:rowOff>134938</xdr:rowOff>
    </xdr:from>
    <xdr:to>
      <xdr:col>1</xdr:col>
      <xdr:colOff>2251452</xdr:colOff>
      <xdr:row>0</xdr:row>
      <xdr:rowOff>632368</xdr:rowOff>
    </xdr:to>
    <xdr:pic>
      <xdr:nvPicPr>
        <xdr:cNvPr id="18" name="Picture 17">
          <a:extLst>
            <a:ext uri="{FF2B5EF4-FFF2-40B4-BE49-F238E27FC236}">
              <a16:creationId xmlns:a16="http://schemas.microsoft.com/office/drawing/2014/main" id="{00000000-0008-0000-0800-000012000000}"/>
            </a:ext>
          </a:extLst>
        </xdr:cNvPr>
        <xdr:cNvPicPr>
          <a:picLocks noChangeAspect="1"/>
        </xdr:cNvPicPr>
      </xdr:nvPicPr>
      <xdr:blipFill>
        <a:blip xmlns:r="http://schemas.openxmlformats.org/officeDocument/2006/relationships" r:embed="rId2"/>
        <a:stretch>
          <a:fillRect/>
        </a:stretch>
      </xdr:blipFill>
      <xdr:spPr>
        <a:xfrm>
          <a:off x="635000" y="134938"/>
          <a:ext cx="2235577" cy="497430"/>
        </a:xfrm>
        <a:prstGeom prst="rect">
          <a:avLst/>
        </a:prstGeom>
      </xdr:spPr>
    </xdr:pic>
    <xdr:clientData/>
  </xdr:twoCellAnchor>
  <xdr:twoCellAnchor editAs="oneCell">
    <xdr:from>
      <xdr:col>9</xdr:col>
      <xdr:colOff>1809776</xdr:colOff>
      <xdr:row>0</xdr:row>
      <xdr:rowOff>127000</xdr:rowOff>
    </xdr:from>
    <xdr:to>
      <xdr:col>9</xdr:col>
      <xdr:colOff>3327515</xdr:colOff>
      <xdr:row>0</xdr:row>
      <xdr:rowOff>627260</xdr:rowOff>
    </xdr:to>
    <xdr:pic>
      <xdr:nvPicPr>
        <xdr:cNvPr id="19" name="Picture 18">
          <a:extLst>
            <a:ext uri="{FF2B5EF4-FFF2-40B4-BE49-F238E27FC236}">
              <a16:creationId xmlns:a16="http://schemas.microsoft.com/office/drawing/2014/main" id="{00000000-0008-0000-08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804339" y="127000"/>
          <a:ext cx="1517739" cy="500260"/>
        </a:xfrm>
        <a:prstGeom prst="rect">
          <a:avLst/>
        </a:prstGeom>
      </xdr:spPr>
    </xdr:pic>
    <xdr:clientData/>
  </xdr:twoCellAnchor>
  <xdr:twoCellAnchor>
    <xdr:from>
      <xdr:col>1</xdr:col>
      <xdr:colOff>4572452</xdr:colOff>
      <xdr:row>8</xdr:row>
      <xdr:rowOff>985158</xdr:rowOff>
    </xdr:from>
    <xdr:to>
      <xdr:col>4</xdr:col>
      <xdr:colOff>1369752</xdr:colOff>
      <xdr:row>17</xdr:row>
      <xdr:rowOff>154358</xdr:rowOff>
    </xdr:to>
    <xdr:graphicFrame macro="">
      <xdr:nvGraphicFramePr>
        <xdr:cNvPr id="10" name="Gráfico 9">
          <a:extLst>
            <a:ext uri="{FF2B5EF4-FFF2-40B4-BE49-F238E27FC236}">
              <a16:creationId xmlns:a16="http://schemas.microsoft.com/office/drawing/2014/main" id="{4D85259C-B7A8-4411-A1E6-C0477371B663}"/>
            </a:ext>
            <a:ext uri="{147F2762-F138-4A5C-976F-8EAC2B608ADB}">
              <a16:predDERef xmlns:a16="http://schemas.microsoft.com/office/drawing/2014/main" pred="{00000000-0008-0000-08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758048</xdr:colOff>
      <xdr:row>2</xdr:row>
      <xdr:rowOff>125866</xdr:rowOff>
    </xdr:from>
    <xdr:to>
      <xdr:col>5</xdr:col>
      <xdr:colOff>1631171</xdr:colOff>
      <xdr:row>8</xdr:row>
      <xdr:rowOff>564812</xdr:rowOff>
    </xdr:to>
    <xdr:graphicFrame macro="">
      <xdr:nvGraphicFramePr>
        <xdr:cNvPr id="11" name="Gráfico 10">
          <a:extLst>
            <a:ext uri="{FF2B5EF4-FFF2-40B4-BE49-F238E27FC236}">
              <a16:creationId xmlns:a16="http://schemas.microsoft.com/office/drawing/2014/main" id="{0C9A70A5-26BD-4445-B6E9-27331493F34A}"/>
            </a:ext>
            <a:ext uri="{147F2762-F138-4A5C-976F-8EAC2B608ADB}">
              <a16:predDERef xmlns:a16="http://schemas.microsoft.com/office/drawing/2014/main" pred="{4D85259C-B7A8-4411-A1E6-C0477371B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783678</xdr:colOff>
      <xdr:row>2</xdr:row>
      <xdr:rowOff>120322</xdr:rowOff>
    </xdr:from>
    <xdr:to>
      <xdr:col>5</xdr:col>
      <xdr:colOff>1623164</xdr:colOff>
      <xdr:row>8</xdr:row>
      <xdr:rowOff>559268</xdr:rowOff>
    </xdr:to>
    <xdr:graphicFrame macro="">
      <xdr:nvGraphicFramePr>
        <xdr:cNvPr id="12" name="Gráfico 11">
          <a:extLst>
            <a:ext uri="{FF2B5EF4-FFF2-40B4-BE49-F238E27FC236}">
              <a16:creationId xmlns:a16="http://schemas.microsoft.com/office/drawing/2014/main" id="{91AC7547-25D1-42A0-A570-A00716D64D95}"/>
            </a:ext>
            <a:ext uri="{147F2762-F138-4A5C-976F-8EAC2B608ADB}">
              <a16:predDERef xmlns:a16="http://schemas.microsoft.com/office/drawing/2014/main" pred="{0C9A70A5-26BD-4445-B6E9-27331493F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774290</xdr:colOff>
      <xdr:row>2</xdr:row>
      <xdr:rowOff>128309</xdr:rowOff>
    </xdr:from>
    <xdr:to>
      <xdr:col>5</xdr:col>
      <xdr:colOff>1616110</xdr:colOff>
      <xdr:row>8</xdr:row>
      <xdr:rowOff>567255</xdr:rowOff>
    </xdr:to>
    <xdr:graphicFrame macro="">
      <xdr:nvGraphicFramePr>
        <xdr:cNvPr id="13" name="Gráfico 12">
          <a:extLst>
            <a:ext uri="{FF2B5EF4-FFF2-40B4-BE49-F238E27FC236}">
              <a16:creationId xmlns:a16="http://schemas.microsoft.com/office/drawing/2014/main" id="{679160FC-F9D8-4D69-AE3E-9976ABB7BC13}"/>
            </a:ext>
            <a:ext uri="{147F2762-F138-4A5C-976F-8EAC2B608ADB}">
              <a16:predDERef xmlns:a16="http://schemas.microsoft.com/office/drawing/2014/main" pred="{91AC7547-25D1-42A0-A570-A00716D64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772739</xdr:colOff>
      <xdr:row>2</xdr:row>
      <xdr:rowOff>119274</xdr:rowOff>
    </xdr:from>
    <xdr:to>
      <xdr:col>5</xdr:col>
      <xdr:colOff>1612225</xdr:colOff>
      <xdr:row>8</xdr:row>
      <xdr:rowOff>558220</xdr:rowOff>
    </xdr:to>
    <xdr:graphicFrame macro="">
      <xdr:nvGraphicFramePr>
        <xdr:cNvPr id="14" name="Gráfico 13">
          <a:extLst>
            <a:ext uri="{FF2B5EF4-FFF2-40B4-BE49-F238E27FC236}">
              <a16:creationId xmlns:a16="http://schemas.microsoft.com/office/drawing/2014/main" id="{95FD4A3C-B334-4919-A6B6-A0D98D9C5CBB}"/>
            </a:ext>
            <a:ext uri="{147F2762-F138-4A5C-976F-8EAC2B608ADB}">
              <a16:predDERef xmlns:a16="http://schemas.microsoft.com/office/drawing/2014/main" pred="{679160FC-F9D8-4D69-AE3E-9976ABB7B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352425</xdr:colOff>
      <xdr:row>8</xdr:row>
      <xdr:rowOff>965200</xdr:rowOff>
    </xdr:from>
    <xdr:to>
      <xdr:col>1</xdr:col>
      <xdr:colOff>4528425</xdr:colOff>
      <xdr:row>17</xdr:row>
      <xdr:rowOff>134400</xdr:rowOff>
    </xdr:to>
    <xdr:graphicFrame macro="">
      <xdr:nvGraphicFramePr>
        <xdr:cNvPr id="15" name="Gráfico 14">
          <a:extLst>
            <a:ext uri="{FF2B5EF4-FFF2-40B4-BE49-F238E27FC236}">
              <a16:creationId xmlns:a16="http://schemas.microsoft.com/office/drawing/2014/main" id="{AE3FC118-7D52-4D0D-8390-25FED7D90936}"/>
            </a:ext>
            <a:ext uri="{147F2762-F138-4A5C-976F-8EAC2B608ADB}">
              <a16:predDERef xmlns:a16="http://schemas.microsoft.com/office/drawing/2014/main" pred="{95FD4A3C-B334-4919-A6B6-A0D98D9C5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325782</xdr:colOff>
      <xdr:row>8</xdr:row>
      <xdr:rowOff>958022</xdr:rowOff>
    </xdr:from>
    <xdr:to>
      <xdr:col>1</xdr:col>
      <xdr:colOff>4500908</xdr:colOff>
      <xdr:row>17</xdr:row>
      <xdr:rowOff>127222</xdr:rowOff>
    </xdr:to>
    <xdr:graphicFrame macro="">
      <xdr:nvGraphicFramePr>
        <xdr:cNvPr id="16" name="Gráfico 15">
          <a:extLst>
            <a:ext uri="{FF2B5EF4-FFF2-40B4-BE49-F238E27FC236}">
              <a16:creationId xmlns:a16="http://schemas.microsoft.com/office/drawing/2014/main" id="{90DCC379-3DB3-4379-A377-A29F5A635D0D}"/>
            </a:ext>
            <a:ext uri="{147F2762-F138-4A5C-976F-8EAC2B608ADB}">
              <a16:predDERef xmlns:a16="http://schemas.microsoft.com/office/drawing/2014/main" pred="{AE3FC118-7D52-4D0D-8390-25FED7D90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335359</xdr:colOff>
      <xdr:row>8</xdr:row>
      <xdr:rowOff>960438</xdr:rowOff>
    </xdr:from>
    <xdr:to>
      <xdr:col>1</xdr:col>
      <xdr:colOff>4510485</xdr:colOff>
      <xdr:row>17</xdr:row>
      <xdr:rowOff>129638</xdr:rowOff>
    </xdr:to>
    <xdr:graphicFrame macro="">
      <xdr:nvGraphicFramePr>
        <xdr:cNvPr id="20" name="Gráfico 19">
          <a:extLst>
            <a:ext uri="{FF2B5EF4-FFF2-40B4-BE49-F238E27FC236}">
              <a16:creationId xmlns:a16="http://schemas.microsoft.com/office/drawing/2014/main" id="{2D7EFC41-9263-47DF-ACAE-AD0AA7614CF7}"/>
            </a:ext>
            <a:ext uri="{147F2762-F138-4A5C-976F-8EAC2B608ADB}">
              <a16:predDERef xmlns:a16="http://schemas.microsoft.com/office/drawing/2014/main" pred="{90DCC379-3DB3-4379-A377-A29F5A635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333375</xdr:colOff>
      <xdr:row>8</xdr:row>
      <xdr:rowOff>965993</xdr:rowOff>
    </xdr:from>
    <xdr:to>
      <xdr:col>1</xdr:col>
      <xdr:colOff>4508501</xdr:colOff>
      <xdr:row>17</xdr:row>
      <xdr:rowOff>135193</xdr:rowOff>
    </xdr:to>
    <xdr:graphicFrame macro="">
      <xdr:nvGraphicFramePr>
        <xdr:cNvPr id="21" name="Gráfico 20">
          <a:extLst>
            <a:ext uri="{FF2B5EF4-FFF2-40B4-BE49-F238E27FC236}">
              <a16:creationId xmlns:a16="http://schemas.microsoft.com/office/drawing/2014/main" id="{E2F06BFC-CC01-4FC1-ACD8-4A4DD29605E0}"/>
            </a:ext>
            <a:ext uri="{147F2762-F138-4A5C-976F-8EAC2B608ADB}">
              <a16:predDERef xmlns:a16="http://schemas.microsoft.com/office/drawing/2014/main" pred="{2D7EFC41-9263-47DF-ACAE-AD0AA7614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4585792</xdr:colOff>
      <xdr:row>8</xdr:row>
      <xdr:rowOff>977831</xdr:rowOff>
    </xdr:from>
    <xdr:to>
      <xdr:col>4</xdr:col>
      <xdr:colOff>1383092</xdr:colOff>
      <xdr:row>17</xdr:row>
      <xdr:rowOff>147031</xdr:rowOff>
    </xdr:to>
    <xdr:graphicFrame macro="">
      <xdr:nvGraphicFramePr>
        <xdr:cNvPr id="22" name="Gráfico 21">
          <a:extLst>
            <a:ext uri="{FF2B5EF4-FFF2-40B4-BE49-F238E27FC236}">
              <a16:creationId xmlns:a16="http://schemas.microsoft.com/office/drawing/2014/main" id="{7A9CF072-99AE-4EB4-B4CC-D10718CD9149}"/>
            </a:ext>
            <a:ext uri="{147F2762-F138-4A5C-976F-8EAC2B608ADB}">
              <a16:predDERef xmlns:a16="http://schemas.microsoft.com/office/drawing/2014/main" pred="{E2F06BFC-CC01-4FC1-ACD8-4A4DD2960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4579953</xdr:colOff>
      <xdr:row>8</xdr:row>
      <xdr:rowOff>942180</xdr:rowOff>
    </xdr:from>
    <xdr:to>
      <xdr:col>4</xdr:col>
      <xdr:colOff>1377253</xdr:colOff>
      <xdr:row>17</xdr:row>
      <xdr:rowOff>111380</xdr:rowOff>
    </xdr:to>
    <xdr:graphicFrame macro="">
      <xdr:nvGraphicFramePr>
        <xdr:cNvPr id="23" name="Gráfico 22">
          <a:extLst>
            <a:ext uri="{FF2B5EF4-FFF2-40B4-BE49-F238E27FC236}">
              <a16:creationId xmlns:a16="http://schemas.microsoft.com/office/drawing/2014/main" id="{A48777D7-C012-4CA2-B5CF-1BCA01A083C2}"/>
            </a:ext>
            <a:ext uri="{147F2762-F138-4A5C-976F-8EAC2B608ADB}">
              <a16:predDERef xmlns:a16="http://schemas.microsoft.com/office/drawing/2014/main" pred="{7A9CF072-99AE-4EB4-B4CC-D10718CD9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2293941</xdr:colOff>
      <xdr:row>8</xdr:row>
      <xdr:rowOff>1000126</xdr:rowOff>
    </xdr:from>
    <xdr:to>
      <xdr:col>6</xdr:col>
      <xdr:colOff>1034341</xdr:colOff>
      <xdr:row>17</xdr:row>
      <xdr:rowOff>169326</xdr:rowOff>
    </xdr:to>
    <xdr:graphicFrame macro="">
      <xdr:nvGraphicFramePr>
        <xdr:cNvPr id="24" name="Gráfico 23">
          <a:extLst>
            <a:ext uri="{FF2B5EF4-FFF2-40B4-BE49-F238E27FC236}">
              <a16:creationId xmlns:a16="http://schemas.microsoft.com/office/drawing/2014/main" id="{77862393-4CAB-4301-B58E-6D8C5F18E356}"/>
            </a:ext>
            <a:ext uri="{147F2762-F138-4A5C-976F-8EAC2B608ADB}">
              <a16:predDERef xmlns:a16="http://schemas.microsoft.com/office/drawing/2014/main" pred="{A48777D7-C012-4CA2-B5CF-1BCA01A08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2039958</xdr:colOff>
      <xdr:row>8</xdr:row>
      <xdr:rowOff>1008063</xdr:rowOff>
    </xdr:from>
    <xdr:to>
      <xdr:col>8</xdr:col>
      <xdr:colOff>1542358</xdr:colOff>
      <xdr:row>17</xdr:row>
      <xdr:rowOff>177263</xdr:rowOff>
    </xdr:to>
    <xdr:graphicFrame macro="">
      <xdr:nvGraphicFramePr>
        <xdr:cNvPr id="25" name="Gráfico 24">
          <a:extLst>
            <a:ext uri="{FF2B5EF4-FFF2-40B4-BE49-F238E27FC236}">
              <a16:creationId xmlns:a16="http://schemas.microsoft.com/office/drawing/2014/main" id="{BFB50AE9-9281-4B34-AC35-40161F9940D1}"/>
            </a:ext>
            <a:ext uri="{147F2762-F138-4A5C-976F-8EAC2B608ADB}">
              <a16:predDERef xmlns:a16="http://schemas.microsoft.com/office/drawing/2014/main" pred="{77862393-4CAB-4301-B58E-6D8C5F18E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xdr:col>
      <xdr:colOff>1452562</xdr:colOff>
      <xdr:row>8</xdr:row>
      <xdr:rowOff>635000</xdr:rowOff>
    </xdr:from>
    <xdr:ext cx="1851212" cy="342786"/>
    <xdr:sp macro="" textlink="">
      <xdr:nvSpPr>
        <xdr:cNvPr id="26" name="CaixaDeTexto 25">
          <a:extLst>
            <a:ext uri="{FF2B5EF4-FFF2-40B4-BE49-F238E27FC236}">
              <a16:creationId xmlns:a16="http://schemas.microsoft.com/office/drawing/2014/main" id="{EFBD0A44-2675-4EC2-86BE-8744113ADDBB}"/>
            </a:ext>
          </a:extLst>
        </xdr:cNvPr>
        <xdr:cNvSpPr txBox="1"/>
      </xdr:nvSpPr>
      <xdr:spPr>
        <a:xfrm>
          <a:off x="2062162" y="4454525"/>
          <a:ext cx="185121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Políticas Aprovadas</a:t>
          </a:r>
        </a:p>
      </xdr:txBody>
    </xdr:sp>
    <xdr:clientData/>
  </xdr:oneCellAnchor>
  <xdr:oneCellAnchor>
    <xdr:from>
      <xdr:col>2</xdr:col>
      <xdr:colOff>490537</xdr:colOff>
      <xdr:row>8</xdr:row>
      <xdr:rowOff>673100</xdr:rowOff>
    </xdr:from>
    <xdr:ext cx="2390334" cy="342786"/>
    <xdr:sp macro="" textlink="">
      <xdr:nvSpPr>
        <xdr:cNvPr id="27" name="CaixaDeTexto 26">
          <a:extLst>
            <a:ext uri="{FF2B5EF4-FFF2-40B4-BE49-F238E27FC236}">
              <a16:creationId xmlns:a16="http://schemas.microsoft.com/office/drawing/2014/main" id="{D8AE41EE-DF3A-4E16-9416-B1FEAB45DA3F}"/>
            </a:ext>
          </a:extLst>
        </xdr:cNvPr>
        <xdr:cNvSpPr txBox="1"/>
      </xdr:nvSpPr>
      <xdr:spPr>
        <a:xfrm>
          <a:off x="6078537" y="4492625"/>
          <a:ext cx="239033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Implementados</a:t>
          </a:r>
        </a:p>
      </xdr:txBody>
    </xdr:sp>
    <xdr:clientData/>
  </xdr:oneCellAnchor>
  <xdr:twoCellAnchor>
    <xdr:from>
      <xdr:col>1</xdr:col>
      <xdr:colOff>4572064</xdr:colOff>
      <xdr:row>8</xdr:row>
      <xdr:rowOff>968795</xdr:rowOff>
    </xdr:from>
    <xdr:to>
      <xdr:col>4</xdr:col>
      <xdr:colOff>1369364</xdr:colOff>
      <xdr:row>17</xdr:row>
      <xdr:rowOff>137995</xdr:rowOff>
    </xdr:to>
    <xdr:graphicFrame macro="">
      <xdr:nvGraphicFramePr>
        <xdr:cNvPr id="28" name="Gráfico 27">
          <a:extLst>
            <a:ext uri="{FF2B5EF4-FFF2-40B4-BE49-F238E27FC236}">
              <a16:creationId xmlns:a16="http://schemas.microsoft.com/office/drawing/2014/main" id="{E0FB0A8F-9A18-4652-9070-6B2C0F17906C}"/>
            </a:ext>
            <a:ext uri="{147F2762-F138-4A5C-976F-8EAC2B608ADB}">
              <a16:predDERef xmlns:a16="http://schemas.microsoft.com/office/drawing/2014/main" pred="{D8AE41EE-DF3A-4E16-9416-B1FEAB45D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4</xdr:col>
      <xdr:colOff>3325090</xdr:colOff>
      <xdr:row>8</xdr:row>
      <xdr:rowOff>738909</xdr:rowOff>
    </xdr:from>
    <xdr:ext cx="2340641" cy="342786"/>
    <xdr:sp macro="" textlink="">
      <xdr:nvSpPr>
        <xdr:cNvPr id="29" name="CaixaDeTexto 28">
          <a:extLst>
            <a:ext uri="{FF2B5EF4-FFF2-40B4-BE49-F238E27FC236}">
              <a16:creationId xmlns:a16="http://schemas.microsoft.com/office/drawing/2014/main" id="{9B8257EC-096A-42C2-A9F0-CC654156FC6A}"/>
            </a:ext>
          </a:extLst>
        </xdr:cNvPr>
        <xdr:cNvSpPr txBox="1"/>
      </xdr:nvSpPr>
      <xdr:spPr>
        <a:xfrm>
          <a:off x="11316565" y="4558434"/>
          <a:ext cx="234064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Controles Automatizados</a:t>
          </a:r>
        </a:p>
      </xdr:txBody>
    </xdr:sp>
    <xdr:clientData/>
  </xdr:oneCellAnchor>
  <xdr:twoCellAnchor editAs="oneCell">
    <xdr:from>
      <xdr:col>9</xdr:col>
      <xdr:colOff>2517639</xdr:colOff>
      <xdr:row>1</xdr:row>
      <xdr:rowOff>167411</xdr:rowOff>
    </xdr:from>
    <xdr:to>
      <xdr:col>9</xdr:col>
      <xdr:colOff>2996774</xdr:colOff>
      <xdr:row>1</xdr:row>
      <xdr:rowOff>654123</xdr:rowOff>
    </xdr:to>
    <xdr:pic>
      <xdr:nvPicPr>
        <xdr:cNvPr id="30" name="Imagem 29" title="Dashboard">
          <a:hlinkClick xmlns:r="http://schemas.openxmlformats.org/officeDocument/2006/relationships" r:id="rId18" tooltip="Dashboard"/>
          <a:extLst>
            <a:ext uri="{FF2B5EF4-FFF2-40B4-BE49-F238E27FC236}">
              <a16:creationId xmlns:a16="http://schemas.microsoft.com/office/drawing/2014/main" id="{7B74A0F1-A930-47D2-AC85-B3C4152D131E}"/>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2512202" y="2453411"/>
          <a:ext cx="479135" cy="486712"/>
        </a:xfrm>
        <a:prstGeom prst="rect">
          <a:avLst/>
        </a:prstGeom>
        <a:scene3d>
          <a:camera prst="orthographicFront"/>
          <a:lightRig rig="threePt" dir="t"/>
        </a:scene3d>
        <a:sp3d>
          <a:bevelT/>
        </a:sp3d>
      </xdr:spPr>
    </xdr:pic>
    <xdr:clientData/>
  </xdr:twoCellAnchor>
  <xdr:twoCellAnchor editAs="oneCell">
    <xdr:from>
      <xdr:col>9</xdr:col>
      <xdr:colOff>3103977</xdr:colOff>
      <xdr:row>1</xdr:row>
      <xdr:rowOff>181699</xdr:rowOff>
    </xdr:from>
    <xdr:to>
      <xdr:col>10</xdr:col>
      <xdr:colOff>0</xdr:colOff>
      <xdr:row>2</xdr:row>
      <xdr:rowOff>73431</xdr:rowOff>
    </xdr:to>
    <xdr:pic>
      <xdr:nvPicPr>
        <xdr:cNvPr id="31" name="Imagem 30">
          <a:hlinkClick xmlns:r="http://schemas.openxmlformats.org/officeDocument/2006/relationships" r:id="rId20" tooltip="Próximo Controle"/>
          <a:extLst>
            <a:ext uri="{FF2B5EF4-FFF2-40B4-BE49-F238E27FC236}">
              <a16:creationId xmlns:a16="http://schemas.microsoft.com/office/drawing/2014/main" id="{EAA84421-A14A-4EE4-9612-058A00587B16}"/>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3098540" y="2467699"/>
          <a:ext cx="241081" cy="590232"/>
        </a:xfrm>
        <a:prstGeom prst="rect">
          <a:avLst/>
        </a:prstGeom>
        <a:scene3d>
          <a:camera prst="orthographicFront"/>
          <a:lightRig rig="threePt" dir="t"/>
        </a:scene3d>
        <a:sp3d>
          <a:bevelT/>
        </a:sp3d>
      </xdr:spPr>
    </xdr:pic>
    <xdr:clientData/>
  </xdr:twoCellAnchor>
  <xdr:twoCellAnchor>
    <xdr:from>
      <xdr:col>4</xdr:col>
      <xdr:colOff>2291772</xdr:colOff>
      <xdr:row>8</xdr:row>
      <xdr:rowOff>999126</xdr:rowOff>
    </xdr:from>
    <xdr:to>
      <xdr:col>6</xdr:col>
      <xdr:colOff>1032172</xdr:colOff>
      <xdr:row>17</xdr:row>
      <xdr:rowOff>168326</xdr:rowOff>
    </xdr:to>
    <xdr:graphicFrame macro="">
      <xdr:nvGraphicFramePr>
        <xdr:cNvPr id="32" name="Gráfico 31">
          <a:extLst>
            <a:ext uri="{FF2B5EF4-FFF2-40B4-BE49-F238E27FC236}">
              <a16:creationId xmlns:a16="http://schemas.microsoft.com/office/drawing/2014/main" id="{4F3DB2B5-615C-44AC-886D-E2A4FDC14999}"/>
            </a:ext>
            <a:ext uri="{147F2762-F138-4A5C-976F-8EAC2B608ADB}">
              <a16:predDERef xmlns:a16="http://schemas.microsoft.com/office/drawing/2014/main" pred="{EAA84421-A14A-4EE4-9612-058A00587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2304761</xdr:colOff>
      <xdr:row>8</xdr:row>
      <xdr:rowOff>1015423</xdr:rowOff>
    </xdr:from>
    <xdr:to>
      <xdr:col>6</xdr:col>
      <xdr:colOff>1045161</xdr:colOff>
      <xdr:row>17</xdr:row>
      <xdr:rowOff>184623</xdr:rowOff>
    </xdr:to>
    <xdr:graphicFrame macro="">
      <xdr:nvGraphicFramePr>
        <xdr:cNvPr id="33" name="Gráfico 32">
          <a:extLst>
            <a:ext uri="{FF2B5EF4-FFF2-40B4-BE49-F238E27FC236}">
              <a16:creationId xmlns:a16="http://schemas.microsoft.com/office/drawing/2014/main" id="{28A07E3E-92FC-4965-9B50-D4C2F951B68C}"/>
            </a:ext>
            <a:ext uri="{147F2762-F138-4A5C-976F-8EAC2B608ADB}">
              <a16:predDERef xmlns:a16="http://schemas.microsoft.com/office/drawing/2014/main" pred="{4F3DB2B5-615C-44AC-886D-E2A4FDC14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2296885</xdr:colOff>
      <xdr:row>8</xdr:row>
      <xdr:rowOff>1025072</xdr:rowOff>
    </xdr:from>
    <xdr:to>
      <xdr:col>6</xdr:col>
      <xdr:colOff>1037285</xdr:colOff>
      <xdr:row>18</xdr:row>
      <xdr:rowOff>3772</xdr:rowOff>
    </xdr:to>
    <xdr:graphicFrame macro="">
      <xdr:nvGraphicFramePr>
        <xdr:cNvPr id="34" name="Gráfico 33">
          <a:extLst>
            <a:ext uri="{FF2B5EF4-FFF2-40B4-BE49-F238E27FC236}">
              <a16:creationId xmlns:a16="http://schemas.microsoft.com/office/drawing/2014/main" id="{51C77B6B-9040-4175-B442-09A053C548F7}"/>
            </a:ext>
            <a:ext uri="{147F2762-F138-4A5C-976F-8EAC2B608ADB}">
              <a16:predDERef xmlns:a16="http://schemas.microsoft.com/office/drawing/2014/main" pred="{28A07E3E-92FC-4965-9B50-D4C2F951B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oneCellAnchor>
    <xdr:from>
      <xdr:col>6</xdr:col>
      <xdr:colOff>2744107</xdr:colOff>
      <xdr:row>8</xdr:row>
      <xdr:rowOff>721178</xdr:rowOff>
    </xdr:from>
    <xdr:ext cx="2766911" cy="342786"/>
    <xdr:sp macro="" textlink="">
      <xdr:nvSpPr>
        <xdr:cNvPr id="35" name="CaixaDeTexto 34">
          <a:extLst>
            <a:ext uri="{FF2B5EF4-FFF2-40B4-BE49-F238E27FC236}">
              <a16:creationId xmlns:a16="http://schemas.microsoft.com/office/drawing/2014/main" id="{03BE1315-67CB-4CFA-82A5-1CCCC2F9F097}"/>
            </a:ext>
          </a:extLst>
        </xdr:cNvPr>
        <xdr:cNvSpPr txBox="1"/>
      </xdr:nvSpPr>
      <xdr:spPr>
        <a:xfrm>
          <a:off x="16161657" y="4540703"/>
          <a:ext cx="276691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t>Controle</a:t>
          </a:r>
          <a:r>
            <a:rPr lang="pt-BR" sz="1600" b="1" baseline="0"/>
            <a:t> Reportado  à Direção</a:t>
          </a:r>
          <a:endParaRPr lang="pt-BR" sz="1600" b="1"/>
        </a:p>
      </xdr:txBody>
    </xdr:sp>
    <xdr:clientData/>
  </xdr:oneCellAnchor>
  <xdr:twoCellAnchor>
    <xdr:from>
      <xdr:col>6</xdr:col>
      <xdr:colOff>2032002</xdr:colOff>
      <xdr:row>8</xdr:row>
      <xdr:rowOff>1000125</xdr:rowOff>
    </xdr:from>
    <xdr:to>
      <xdr:col>8</xdr:col>
      <xdr:colOff>1534402</xdr:colOff>
      <xdr:row>17</xdr:row>
      <xdr:rowOff>169325</xdr:rowOff>
    </xdr:to>
    <xdr:graphicFrame macro="">
      <xdr:nvGraphicFramePr>
        <xdr:cNvPr id="36" name="Gráfico 35">
          <a:extLst>
            <a:ext uri="{FF2B5EF4-FFF2-40B4-BE49-F238E27FC236}">
              <a16:creationId xmlns:a16="http://schemas.microsoft.com/office/drawing/2014/main" id="{A4308A74-7CC4-401B-9474-463374F01F46}"/>
            </a:ext>
            <a:ext uri="{147F2762-F138-4A5C-976F-8EAC2B608ADB}">
              <a16:predDERef xmlns:a16="http://schemas.microsoft.com/office/drawing/2014/main" pred="{03BE1315-67CB-4CFA-82A5-1CCCC2F9F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6</xdr:col>
      <xdr:colOff>2045607</xdr:colOff>
      <xdr:row>8</xdr:row>
      <xdr:rowOff>1025072</xdr:rowOff>
    </xdr:from>
    <xdr:to>
      <xdr:col>8</xdr:col>
      <xdr:colOff>1548007</xdr:colOff>
      <xdr:row>18</xdr:row>
      <xdr:rowOff>3772</xdr:rowOff>
    </xdr:to>
    <xdr:graphicFrame macro="">
      <xdr:nvGraphicFramePr>
        <xdr:cNvPr id="37" name="Gráfico 36">
          <a:extLst>
            <a:ext uri="{FF2B5EF4-FFF2-40B4-BE49-F238E27FC236}">
              <a16:creationId xmlns:a16="http://schemas.microsoft.com/office/drawing/2014/main" id="{9BD774AF-D0B3-490D-A98A-3D3AE4507C91}"/>
            </a:ext>
            <a:ext uri="{147F2762-F138-4A5C-976F-8EAC2B608ADB}">
              <a16:predDERef xmlns:a16="http://schemas.microsoft.com/office/drawing/2014/main" pred="{A4308A74-7CC4-401B-9474-463374F01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xdr:col>
      <xdr:colOff>2046513</xdr:colOff>
      <xdr:row>8</xdr:row>
      <xdr:rowOff>1041400</xdr:rowOff>
    </xdr:from>
    <xdr:to>
      <xdr:col>8</xdr:col>
      <xdr:colOff>1548913</xdr:colOff>
      <xdr:row>18</xdr:row>
      <xdr:rowOff>20100</xdr:rowOff>
    </xdr:to>
    <xdr:graphicFrame macro="">
      <xdr:nvGraphicFramePr>
        <xdr:cNvPr id="38" name="Gráfico 37">
          <a:extLst>
            <a:ext uri="{FF2B5EF4-FFF2-40B4-BE49-F238E27FC236}">
              <a16:creationId xmlns:a16="http://schemas.microsoft.com/office/drawing/2014/main" id="{919C9AD6-DEBC-48D1-ADC5-DE84D5D202F4}"/>
            </a:ext>
            <a:ext uri="{147F2762-F138-4A5C-976F-8EAC2B608ADB}">
              <a16:predDERef xmlns:a16="http://schemas.microsoft.com/office/drawing/2014/main" pred="{9BD774AF-D0B3-490D-A98A-3D3AE4507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oneCellAnchor>
    <xdr:from>
      <xdr:col>4</xdr:col>
      <xdr:colOff>476942</xdr:colOff>
      <xdr:row>1</xdr:row>
      <xdr:rowOff>330257</xdr:rowOff>
    </xdr:from>
    <xdr:ext cx="2432397" cy="374141"/>
    <xdr:sp macro="" textlink="">
      <xdr:nvSpPr>
        <xdr:cNvPr id="39" name="CaixaDeTexto 38">
          <a:extLst>
            <a:ext uri="{FF2B5EF4-FFF2-40B4-BE49-F238E27FC236}">
              <a16:creationId xmlns:a16="http://schemas.microsoft.com/office/drawing/2014/main" id="{836534D9-4054-408F-A6E6-5ADFF2CA9278}"/>
            </a:ext>
          </a:extLst>
        </xdr:cNvPr>
        <xdr:cNvSpPr txBox="1"/>
      </xdr:nvSpPr>
      <xdr:spPr>
        <a:xfrm>
          <a:off x="8468417" y="1085907"/>
          <a:ext cx="243239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800" b="1"/>
            <a:t>Adequação</a:t>
          </a:r>
          <a:r>
            <a:rPr lang="pt-BR" sz="1800" b="1" baseline="0"/>
            <a:t> ao Controle</a:t>
          </a:r>
          <a:endParaRPr lang="pt-BR" sz="1800" b="1"/>
        </a:p>
      </xdr:txBody>
    </xdr:sp>
    <xdr:clientData/>
  </xdr:oneCellAnchor>
  <xdr:twoCellAnchor editAs="oneCell">
    <xdr:from>
      <xdr:col>9</xdr:col>
      <xdr:colOff>2146588</xdr:colOff>
      <xdr:row>1</xdr:row>
      <xdr:rowOff>183612</xdr:rowOff>
    </xdr:from>
    <xdr:to>
      <xdr:col>9</xdr:col>
      <xdr:colOff>2387669</xdr:colOff>
      <xdr:row>2</xdr:row>
      <xdr:rowOff>75344</xdr:rowOff>
    </xdr:to>
    <xdr:pic>
      <xdr:nvPicPr>
        <xdr:cNvPr id="40" name="Imagem 39">
          <a:hlinkClick xmlns:r="http://schemas.openxmlformats.org/officeDocument/2006/relationships" r:id="rId28" tooltip="Controle Anterior"/>
          <a:extLst>
            <a:ext uri="{FF2B5EF4-FFF2-40B4-BE49-F238E27FC236}">
              <a16:creationId xmlns:a16="http://schemas.microsoft.com/office/drawing/2014/main" id="{E0DA5FE6-9D91-4890-86E0-5554E17E0E63}"/>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flipH="1" flipV="1">
          <a:off x="22141151" y="2469612"/>
          <a:ext cx="241081" cy="590232"/>
        </a:xfrm>
        <a:prstGeom prst="rect">
          <a:avLst/>
        </a:prstGeom>
        <a:scene3d>
          <a:camera prst="orthographicFront"/>
          <a:lightRig rig="threePt" dir="t"/>
        </a:scene3d>
        <a:sp3d>
          <a:bevelT/>
        </a:sp3d>
      </xdr:spPr>
    </xdr:pic>
    <xdr:clientData/>
  </xdr:twoCellAnchor>
</xdr:wsDr>
</file>

<file path=xl/persons/person.xml><?xml version="1.0" encoding="utf-8"?>
<personList xmlns="http://schemas.microsoft.com/office/spreadsheetml/2018/threadedcomments" xmlns:x="http://schemas.openxmlformats.org/spreadsheetml/2006/main">
  <person displayName="Amaury C. da Silveira Junior" id="{09F9A084-7134-4438-ACFD-EB9374C8E67D}" userId="amaury.junior@economia.gov.br" providerId="PeoplePicker"/>
  <person displayName="FRANCISCO MAGNO FELIX NOBRE" id="{1EE1BDB5-5848-427A-985A-902C7B3DFD78}" userId="francisco.felix@economia.gov.br" providerId="PeoplePicker"/>
  <person displayName="Amaury C. da Silveira Junior" id="{F49BDC9E-5FA1-4F98-BB01-63E9372FD6DA}" userId="S::amaury.junior@economia.gov.br::8028a568-9c69-4d2c-80bf-c8f9110f5965" providerId="AD"/>
  <person displayName="FRANCISCO MAGNO FELIX NOBRE" id="{DC8F2413-B3EC-4098-9773-3BA9E74A9AA0}" userId="S::francisco.felix@economia.gov.br::140c54dd-1838-438d-a19a-64d3b1a8967b" providerId="AD"/>
  <person displayName="RAPHAEL CÉSAR ESTEVÃO" id="{325CFEE2-EE89-4529-9B40-43F3BF6044E1}" userId="S::raphael.estevao@economia.gov.br::17d8ab53-d704-4be7-b7c2-cdd07704799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225238-031E-4F3B-8EFB-1A4086CFE960}" name="Tabela3" displayName="Tabela3" ref="A2:B10" totalsRowShown="0" headerRowDxfId="3" tableBorderDxfId="2">
  <autoFilter ref="A2:B10" xr:uid="{C3225238-031E-4F3B-8EFB-1A4086CFE960}">
    <filterColumn colId="0" hiddenButton="1"/>
    <filterColumn colId="1" hiddenButton="1"/>
  </autoFilter>
  <tableColumns count="2">
    <tableColumn id="1" xr3:uid="{78B49A30-BDF7-4030-80C7-6951C4BAE9A6}" name="Dashboard" dataDxfId="1"/>
    <tableColumn id="2" xr3:uid="{EABEC28F-F42A-4B7A-A6E0-BCB82D725EEA}" name="Incluída a tática impacto, com seus controles associados, no gráfico das táticas do MITRE"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1-11-12T14:45:40.35" personId="{F49BDC9E-5FA1-4F98-BB01-63E9372FD6DA}" id="{171D6515-53E1-4309-9D71-1F6CFCFEA4BF}">
    <text>@FRANCISCO MAGNO FELIX NOBRE  o trecho "com nase nas respostas a cada pergunta" é do texto anterior?</text>
    <mentions>
      <mention mentionpersonId="{1EE1BDB5-5848-427A-985A-902C7B3DFD78}" mentionId="{0A1C72E7-6B30-4E58-AEA5-75E817682FED}" startIndex="0" length="28"/>
    </mentions>
  </threadedComment>
  <threadedComment ref="A4" dT="2021-11-12T18:03:00.38" personId="{DC8F2413-B3EC-4098-9773-3BA9E74A9AA0}" id="{A48257C2-7075-4235-B653-A87F68275A2E}" parentId="{171D6515-53E1-4309-9D71-1F6CFCFEA4BF}">
    <text>@Amaury C. da Silveira Junior, Sim. foi retirado do anterior.</text>
    <mentions>
      <mention mentionpersonId="{09F9A084-7134-4438-ACFD-EB9374C8E67D}" mentionId="{BF4C041D-310F-44D0-B98A-0BA0E67AB8ED}" startIndex="0" length="29"/>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B21" dT="2021-11-18T13:41:42.46" personId="{325CFEE2-EE89-4529-9B40-43F3BF6044E1}" id="{3B007B31-A937-44DB-9B69-02E50AA5AF3F}">
    <text xml:space="preserve">corporativo ou institucional?
</text>
  </threadedComment>
  <threadedComment ref="B21" dT="2021-11-18T14:03:12.43" personId="{325CFEE2-EE89-4529-9B40-43F3BF6044E1}" id="{0D964511-56CD-41AC-A0B0-A7B5846A8D4D}" parentId="{3B007B31-A937-44DB-9B69-02E50AA5AF3F}">
    <text>no documento já publicado utilizaram institucional</tex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10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DEFAB54-1F22-449E-8812-22EC61ADABAA}">
  <we:reference id="wa200000113" version="1.0.0.0" store="pt-BR" storeType="OMEX"/>
  <we:alternateReferences>
    <we:reference id="wa200000113" version="1.0.0.0" store="WA200000113"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7" Type="http://schemas.microsoft.com/office/2019/04/relationships/documenttask" Target="../documenttasks/documenttask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http://creativecommons.org/licenses/by-sa/4.0/"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1.bin"/><Relationship Id="rId1" Type="http://schemas.openxmlformats.org/officeDocument/2006/relationships/hyperlink" Target="http://creativecommons.org/licenses/by-sa/4.0/"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2.bin"/><Relationship Id="rId1" Type="http://schemas.openxmlformats.org/officeDocument/2006/relationships/hyperlink" Target="http://creativecommons.org/licenses/by-sa/4.0/"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3.bin"/><Relationship Id="rId1" Type="http://schemas.openxmlformats.org/officeDocument/2006/relationships/hyperlink" Target="http://creativecommons.org/licenses/by-sa/4.0/"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4.bin"/><Relationship Id="rId1" Type="http://schemas.openxmlformats.org/officeDocument/2006/relationships/hyperlink" Target="http://creativecommons.org/licenses/by-sa/4.0/"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5.bin"/><Relationship Id="rId1" Type="http://schemas.openxmlformats.org/officeDocument/2006/relationships/hyperlink" Target="http://creativecommons.org/licenses/by-sa/4.0/"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6.bin"/><Relationship Id="rId1" Type="http://schemas.openxmlformats.org/officeDocument/2006/relationships/hyperlink" Target="http://creativecommons.org/licenses/by-sa/4.0/"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7.bin"/><Relationship Id="rId1" Type="http://schemas.openxmlformats.org/officeDocument/2006/relationships/hyperlink" Target="http://creativecommons.org/licenses/by-sa/4.0/"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8.bin"/><Relationship Id="rId1" Type="http://schemas.openxmlformats.org/officeDocument/2006/relationships/hyperlink" Target="http://creativecommons.org/licenses/by-sa/4.0/"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9.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creativecommons.org/licenses/by-sa/4.0/"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20.bin"/><Relationship Id="rId1" Type="http://schemas.openxmlformats.org/officeDocument/2006/relationships/hyperlink" Target="http://creativecommons.org/licenses/by-sa/4.0/"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1.bin"/><Relationship Id="rId1" Type="http://schemas.openxmlformats.org/officeDocument/2006/relationships/hyperlink" Target="http://creativecommons.org/licenses/by-sa/4.0/"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creativecommons.org/licenses/by-sa/4.0/"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creativecommons.org/licenses/by-sa/4.0/"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creativecommons.org/licenses/by-sa/4.0/"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creativecommons.org/licenses/by-sa/4.0/"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creativecommons.org/licenses/by-sa/4.0/"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creativecommons.org/licenses/by-sa/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pageSetUpPr fitToPage="1"/>
  </sheetPr>
  <dimension ref="A1:P18"/>
  <sheetViews>
    <sheetView topLeftCell="A36" zoomScale="110" zoomScaleNormal="110" workbookViewId="0">
      <selection activeCell="A4" sqref="A4"/>
    </sheetView>
  </sheetViews>
  <sheetFormatPr defaultColWidth="8.85546875" defaultRowHeight="15"/>
  <cols>
    <col min="16" max="16" width="49.28515625" customWidth="1"/>
  </cols>
  <sheetData>
    <row r="1" spans="1:16" ht="59.85" customHeight="1">
      <c r="A1" s="140" t="s">
        <v>0</v>
      </c>
      <c r="B1" s="140"/>
      <c r="C1" s="140"/>
      <c r="D1" s="140"/>
      <c r="E1" s="140"/>
      <c r="F1" s="140"/>
      <c r="G1" s="140"/>
      <c r="H1" s="140"/>
      <c r="I1" s="140"/>
      <c r="J1" s="140"/>
      <c r="K1" s="140"/>
      <c r="L1" s="140"/>
      <c r="M1" s="140"/>
      <c r="N1" s="140"/>
      <c r="O1" s="140"/>
      <c r="P1" s="140"/>
    </row>
    <row r="3" spans="1:16">
      <c r="A3" s="141" t="s">
        <v>1</v>
      </c>
      <c r="B3" s="141"/>
      <c r="C3" s="141"/>
      <c r="D3" s="141"/>
      <c r="E3" s="141"/>
      <c r="F3" s="141"/>
      <c r="G3" s="141"/>
      <c r="H3" s="141"/>
      <c r="I3" s="141"/>
      <c r="J3" s="141"/>
      <c r="K3" s="141"/>
      <c r="L3" s="141"/>
      <c r="M3" s="141"/>
      <c r="N3" s="141"/>
      <c r="O3" s="141"/>
      <c r="P3" s="141"/>
    </row>
    <row r="4" spans="1:16" ht="148.5" customHeight="1">
      <c r="A4" s="142" t="s">
        <v>2</v>
      </c>
      <c r="B4" s="142"/>
      <c r="C4" s="142"/>
      <c r="D4" s="142"/>
      <c r="E4" s="142"/>
      <c r="F4" s="142"/>
      <c r="G4" s="142"/>
      <c r="H4" s="142"/>
      <c r="I4" s="142"/>
      <c r="J4" s="142"/>
      <c r="K4" s="142"/>
      <c r="L4" s="142"/>
      <c r="M4" s="142"/>
      <c r="N4" s="142"/>
      <c r="O4" s="142"/>
      <c r="P4" s="142"/>
    </row>
    <row r="6" spans="1:16">
      <c r="A6" s="141" t="s">
        <v>3</v>
      </c>
      <c r="B6" s="141"/>
      <c r="C6" s="141"/>
      <c r="D6" s="141"/>
      <c r="E6" s="141"/>
      <c r="F6" s="141"/>
      <c r="G6" s="141"/>
      <c r="H6" s="141"/>
      <c r="I6" s="141"/>
      <c r="J6" s="141"/>
      <c r="K6" s="141"/>
      <c r="L6" s="141"/>
      <c r="M6" s="141"/>
      <c r="N6" s="141"/>
      <c r="O6" s="141"/>
      <c r="P6" s="141"/>
    </row>
    <row r="7" spans="1:16">
      <c r="A7" s="144" t="s">
        <v>4</v>
      </c>
      <c r="B7" s="144"/>
      <c r="C7" s="144"/>
      <c r="D7" s="143" t="s">
        <v>5</v>
      </c>
      <c r="E7" s="143"/>
      <c r="F7" s="143"/>
      <c r="G7" s="143"/>
      <c r="H7" s="143"/>
      <c r="I7" s="143"/>
      <c r="J7" s="143"/>
      <c r="K7" s="143"/>
      <c r="L7" s="143"/>
      <c r="M7" s="143"/>
      <c r="N7" s="143"/>
      <c r="O7" s="143"/>
      <c r="P7" s="143"/>
    </row>
    <row r="8" spans="1:16">
      <c r="A8" s="144" t="s">
        <v>6</v>
      </c>
      <c r="B8" s="144"/>
      <c r="C8" s="144"/>
      <c r="D8" s="143" t="s">
        <v>7</v>
      </c>
      <c r="E8" s="143"/>
      <c r="F8" s="143"/>
      <c r="G8" s="143"/>
      <c r="H8" s="143"/>
      <c r="I8" s="143"/>
      <c r="J8" s="143"/>
      <c r="K8" s="143"/>
      <c r="L8" s="143"/>
      <c r="M8" s="143"/>
      <c r="N8" s="143"/>
      <c r="O8" s="143"/>
      <c r="P8" s="143"/>
    </row>
    <row r="9" spans="1:16">
      <c r="A9" s="144" t="s">
        <v>8</v>
      </c>
      <c r="B9" s="144"/>
      <c r="C9" s="144"/>
      <c r="D9" s="143" t="s">
        <v>9</v>
      </c>
      <c r="E9" s="143"/>
      <c r="F9" s="143"/>
      <c r="G9" s="143"/>
      <c r="H9" s="143"/>
      <c r="I9" s="143"/>
      <c r="J9" s="143"/>
      <c r="K9" s="143"/>
      <c r="L9" s="143"/>
      <c r="M9" s="143"/>
      <c r="N9" s="143"/>
      <c r="O9" s="143"/>
      <c r="P9" s="143"/>
    </row>
    <row r="10" spans="1:16">
      <c r="A10" s="144" t="s">
        <v>10</v>
      </c>
      <c r="B10" s="144"/>
      <c r="C10" s="144"/>
      <c r="D10" s="143" t="s">
        <v>11</v>
      </c>
      <c r="E10" s="143"/>
      <c r="F10" s="143"/>
      <c r="G10" s="143"/>
      <c r="H10" s="143"/>
      <c r="I10" s="143"/>
      <c r="J10" s="143"/>
      <c r="K10" s="143"/>
      <c r="L10" s="143"/>
      <c r="M10" s="143"/>
      <c r="N10" s="143"/>
      <c r="O10" s="143"/>
      <c r="P10" s="143"/>
    </row>
    <row r="11" spans="1:16">
      <c r="A11" s="144" t="s">
        <v>12</v>
      </c>
      <c r="B11" s="144"/>
      <c r="C11" s="144"/>
      <c r="D11" s="143" t="s">
        <v>13</v>
      </c>
      <c r="E11" s="143"/>
      <c r="F11" s="143"/>
      <c r="G11" s="143"/>
      <c r="H11" s="143"/>
      <c r="I11" s="143"/>
      <c r="J11" s="143"/>
      <c r="K11" s="143"/>
      <c r="L11" s="143"/>
      <c r="M11" s="143"/>
      <c r="N11" s="143"/>
      <c r="O11" s="143"/>
      <c r="P11" s="143"/>
    </row>
    <row r="12" spans="1:16">
      <c r="A12" s="145" t="s">
        <v>14</v>
      </c>
      <c r="B12" s="145"/>
      <c r="C12" s="145"/>
      <c r="D12" s="143" t="s">
        <v>15</v>
      </c>
      <c r="E12" s="143"/>
      <c r="F12" s="143"/>
      <c r="G12" s="143"/>
      <c r="H12" s="143"/>
      <c r="I12" s="143"/>
      <c r="J12" s="143"/>
      <c r="K12" s="143"/>
      <c r="L12" s="143"/>
      <c r="M12" s="143"/>
      <c r="N12" s="143"/>
      <c r="O12" s="143"/>
      <c r="P12" s="143"/>
    </row>
    <row r="13" spans="1:16">
      <c r="A13" s="144" t="s">
        <v>16</v>
      </c>
      <c r="B13" s="144"/>
      <c r="C13" s="144"/>
      <c r="D13" s="143" t="s">
        <v>17</v>
      </c>
      <c r="E13" s="143"/>
      <c r="F13" s="143"/>
      <c r="G13" s="143"/>
      <c r="H13" s="143"/>
      <c r="I13" s="143"/>
      <c r="J13" s="143"/>
      <c r="K13" s="143"/>
      <c r="L13" s="143"/>
      <c r="M13" s="143"/>
      <c r="N13" s="143"/>
      <c r="O13" s="143"/>
      <c r="P13" s="143"/>
    </row>
    <row r="14" spans="1:16">
      <c r="A14" s="144" t="s">
        <v>18</v>
      </c>
      <c r="B14" s="144"/>
      <c r="C14" s="144"/>
      <c r="D14" s="143" t="s">
        <v>19</v>
      </c>
      <c r="E14" s="143"/>
      <c r="F14" s="143"/>
      <c r="G14" s="143"/>
      <c r="H14" s="143"/>
      <c r="I14" s="143"/>
      <c r="J14" s="143"/>
      <c r="K14" s="143"/>
      <c r="L14" s="143"/>
      <c r="M14" s="143"/>
      <c r="N14" s="143"/>
      <c r="O14" s="143"/>
      <c r="P14" s="143"/>
    </row>
    <row r="15" spans="1:16">
      <c r="A15" s="145" t="s">
        <v>20</v>
      </c>
      <c r="B15" s="145"/>
      <c r="C15" s="145"/>
      <c r="D15" s="143" t="s">
        <v>21</v>
      </c>
      <c r="E15" s="143"/>
      <c r="F15" s="143"/>
      <c r="G15" s="143"/>
      <c r="H15" s="143"/>
      <c r="I15" s="143"/>
      <c r="J15" s="143"/>
      <c r="K15" s="143"/>
      <c r="L15" s="143"/>
      <c r="M15" s="143"/>
      <c r="N15" s="143"/>
      <c r="O15" s="143"/>
      <c r="P15" s="143"/>
    </row>
    <row r="18" spans="1:15" ht="30" customHeight="1">
      <c r="A18" s="146" t="s">
        <v>22</v>
      </c>
      <c r="B18" s="146"/>
      <c r="C18" s="146"/>
      <c r="D18" s="146"/>
      <c r="E18" s="146"/>
      <c r="F18" s="146"/>
      <c r="G18" s="146"/>
      <c r="H18" s="146"/>
      <c r="I18" s="146"/>
      <c r="J18" s="146"/>
      <c r="K18" s="146"/>
      <c r="L18" s="146"/>
      <c r="M18" s="146"/>
      <c r="N18" s="146"/>
      <c r="O18" s="146"/>
    </row>
  </sheetData>
  <mergeCells count="23">
    <mergeCell ref="D10:P10"/>
    <mergeCell ref="A18:O18"/>
    <mergeCell ref="A14:C14"/>
    <mergeCell ref="A15:C15"/>
    <mergeCell ref="D15:P15"/>
    <mergeCell ref="D14:P14"/>
    <mergeCell ref="D13:P13"/>
    <mergeCell ref="A1:P1"/>
    <mergeCell ref="A3:P3"/>
    <mergeCell ref="A4:P4"/>
    <mergeCell ref="D7:P7"/>
    <mergeCell ref="A13:C13"/>
    <mergeCell ref="A7:C7"/>
    <mergeCell ref="A8:C8"/>
    <mergeCell ref="A9:C9"/>
    <mergeCell ref="A11:C11"/>
    <mergeCell ref="A12:C12"/>
    <mergeCell ref="D12:P12"/>
    <mergeCell ref="D11:P11"/>
    <mergeCell ref="D9:P9"/>
    <mergeCell ref="D8:P8"/>
    <mergeCell ref="A6:P6"/>
    <mergeCell ref="A10:C10"/>
  </mergeCells>
  <hyperlinks>
    <hyperlink ref="A18" r:id="rId1" display="http://creativecommons.org/licenses/by-sa/4.0/" xr:uid="{00000000-0004-0000-0000-000000000000}"/>
  </hyperlinks>
  <pageMargins left="0.7" right="0.7" top="0.75" bottom="0.75" header="0.3" footer="0.3"/>
  <pageSetup scale="72" orientation="landscape" r:id="rId2"/>
  <drawing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ilha9">
    <pageSetUpPr fitToPage="1"/>
  </sheetPr>
  <dimension ref="A1:AE38"/>
  <sheetViews>
    <sheetView zoomScale="125" zoomScaleNormal="125" workbookViewId="0">
      <selection activeCell="C5" sqref="C5"/>
    </sheetView>
  </sheetViews>
  <sheetFormatPr defaultColWidth="8.7109375" defaultRowHeight="15"/>
  <cols>
    <col min="2" max="2" width="71.28515625" customWidth="1"/>
    <col min="3" max="3" width="14" style="2" customWidth="1"/>
    <col min="4" max="4" width="20.42578125" style="2" customWidth="1"/>
    <col min="5" max="5" width="48.28515625" customWidth="1"/>
    <col min="6" max="6" width="29.42578125" customWidth="1"/>
    <col min="7" max="7" width="40.140625" customWidth="1"/>
    <col min="8" max="8" width="26.7109375" customWidth="1"/>
    <col min="9" max="9" width="27.28515625" customWidth="1"/>
    <col min="10" max="10" width="50.140625" customWidth="1"/>
    <col min="11" max="14" width="8.7109375" hidden="1" customWidth="1"/>
    <col min="15" max="31" width="0" style="12" hidden="1" customWidth="1"/>
    <col min="32" max="33" width="0" hidden="1" customWidth="1"/>
  </cols>
  <sheetData>
    <row r="1" spans="1:30" ht="180.2" customHeight="1">
      <c r="A1" s="151" t="s">
        <v>265</v>
      </c>
      <c r="B1" s="151"/>
      <c r="C1" s="151"/>
      <c r="D1" s="151"/>
      <c r="E1" s="151"/>
      <c r="F1" s="151"/>
      <c r="G1" s="151"/>
      <c r="H1" s="151"/>
      <c r="I1" s="151"/>
      <c r="J1" s="153"/>
    </row>
    <row r="2" spans="1:30" ht="54.95" customHeight="1">
      <c r="A2" s="17"/>
      <c r="B2" s="17"/>
      <c r="C2" s="17"/>
      <c r="D2" s="17"/>
      <c r="E2" s="17"/>
      <c r="F2" s="17"/>
      <c r="G2" s="17"/>
      <c r="H2" s="17"/>
      <c r="I2" s="17"/>
      <c r="J2" s="42"/>
      <c r="O2" s="154" t="s">
        <v>104</v>
      </c>
      <c r="P2" s="154"/>
      <c r="Q2" s="154"/>
      <c r="R2" s="154"/>
      <c r="S2" s="154"/>
      <c r="T2" s="154"/>
      <c r="U2" s="154"/>
      <c r="V2" s="154"/>
      <c r="W2" s="154"/>
      <c r="X2" s="154"/>
      <c r="Y2" s="154"/>
      <c r="Z2" s="154"/>
      <c r="AA2" s="154"/>
      <c r="AB2" s="154"/>
      <c r="AC2" s="154"/>
      <c r="AD2" s="154"/>
    </row>
    <row r="3" spans="1:30" ht="75.95" customHeight="1">
      <c r="A3" s="17"/>
      <c r="B3" s="17"/>
      <c r="C3" s="17"/>
      <c r="D3" s="17"/>
      <c r="E3" s="17"/>
      <c r="F3" s="17"/>
      <c r="G3" s="17"/>
      <c r="H3" s="17"/>
      <c r="I3" s="17"/>
      <c r="J3" s="42"/>
      <c r="O3" s="137"/>
      <c r="P3" s="154" t="s">
        <v>105</v>
      </c>
      <c r="Q3" s="154"/>
      <c r="R3" s="154"/>
      <c r="S3" s="154" t="s">
        <v>106</v>
      </c>
      <c r="T3" s="154"/>
      <c r="U3" s="154"/>
      <c r="V3" s="154" t="s">
        <v>16</v>
      </c>
      <c r="W3" s="154"/>
      <c r="X3" s="154"/>
      <c r="Y3" s="154" t="s">
        <v>18</v>
      </c>
      <c r="Z3" s="154"/>
      <c r="AA3" s="154"/>
      <c r="AB3" s="154" t="s">
        <v>20</v>
      </c>
      <c r="AC3" s="154"/>
      <c r="AD3" s="154"/>
    </row>
    <row r="4" spans="1:30" ht="16.7" customHeight="1">
      <c r="A4" s="17"/>
      <c r="B4" s="17"/>
      <c r="C4" s="17"/>
      <c r="D4" s="17"/>
      <c r="E4" s="17"/>
      <c r="F4" s="17"/>
      <c r="G4" s="17"/>
      <c r="H4" s="17"/>
      <c r="I4" s="17"/>
      <c r="J4" s="42"/>
      <c r="O4" s="12" t="s">
        <v>107</v>
      </c>
      <c r="P4" s="12" t="s">
        <v>108</v>
      </c>
      <c r="Q4" s="12" t="s">
        <v>109</v>
      </c>
      <c r="R4" s="12" t="s">
        <v>110</v>
      </c>
      <c r="S4" s="12" t="s">
        <v>108</v>
      </c>
      <c r="T4" s="12" t="s">
        <v>109</v>
      </c>
      <c r="U4" s="12" t="s">
        <v>110</v>
      </c>
      <c r="V4" s="12" t="s">
        <v>108</v>
      </c>
      <c r="W4" s="12" t="s">
        <v>109</v>
      </c>
      <c r="X4" s="12" t="s">
        <v>110</v>
      </c>
      <c r="Y4" s="12" t="s">
        <v>108</v>
      </c>
      <c r="Z4" s="12" t="s">
        <v>109</v>
      </c>
      <c r="AA4" s="12" t="s">
        <v>110</v>
      </c>
      <c r="AB4" s="12" t="s">
        <v>108</v>
      </c>
      <c r="AC4" s="12" t="s">
        <v>109</v>
      </c>
      <c r="AD4" s="12" t="s">
        <v>110</v>
      </c>
    </row>
    <row r="5" spans="1:30" ht="81.95">
      <c r="A5" s="17"/>
      <c r="B5" s="17"/>
      <c r="C5" s="17"/>
      <c r="D5" s="17"/>
      <c r="E5" s="27">
        <f>G33</f>
        <v>0</v>
      </c>
      <c r="F5" s="18"/>
      <c r="G5" s="19"/>
      <c r="H5" s="17"/>
      <c r="I5" s="17"/>
      <c r="J5" s="42"/>
      <c r="O5" s="12" t="s">
        <v>111</v>
      </c>
      <c r="P5" s="12">
        <f>IF(G33&lt;0.26,1,0)</f>
        <v>1</v>
      </c>
      <c r="Q5" s="52">
        <f>IF(P5&lt;&gt;0,G$33,0)</f>
        <v>0</v>
      </c>
      <c r="R5" s="53">
        <f>IF(P5&lt;&gt;0,$H$33,0)</f>
        <v>1</v>
      </c>
      <c r="S5" s="12">
        <f>IF(G$29&lt;0.26,1,0)</f>
        <v>1</v>
      </c>
      <c r="T5" s="52">
        <f>IF(S5&lt;&gt;0,G$29,0)</f>
        <v>0</v>
      </c>
      <c r="U5" s="53">
        <f>IF(S5&lt;&gt;0,H$29,0)</f>
        <v>1</v>
      </c>
      <c r="V5" s="12">
        <f>IF(G30&lt;0.26,1,0)</f>
        <v>1</v>
      </c>
      <c r="W5" s="52">
        <f>IF(V5&lt;&gt;0,G$30,0)</f>
        <v>0</v>
      </c>
      <c r="X5" s="52">
        <f>IF(V5&lt;&gt;0,H$30,0)</f>
        <v>1</v>
      </c>
      <c r="Y5" s="12">
        <f>IF(G31&lt;0.26,1,0)</f>
        <v>1</v>
      </c>
      <c r="Z5" s="52">
        <f>IF(Y5&lt;&gt;0,G$31,0)</f>
        <v>0</v>
      </c>
      <c r="AA5" s="52">
        <f>IF($Y5&lt;&gt;0,H$31,0)</f>
        <v>1</v>
      </c>
      <c r="AB5" s="12">
        <f>IF(G32&lt;0.26,1,0)</f>
        <v>1</v>
      </c>
      <c r="AC5" s="52">
        <f>IF(AB5&lt;&gt;0,G$32,0)</f>
        <v>0</v>
      </c>
      <c r="AD5" s="52">
        <f>IF(AB5&lt;&gt;0,H$32,0)</f>
        <v>1</v>
      </c>
    </row>
    <row r="6" spans="1:30">
      <c r="A6" s="17"/>
      <c r="B6" s="17"/>
      <c r="C6" s="17"/>
      <c r="D6" s="17"/>
      <c r="E6" s="17"/>
      <c r="F6" s="17"/>
      <c r="G6" s="17"/>
      <c r="H6" s="17"/>
      <c r="I6" s="17"/>
      <c r="J6" s="42"/>
      <c r="O6" s="12" t="s">
        <v>112</v>
      </c>
      <c r="P6" s="12">
        <f>IF(AND(G33&gt;0.26,G33&lt;=0.5)*1,1,0)</f>
        <v>0</v>
      </c>
      <c r="Q6" s="52">
        <f t="shared" ref="Q6:Q8" si="0">IF(P6&lt;&gt;0,G$33,0)</f>
        <v>0</v>
      </c>
      <c r="R6" s="53">
        <f t="shared" ref="R6:R8" si="1">IF(P6&lt;&gt;0,$H$33,0)</f>
        <v>0</v>
      </c>
      <c r="S6" s="12">
        <f>IF(AND(G29&gt;0.26,G29&lt;=0.5)*1,1,0)</f>
        <v>0</v>
      </c>
      <c r="T6" s="52">
        <f t="shared" ref="T6:T8" si="2">IF(S6&lt;&gt;0,G$29,0)</f>
        <v>0</v>
      </c>
      <c r="U6" s="53">
        <f t="shared" ref="U6:U8" si="3">IF(S6&lt;&gt;0,H$29,0)</f>
        <v>0</v>
      </c>
      <c r="V6" s="12">
        <f>IF(AND(G30&gt;0.26,G30&lt;=0.5)*1,1,0)</f>
        <v>0</v>
      </c>
      <c r="W6" s="52">
        <f t="shared" ref="W6:X8" si="4">IF(V6&lt;&gt;0,G$30,0)</f>
        <v>0</v>
      </c>
      <c r="X6" s="52">
        <f t="shared" si="4"/>
        <v>0</v>
      </c>
      <c r="Y6" s="12">
        <f>IF(AND(G31&gt;0.26,G31&lt;=0.5)*1,1,0)</f>
        <v>0</v>
      </c>
      <c r="Z6" s="52">
        <f t="shared" ref="Z6:Z8" si="5">IF(Y6&lt;&gt;0,G$31,0)</f>
        <v>0</v>
      </c>
      <c r="AA6" s="52">
        <f t="shared" ref="AA6:AA8" si="6">IF(Y6&lt;&gt;0,H$31,0)</f>
        <v>0</v>
      </c>
      <c r="AB6" s="12">
        <f>IF(AND(G32&gt;0.26,G32&lt;=0.5)*1,1,0)</f>
        <v>0</v>
      </c>
      <c r="AC6" s="52">
        <f t="shared" ref="AC6:AC8" si="7">IF(AB6&lt;&gt;0,G$32,0)</f>
        <v>0</v>
      </c>
      <c r="AD6" s="52">
        <f t="shared" ref="AD6:AD8" si="8">IF(AB6&lt;&gt;0,H$32,0)</f>
        <v>0</v>
      </c>
    </row>
    <row r="7" spans="1:30">
      <c r="A7" s="17"/>
      <c r="B7" s="17"/>
      <c r="C7" s="17"/>
      <c r="D7" s="17"/>
      <c r="E7" s="18"/>
      <c r="F7" s="18"/>
      <c r="G7" s="19"/>
      <c r="H7" s="17"/>
      <c r="I7" s="17"/>
      <c r="J7" s="42"/>
      <c r="O7" s="12" t="s">
        <v>113</v>
      </c>
      <c r="P7" s="12">
        <f>IF(AND(G33&gt;0.5,G33&lt;=0.75)*1,1,0)</f>
        <v>0</v>
      </c>
      <c r="Q7" s="52">
        <f t="shared" si="0"/>
        <v>0</v>
      </c>
      <c r="R7" s="53">
        <f t="shared" si="1"/>
        <v>0</v>
      </c>
      <c r="S7" s="12">
        <f>IF(AND(G29&gt;0.5,G29&lt;=0.75)*1,1,0)</f>
        <v>0</v>
      </c>
      <c r="T7" s="52">
        <f t="shared" si="2"/>
        <v>0</v>
      </c>
      <c r="U7" s="53">
        <f t="shared" si="3"/>
        <v>0</v>
      </c>
      <c r="V7" s="12">
        <f>IF(AND(G30&gt;0.5,G30&lt;=0.75)*1,1,0)</f>
        <v>0</v>
      </c>
      <c r="W7" s="52">
        <f t="shared" si="4"/>
        <v>0</v>
      </c>
      <c r="X7" s="52">
        <f t="shared" si="4"/>
        <v>0</v>
      </c>
      <c r="Y7" s="12">
        <f>IF(AND(G31&gt;0.5,G31&lt;=0.75)*1,1,0)</f>
        <v>0</v>
      </c>
      <c r="Z7" s="52">
        <f t="shared" si="5"/>
        <v>0</v>
      </c>
      <c r="AA7" s="52">
        <f t="shared" si="6"/>
        <v>0</v>
      </c>
      <c r="AB7" s="12">
        <f>IF(AND(G32&gt;0.5,G32&lt;=0.75)*1,1,0)</f>
        <v>0</v>
      </c>
      <c r="AC7" s="52">
        <f t="shared" si="7"/>
        <v>0</v>
      </c>
      <c r="AD7" s="52">
        <f t="shared" si="8"/>
        <v>0</v>
      </c>
    </row>
    <row r="8" spans="1:30">
      <c r="A8" s="17"/>
      <c r="B8" s="17"/>
      <c r="C8" s="17"/>
      <c r="D8" s="17"/>
      <c r="E8" s="17"/>
      <c r="F8" s="17"/>
      <c r="G8" s="17"/>
      <c r="H8" s="17"/>
      <c r="I8" s="17"/>
      <c r="J8" s="42"/>
      <c r="O8" s="12" t="s">
        <v>114</v>
      </c>
      <c r="P8" s="12">
        <f>IF(AND(G33=0.76,G33&lt;=1)*1,1,0)</f>
        <v>0</v>
      </c>
      <c r="Q8" s="52">
        <f t="shared" si="0"/>
        <v>0</v>
      </c>
      <c r="R8" s="53">
        <f t="shared" si="1"/>
        <v>0</v>
      </c>
      <c r="S8" s="12">
        <f>IF(AND(G29&gt;=0.76,G29&lt;=1)*1,1,0)</f>
        <v>0</v>
      </c>
      <c r="T8" s="52">
        <f t="shared" si="2"/>
        <v>0</v>
      </c>
      <c r="U8" s="53">
        <f t="shared" si="3"/>
        <v>0</v>
      </c>
      <c r="V8" s="12">
        <f>IF(AND(G30&gt;=0.76,G30&lt;=1)*1,1,0)</f>
        <v>0</v>
      </c>
      <c r="W8" s="52">
        <f t="shared" si="4"/>
        <v>0</v>
      </c>
      <c r="X8" s="52">
        <f t="shared" si="4"/>
        <v>0</v>
      </c>
      <c r="Y8" s="12">
        <f>IF(AND(G31&gt;=0.76,G31&lt;=1)*1,1,0)</f>
        <v>0</v>
      </c>
      <c r="Z8" s="52">
        <f t="shared" si="5"/>
        <v>0</v>
      </c>
      <c r="AA8" s="52">
        <f t="shared" si="6"/>
        <v>0</v>
      </c>
      <c r="AB8" s="12">
        <f>IF(AND(G32&gt;=0.76,G32&lt;=1)*1,1,0)</f>
        <v>0</v>
      </c>
      <c r="AC8" s="52">
        <f t="shared" si="7"/>
        <v>0</v>
      </c>
      <c r="AD8" s="52">
        <f t="shared" si="8"/>
        <v>0</v>
      </c>
    </row>
    <row r="9" spans="1:30" ht="92.1">
      <c r="A9" s="17"/>
      <c r="B9" s="17"/>
      <c r="C9" s="17"/>
      <c r="D9" s="17"/>
      <c r="E9" s="20"/>
      <c r="F9" s="17"/>
      <c r="G9" s="17"/>
      <c r="H9" s="21"/>
      <c r="I9" s="17"/>
      <c r="J9" s="42"/>
    </row>
    <row r="10" spans="1:30">
      <c r="A10" s="17"/>
      <c r="B10" s="17"/>
      <c r="C10" s="17"/>
      <c r="D10" s="17"/>
      <c r="E10" s="17"/>
      <c r="F10" s="17"/>
      <c r="G10" s="17"/>
      <c r="H10" s="17"/>
      <c r="I10" s="17"/>
      <c r="J10" s="42"/>
    </row>
    <row r="11" spans="1:30">
      <c r="A11" s="17"/>
      <c r="B11" s="17"/>
      <c r="C11" s="17"/>
      <c r="D11" s="17"/>
      <c r="E11" s="17"/>
      <c r="F11" s="17"/>
      <c r="G11" s="17"/>
      <c r="H11" s="17"/>
      <c r="I11" s="17"/>
      <c r="J11" s="42"/>
    </row>
    <row r="12" spans="1:30">
      <c r="A12" s="17"/>
      <c r="B12" s="17"/>
      <c r="C12" s="17"/>
      <c r="D12" s="22"/>
      <c r="E12" s="23"/>
      <c r="F12" s="23"/>
      <c r="G12" s="23"/>
      <c r="H12" s="23"/>
      <c r="I12" s="23"/>
      <c r="J12" s="42"/>
    </row>
    <row r="13" spans="1:30" ht="47.1">
      <c r="A13" s="17"/>
      <c r="B13" s="24">
        <f>G29</f>
        <v>0</v>
      </c>
      <c r="C13" s="17"/>
      <c r="D13" s="25">
        <f>G30</f>
        <v>0</v>
      </c>
      <c r="E13" s="17"/>
      <c r="F13" s="25">
        <f>G31</f>
        <v>0</v>
      </c>
      <c r="G13" s="17"/>
      <c r="H13" s="26">
        <f>G32</f>
        <v>0</v>
      </c>
      <c r="I13" s="17"/>
      <c r="J13" s="42"/>
    </row>
    <row r="14" spans="1:30">
      <c r="A14" s="17"/>
      <c r="B14" s="17"/>
      <c r="C14" s="17"/>
      <c r="D14" s="17"/>
      <c r="E14" s="17"/>
      <c r="F14" s="17"/>
      <c r="G14" s="17"/>
      <c r="H14" s="17"/>
      <c r="I14" s="17"/>
      <c r="J14" s="42"/>
    </row>
    <row r="15" spans="1:30">
      <c r="A15" s="17"/>
      <c r="B15" s="17"/>
      <c r="C15" s="17"/>
      <c r="D15" s="17"/>
      <c r="E15" s="17"/>
      <c r="F15" s="17"/>
      <c r="G15" s="17"/>
      <c r="H15" s="17"/>
      <c r="I15" s="17"/>
      <c r="J15" s="42"/>
    </row>
    <row r="16" spans="1:30">
      <c r="A16" s="17"/>
      <c r="B16" s="17"/>
      <c r="C16" s="17"/>
      <c r="D16" s="17"/>
      <c r="E16" s="17"/>
      <c r="F16" s="17"/>
      <c r="G16" s="17"/>
      <c r="H16" s="17"/>
      <c r="I16" s="17"/>
      <c r="J16" s="42"/>
    </row>
    <row r="17" spans="1:31">
      <c r="A17" s="17"/>
      <c r="B17" s="17"/>
      <c r="C17" s="17"/>
      <c r="D17" s="17"/>
      <c r="E17" s="17"/>
      <c r="F17" s="17"/>
      <c r="G17" s="17"/>
      <c r="H17" s="17"/>
      <c r="I17" s="17"/>
      <c r="J17" s="42"/>
    </row>
    <row r="18" spans="1:31">
      <c r="A18" s="17"/>
      <c r="B18" s="17"/>
      <c r="C18" s="17"/>
      <c r="D18" s="17"/>
      <c r="E18" s="17"/>
      <c r="F18" s="17"/>
      <c r="G18" s="17"/>
      <c r="H18" s="17"/>
      <c r="I18" s="17"/>
      <c r="J18" s="42"/>
    </row>
    <row r="19" spans="1:31">
      <c r="A19" s="17"/>
      <c r="B19" s="17"/>
      <c r="C19" s="17"/>
      <c r="D19" s="17"/>
      <c r="E19" s="17"/>
      <c r="F19" s="17"/>
      <c r="G19" s="17"/>
      <c r="H19" s="17"/>
      <c r="I19" s="17"/>
      <c r="J19" s="42"/>
    </row>
    <row r="20" spans="1:31" s="11" customFormat="1" ht="32.1">
      <c r="A20" s="9" t="s">
        <v>4</v>
      </c>
      <c r="B20" s="9" t="s">
        <v>115</v>
      </c>
      <c r="C20" s="9" t="s">
        <v>8</v>
      </c>
      <c r="D20" s="10" t="s">
        <v>150</v>
      </c>
      <c r="E20" s="9" t="s">
        <v>116</v>
      </c>
      <c r="F20" s="9" t="s">
        <v>14</v>
      </c>
      <c r="G20" s="9" t="s">
        <v>16</v>
      </c>
      <c r="H20" s="10" t="s">
        <v>117</v>
      </c>
      <c r="I20" s="9" t="s">
        <v>20</v>
      </c>
      <c r="J20" s="60" t="s">
        <v>118</v>
      </c>
      <c r="O20" s="70"/>
      <c r="P20" s="70"/>
      <c r="Q20" s="70"/>
      <c r="R20" s="70"/>
      <c r="S20" s="70"/>
      <c r="T20" s="70"/>
      <c r="U20" s="70"/>
      <c r="V20" s="70"/>
      <c r="W20" s="70"/>
      <c r="X20" s="70"/>
      <c r="Y20" s="70"/>
      <c r="Z20" s="70"/>
      <c r="AA20" s="70"/>
      <c r="AB20" s="70"/>
      <c r="AC20" s="70"/>
      <c r="AD20" s="70"/>
      <c r="AE20" s="70"/>
    </row>
    <row r="21" spans="1:31" ht="48">
      <c r="A21" s="33" t="s">
        <v>266</v>
      </c>
      <c r="B21" s="34" t="s">
        <v>267</v>
      </c>
      <c r="C21" s="35" t="s">
        <v>161</v>
      </c>
      <c r="D21" s="35" t="s">
        <v>126</v>
      </c>
      <c r="E21" s="105" t="s">
        <v>268</v>
      </c>
      <c r="F21" s="36" t="s">
        <v>80</v>
      </c>
      <c r="G21" s="36" t="s">
        <v>86</v>
      </c>
      <c r="H21" s="62" t="s">
        <v>172</v>
      </c>
      <c r="I21" s="62" t="s">
        <v>172</v>
      </c>
      <c r="J21" s="63"/>
      <c r="K21" s="7">
        <f t="shared" ref="K21:K27" si="9">IF(F21="Sem Política",0,IF(F21="Política Informal",0.25,IF(F21="Política Parcialmente Escrita",0.5,IF(F21="Política Escrita",0.75,IF(F21="Política Escrita e Aprovada",1,"INVALID")))))</f>
        <v>0</v>
      </c>
      <c r="L21" s="7">
        <f t="shared" ref="L21:L27" si="10">IF(G21="Não implementado",0,IF(G21="Partes da Política Implementadas",0.25,IF(G21="Implementada em Alguns Sistemas",0.5,IF(G21="Implementada em Muitos Sistemas",0.75,IF(G21="Implementada em Todos os Sistemas",1,"INVALID")))))</f>
        <v>0</v>
      </c>
      <c r="M21" s="7"/>
      <c r="N21" s="7"/>
    </row>
    <row r="22" spans="1:31" ht="32.1">
      <c r="A22" s="33" t="s">
        <v>269</v>
      </c>
      <c r="B22" s="34" t="s">
        <v>270</v>
      </c>
      <c r="C22" s="35" t="s">
        <v>130</v>
      </c>
      <c r="D22" s="35" t="s">
        <v>126</v>
      </c>
      <c r="E22" s="105" t="s">
        <v>268</v>
      </c>
      <c r="F22" s="36" t="s">
        <v>80</v>
      </c>
      <c r="G22" s="36" t="s">
        <v>86</v>
      </c>
      <c r="H22" s="62" t="s">
        <v>172</v>
      </c>
      <c r="I22" s="62" t="s">
        <v>172</v>
      </c>
      <c r="J22" s="63"/>
      <c r="K22" s="7">
        <f t="shared" si="9"/>
        <v>0</v>
      </c>
      <c r="L22" s="7">
        <f t="shared" si="10"/>
        <v>0</v>
      </c>
      <c r="M22" s="7"/>
      <c r="N22" s="7"/>
    </row>
    <row r="23" spans="1:31" ht="32.1">
      <c r="A23" s="33" t="s">
        <v>271</v>
      </c>
      <c r="B23" s="34" t="s">
        <v>272</v>
      </c>
      <c r="C23" s="35" t="s">
        <v>161</v>
      </c>
      <c r="D23" s="35" t="s">
        <v>126</v>
      </c>
      <c r="E23" s="105" t="s">
        <v>273</v>
      </c>
      <c r="F23" s="36" t="s">
        <v>80</v>
      </c>
      <c r="G23" s="36" t="s">
        <v>86</v>
      </c>
      <c r="H23" s="36" t="s">
        <v>92</v>
      </c>
      <c r="I23" s="36" t="s">
        <v>98</v>
      </c>
      <c r="J23" s="63"/>
      <c r="K23" s="7">
        <f t="shared" si="9"/>
        <v>0</v>
      </c>
      <c r="L23" s="7">
        <f t="shared" si="10"/>
        <v>0</v>
      </c>
      <c r="M23" s="7">
        <f>IF(H23="Não Automatizado",0,IF(H23="Partes da Política Automatizadas",0.25,IF(H23="Automatizada em Alguns Sistemas",0.5,IF(H23="Automatizada em Muitos Sistemas",0.75,IF(H23="Automatizada em Todos os Sistemas",1,"INVALID")))))</f>
        <v>0</v>
      </c>
      <c r="N23" s="7">
        <f>IF(I23="Não Reportado",0,IF(I23="Partes da Política Reportadas",0.25,IF(I23="Reportada em Alguns Sistemas",0.5,IF(I23="Reportada em Muitos Sistemas",0.75,IF(I23="Reportada em Todos os Sistemas",1,"INVALID")))))</f>
        <v>0</v>
      </c>
    </row>
    <row r="24" spans="1:31" ht="32.1">
      <c r="A24" s="33" t="s">
        <v>274</v>
      </c>
      <c r="B24" s="34" t="s">
        <v>275</v>
      </c>
      <c r="C24" s="35" t="s">
        <v>161</v>
      </c>
      <c r="D24" s="35" t="s">
        <v>126</v>
      </c>
      <c r="E24" s="105" t="s">
        <v>273</v>
      </c>
      <c r="F24" s="36" t="s">
        <v>80</v>
      </c>
      <c r="G24" s="36" t="s">
        <v>86</v>
      </c>
      <c r="H24" s="36" t="s">
        <v>92</v>
      </c>
      <c r="I24" s="36" t="s">
        <v>98</v>
      </c>
      <c r="J24" s="63"/>
      <c r="K24" s="7">
        <f t="shared" si="9"/>
        <v>0</v>
      </c>
      <c r="L24" s="7">
        <f t="shared" si="10"/>
        <v>0</v>
      </c>
      <c r="M24" s="7">
        <f>IF(H24="Não Automatizado",0,IF(H24="Partes da Política Automatizadas",0.25,IF(H24="Automatizada em Alguns Sistemas",0.5,IF(H24="Automatizada em Muitos Sistemas",0.75,IF(H24="Automatizada em Todos os Sistemas",1,"INVALID")))))</f>
        <v>0</v>
      </c>
      <c r="N24" s="7">
        <f>IF(I24="Não Reportado",0,IF(I24="Partes da Política Reportadas",0.25,IF(I24="Reportada em Alguns Sistemas",0.5,IF(I24="Reportada em Muitos Sistemas",0.75,IF(I24="Reportada em Todos os Sistemas",1,"INVALID")))))</f>
        <v>0</v>
      </c>
    </row>
    <row r="25" spans="1:31" ht="63.95">
      <c r="A25" s="33" t="s">
        <v>276</v>
      </c>
      <c r="B25" s="34" t="s">
        <v>277</v>
      </c>
      <c r="C25" s="35" t="s">
        <v>125</v>
      </c>
      <c r="D25" s="35" t="s">
        <v>135</v>
      </c>
      <c r="E25" s="105" t="s">
        <v>268</v>
      </c>
      <c r="F25" s="110" t="s">
        <v>80</v>
      </c>
      <c r="G25" s="66" t="s">
        <v>86</v>
      </c>
      <c r="H25" s="66" t="s">
        <v>92</v>
      </c>
      <c r="I25" s="111" t="s">
        <v>98</v>
      </c>
      <c r="J25" s="63"/>
      <c r="K25" s="7">
        <f t="shared" si="9"/>
        <v>0</v>
      </c>
      <c r="L25" s="7">
        <f t="shared" si="10"/>
        <v>0</v>
      </c>
      <c r="M25" s="7">
        <f>IF(H25="Não Automatizado",0,IF(H25="Partes da Política Automatizadas",0.25,IF(H25="Automatizada em Alguns Sistemas",0.5,IF(H25="Automatizada em Muitos Sistemas",0.75,IF(H25="Automatizada em Todos os Sistemas",1,"INVALID")))))</f>
        <v>0</v>
      </c>
      <c r="N25" s="7">
        <f>IF(I25="Não Reportado",0,IF(I25="Partes da Política Reportadas",0.25,IF(I25="Reportada em Alguns Sistemas",0.5,IF(I25="Reportada em Muitos Sistemas",0.75,IF(I25="Reportada em Todos os Sistemas",1,"INVALID")))))</f>
        <v>0</v>
      </c>
    </row>
    <row r="26" spans="1:31" ht="48">
      <c r="A26" s="33" t="s">
        <v>278</v>
      </c>
      <c r="B26" s="34" t="s">
        <v>279</v>
      </c>
      <c r="C26" s="35" t="s">
        <v>125</v>
      </c>
      <c r="D26" s="35" t="s">
        <v>135</v>
      </c>
      <c r="E26" s="105" t="s">
        <v>268</v>
      </c>
      <c r="F26" s="112" t="s">
        <v>80</v>
      </c>
      <c r="G26" s="109" t="s">
        <v>86</v>
      </c>
      <c r="H26" s="36" t="s">
        <v>92</v>
      </c>
      <c r="I26" s="113" t="s">
        <v>98</v>
      </c>
      <c r="J26" s="63"/>
      <c r="K26" s="7">
        <f t="shared" si="9"/>
        <v>0</v>
      </c>
      <c r="L26" s="7">
        <f t="shared" si="10"/>
        <v>0</v>
      </c>
      <c r="M26" s="7">
        <f>IF(H26="Não Automatizado",0,IF(H26="Partes da Política Automatizadas",0.25,IF(H26="Automatizada em Alguns Sistemas",0.5,IF(H26="Automatizada em Muitos Sistemas",0.75,IF(H26="Automatizada em Todos os Sistemas",1,"INVALID")))))</f>
        <v>0</v>
      </c>
      <c r="N26" s="7">
        <f>IF(I26="Não Reportado",0,IF(I26="Partes da Política Reportadas",0.25,IF(I26="Reportada em Alguns Sistemas",0.5,IF(I26="Reportada em Muitos Sistemas",0.75,IF(I26="Reportada em Todos os Sistemas",1,"INVALID")))))</f>
        <v>0</v>
      </c>
    </row>
    <row r="27" spans="1:31" ht="32.1">
      <c r="A27" s="33" t="s">
        <v>280</v>
      </c>
      <c r="B27" s="34" t="s">
        <v>281</v>
      </c>
      <c r="C27" s="35" t="s">
        <v>130</v>
      </c>
      <c r="D27" s="35" t="s">
        <v>135</v>
      </c>
      <c r="E27" s="105" t="s">
        <v>268</v>
      </c>
      <c r="F27" s="112" t="s">
        <v>80</v>
      </c>
      <c r="G27" s="109" t="s">
        <v>86</v>
      </c>
      <c r="H27" s="36" t="s">
        <v>92</v>
      </c>
      <c r="I27" s="113" t="s">
        <v>98</v>
      </c>
      <c r="J27" s="63"/>
      <c r="K27" s="7">
        <f t="shared" si="9"/>
        <v>0</v>
      </c>
      <c r="L27" s="7">
        <f t="shared" si="10"/>
        <v>0</v>
      </c>
      <c r="M27" s="7">
        <f>IF(H27="Não Automatizado",0,IF(H27="Partes da Política Automatizadas",0.25,IF(H27="Automatizada em Alguns Sistemas",0.5,IF(H27="Automatizada em Muitos Sistemas",0.75,IF(H27="Automatizada em Todos os Sistemas",1,"INVALID")))))</f>
        <v>0</v>
      </c>
      <c r="N27" s="7">
        <f>IF(I27="Não Reportado",0,IF(I27="Partes da Política Reportadas",0.25,IF(I27="Reportada em Alguns Sistemas",0.5,IF(I27="Reportada em Muitos Sistemas",0.75,IF(I27="Reportada em Todos os Sistemas",1,"INVALID")))))</f>
        <v>0</v>
      </c>
    </row>
    <row r="28" spans="1:31" s="12" customFormat="1" hidden="1">
      <c r="C28" s="57"/>
      <c r="D28" s="57"/>
    </row>
    <row r="29" spans="1:31" s="12" customFormat="1" hidden="1">
      <c r="C29" s="57"/>
      <c r="D29" s="57"/>
      <c r="E29" s="137" t="s">
        <v>141</v>
      </c>
      <c r="G29" s="58">
        <f>AVERAGE(K21:K27)</f>
        <v>0</v>
      </c>
      <c r="H29" s="58">
        <f>1-G29</f>
        <v>1</v>
      </c>
    </row>
    <row r="30" spans="1:31" s="12" customFormat="1" ht="15.95" hidden="1">
      <c r="C30" s="57"/>
      <c r="D30" s="57"/>
      <c r="E30" s="59" t="s">
        <v>142</v>
      </c>
      <c r="F30" s="59"/>
      <c r="G30" s="58">
        <f>AVERAGE(L21:L27)</f>
        <v>0</v>
      </c>
      <c r="H30" s="58">
        <f>1-G30</f>
        <v>1</v>
      </c>
    </row>
    <row r="31" spans="1:31" s="12" customFormat="1" ht="15.95" hidden="1">
      <c r="C31" s="57"/>
      <c r="D31" s="57"/>
      <c r="E31" s="59" t="s">
        <v>143</v>
      </c>
      <c r="F31" s="59"/>
      <c r="G31" s="58">
        <f>AVERAGE(M21:M27)</f>
        <v>0</v>
      </c>
      <c r="H31" s="58">
        <f>1-G31</f>
        <v>1</v>
      </c>
    </row>
    <row r="32" spans="1:31" s="12" customFormat="1" ht="15.95" hidden="1">
      <c r="C32" s="57"/>
      <c r="D32" s="57"/>
      <c r="E32" s="59" t="s">
        <v>144</v>
      </c>
      <c r="F32" s="59"/>
      <c r="G32" s="58">
        <f>AVERAGE(N21:N27)</f>
        <v>0</v>
      </c>
      <c r="H32" s="58">
        <f>1-G32</f>
        <v>1</v>
      </c>
    </row>
    <row r="33" spans="1:16" s="12" customFormat="1" ht="15.95" hidden="1">
      <c r="C33" s="57"/>
      <c r="D33" s="57"/>
      <c r="E33" s="59" t="s">
        <v>145</v>
      </c>
      <c r="F33" s="59"/>
      <c r="G33" s="58">
        <f>AVERAGE(G29:G32)</f>
        <v>0</v>
      </c>
      <c r="H33" s="58">
        <f>1-G33</f>
        <v>1</v>
      </c>
    </row>
    <row r="34" spans="1:16" s="12" customFormat="1" ht="15.95" hidden="1">
      <c r="C34" s="57"/>
      <c r="D34" s="57"/>
      <c r="E34" s="59" t="s">
        <v>146</v>
      </c>
      <c r="F34" s="59"/>
      <c r="G34" s="58">
        <f>AVERAGE(L21:L24)</f>
        <v>0</v>
      </c>
      <c r="H34" s="58">
        <f t="shared" ref="H34:H36" si="11">1-G34</f>
        <v>1</v>
      </c>
    </row>
    <row r="35" spans="1:16" s="12" customFormat="1" ht="15.95" hidden="1">
      <c r="C35" s="57"/>
      <c r="D35" s="57"/>
      <c r="E35" s="59" t="s">
        <v>147</v>
      </c>
      <c r="F35" s="59"/>
      <c r="G35" s="58">
        <f>AVERAGE(L21:L27)</f>
        <v>0</v>
      </c>
      <c r="H35" s="58">
        <f t="shared" si="11"/>
        <v>1</v>
      </c>
    </row>
    <row r="36" spans="1:16" s="12" customFormat="1" ht="15.95" hidden="1">
      <c r="C36" s="57"/>
      <c r="D36" s="57"/>
      <c r="E36" s="59" t="s">
        <v>148</v>
      </c>
      <c r="F36" s="59"/>
      <c r="G36" s="58">
        <f>AVERAGE(L21:L27)</f>
        <v>0</v>
      </c>
      <c r="H36" s="58">
        <f t="shared" si="11"/>
        <v>1</v>
      </c>
    </row>
    <row r="38" spans="1:16">
      <c r="A38" s="146" t="s">
        <v>22</v>
      </c>
      <c r="B38" s="146"/>
      <c r="C38" s="146"/>
      <c r="D38" s="146"/>
      <c r="E38" s="146"/>
      <c r="F38" s="146"/>
      <c r="G38" s="146"/>
      <c r="H38" s="146"/>
      <c r="I38" s="146"/>
      <c r="J38" s="146"/>
      <c r="K38" s="146"/>
      <c r="L38" s="146"/>
      <c r="M38" s="146"/>
      <c r="N38" s="146"/>
      <c r="O38" s="146"/>
      <c r="P38" s="146"/>
    </row>
  </sheetData>
  <mergeCells count="8">
    <mergeCell ref="A1:J1"/>
    <mergeCell ref="A38:P38"/>
    <mergeCell ref="O2:AD2"/>
    <mergeCell ref="P3:R3"/>
    <mergeCell ref="S3:U3"/>
    <mergeCell ref="V3:X3"/>
    <mergeCell ref="Y3:AA3"/>
    <mergeCell ref="AB3:AD3"/>
  </mergeCells>
  <conditionalFormatting sqref="B14:F14">
    <cfRule type="colorScale" priority="5">
      <colorScale>
        <cfvo type="min"/>
        <cfvo type="percentile" val="50"/>
        <cfvo type="max"/>
        <color rgb="FFF8696B"/>
        <color rgb="FFFFEB84"/>
        <color rgb="FF63BE7B"/>
      </colorScale>
    </cfRule>
  </conditionalFormatting>
  <conditionalFormatting sqref="E5 B13 D13 F13 H13">
    <cfRule type="cellIs" dxfId="502" priority="1" operator="between">
      <formula>0.76</formula>
      <formula>1</formula>
    </cfRule>
    <cfRule type="cellIs" dxfId="501" priority="2" operator="between">
      <formula>0.5</formula>
      <formula>0.75</formula>
    </cfRule>
    <cfRule type="cellIs" dxfId="500" priority="3" operator="between">
      <formula>0.26</formula>
      <formula>0.5</formula>
    </cfRule>
    <cfRule type="cellIs" dxfId="499" priority="4" operator="lessThan">
      <formula>0.26</formula>
    </cfRule>
  </conditionalFormatting>
  <hyperlinks>
    <hyperlink ref="A38" r:id="rId1" display="http://creativecommons.org/licenses/by-sa/4.0/" xr:uid="{00000000-0004-0000-08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57" operator="equal" id="{D573F674-6C74-44C1-BB75-744311E95317}">
            <xm:f>Valores!$A$8</xm:f>
            <x14:dxf>
              <fill>
                <patternFill>
                  <bgColor rgb="FF27AE60"/>
                </patternFill>
              </fill>
            </x14:dxf>
          </x14:cfRule>
          <x14:cfRule type="cellIs" priority="58" operator="equal" id="{4309EA05-D4E9-49E7-9019-5DA26433533C}">
            <xm:f>Valores!$A$7</xm:f>
            <x14:dxf>
              <fill>
                <patternFill>
                  <bgColor rgb="FFF1C40F"/>
                </patternFill>
              </fill>
            </x14:dxf>
          </x14:cfRule>
          <x14:cfRule type="cellIs" priority="59" operator="equal" id="{BDE92E4D-40A8-44A2-B19D-AD82353A9376}">
            <xm:f>Valores!$A$6</xm:f>
            <x14:dxf>
              <fill>
                <patternFill>
                  <bgColor rgb="FFF39C12"/>
                </patternFill>
              </fill>
            </x14:dxf>
          </x14:cfRule>
          <x14:cfRule type="cellIs" priority="60" operator="equal" id="{8E6B1234-78CE-47B2-B30A-F80751A95595}">
            <xm:f>Valores!$A$5</xm:f>
            <x14:dxf>
              <fill>
                <patternFill>
                  <bgColor rgb="FFE67E22"/>
                </patternFill>
              </fill>
            </x14:dxf>
          </x14:cfRule>
          <x14:cfRule type="cellIs" priority="61" operator="equal" id="{551A54BF-6D55-4D45-BA3D-A5C97EF30816}">
            <xm:f>Valores!$A$4</xm:f>
            <x14:dxf>
              <fill>
                <patternFill>
                  <bgColor rgb="FFE74C3C"/>
                </patternFill>
              </fill>
            </x14:dxf>
          </x14:cfRule>
          <xm:sqref>F21:F24 F27</xm:sqref>
        </x14:conditionalFormatting>
        <x14:conditionalFormatting xmlns:xm="http://schemas.microsoft.com/office/excel/2006/main">
          <x14:cfRule type="cellIs" priority="42" operator="equal" id="{06145156-CA81-47A8-96A0-FDD109A88AC4}">
            <xm:f>Valores!$A$15</xm:f>
            <x14:dxf>
              <fill>
                <patternFill>
                  <bgColor rgb="FF27AE60"/>
                </patternFill>
              </fill>
            </x14:dxf>
          </x14:cfRule>
          <x14:cfRule type="cellIs" priority="53" operator="equal" id="{BFCA984A-0E73-4120-B031-E5DAA49B1568}">
            <xm:f>Valores!$A$14</xm:f>
            <x14:dxf>
              <fill>
                <patternFill>
                  <bgColor rgb="FFF1C40F"/>
                </patternFill>
              </fill>
            </x14:dxf>
          </x14:cfRule>
          <x14:cfRule type="cellIs" priority="54" operator="equal" id="{D6ADFA87-A971-4688-A485-4507CF1F777D}">
            <xm:f>Valores!$A$13</xm:f>
            <x14:dxf>
              <fill>
                <patternFill>
                  <bgColor rgb="FFF39C12"/>
                </patternFill>
              </fill>
            </x14:dxf>
          </x14:cfRule>
          <x14:cfRule type="cellIs" priority="55" operator="equal" id="{6C6CB71B-D7A6-4E2E-8938-511899DC94AA}">
            <xm:f>Valores!$A$12</xm:f>
            <x14:dxf>
              <fill>
                <patternFill>
                  <bgColor rgb="FFE67E22"/>
                </patternFill>
              </fill>
            </x14:dxf>
          </x14:cfRule>
          <x14:cfRule type="cellIs" priority="56" operator="equal" id="{622D4119-63C1-4272-83E7-42998B971D1F}">
            <xm:f>Valores!$A$11</xm:f>
            <x14:dxf>
              <fill>
                <patternFill>
                  <bgColor rgb="FFE74C3C"/>
                </patternFill>
              </fill>
            </x14:dxf>
          </x14:cfRule>
          <xm:sqref>G27 G21:G25</xm:sqref>
        </x14:conditionalFormatting>
        <x14:conditionalFormatting xmlns:xm="http://schemas.microsoft.com/office/excel/2006/main">
          <x14:cfRule type="cellIs" priority="43" operator="equal" id="{F73B5650-9AD5-4313-A8A4-400563FA1D62}">
            <xm:f>Valores!$A$22</xm:f>
            <x14:dxf>
              <fill>
                <patternFill>
                  <bgColor rgb="FF27B060"/>
                </patternFill>
              </fill>
            </x14:dxf>
          </x14:cfRule>
          <x14:cfRule type="cellIs" priority="49" operator="equal" id="{31DB1F54-6D31-487A-A261-F3F37E7D0983}">
            <xm:f>Valores!$A$21</xm:f>
            <x14:dxf>
              <fill>
                <patternFill>
                  <bgColor rgb="FFF1C40F"/>
                </patternFill>
              </fill>
            </x14:dxf>
          </x14:cfRule>
          <x14:cfRule type="cellIs" priority="50" operator="equal" id="{CE8ED9C6-5CD1-4E19-9184-56D244A2F2B6}">
            <xm:f>Valores!$A$20</xm:f>
            <x14:dxf>
              <fill>
                <patternFill>
                  <bgColor rgb="FFF39C12"/>
                </patternFill>
              </fill>
            </x14:dxf>
          </x14:cfRule>
          <x14:cfRule type="cellIs" priority="51" operator="equal" id="{ED0C654F-8F4C-46E2-B4DF-24B98C5469FE}">
            <xm:f>Valores!$A$19</xm:f>
            <x14:dxf>
              <fill>
                <patternFill>
                  <bgColor rgb="FFE67E22"/>
                </patternFill>
              </fill>
            </x14:dxf>
          </x14:cfRule>
          <x14:cfRule type="cellIs" priority="52" operator="equal" id="{5C59CCBB-DBD5-4EBB-84F9-D095A97A36EE}">
            <xm:f>Valores!$A$18</xm:f>
            <x14:dxf>
              <fill>
                <patternFill>
                  <bgColor rgb="FFE74C3C"/>
                </patternFill>
              </fill>
            </x14:dxf>
          </x14:cfRule>
          <xm:sqref>H23:H24 H27</xm:sqref>
        </x14:conditionalFormatting>
        <x14:conditionalFormatting xmlns:xm="http://schemas.microsoft.com/office/excel/2006/main">
          <x14:cfRule type="cellIs" priority="44" operator="equal" id="{68EF3618-4AFA-4293-86D3-3E313722D06E}">
            <xm:f>Valores!$A$29</xm:f>
            <x14:dxf>
              <fill>
                <patternFill>
                  <bgColor rgb="FF27AE60"/>
                </patternFill>
              </fill>
            </x14:dxf>
          </x14:cfRule>
          <x14:cfRule type="cellIs" priority="46" operator="equal" id="{91DAEBEF-21C1-429D-856C-4B635C3EC0F8}">
            <xm:f>Valores!$A$27</xm:f>
            <x14:dxf>
              <fill>
                <patternFill>
                  <bgColor rgb="FFF39C12"/>
                </patternFill>
              </fill>
            </x14:dxf>
          </x14:cfRule>
          <x14:cfRule type="cellIs" priority="47" operator="equal" id="{8D21EC04-6F7B-4F2B-8AE9-AE9B7D7DB3AD}">
            <xm:f>Valores!$A$26</xm:f>
            <x14:dxf>
              <fill>
                <patternFill>
                  <bgColor rgb="FFE67E22"/>
                </patternFill>
              </fill>
            </x14:dxf>
          </x14:cfRule>
          <x14:cfRule type="cellIs" priority="48" operator="equal" id="{AE6E52B4-DA8E-4805-86EA-CF9CB9F117A6}">
            <xm:f>Valores!$A$25</xm:f>
            <x14:dxf>
              <fill>
                <patternFill>
                  <bgColor rgb="FFE74C3C"/>
                </patternFill>
              </fill>
            </x14:dxf>
          </x14:cfRule>
          <xm:sqref>I23:I24 I27</xm:sqref>
        </x14:conditionalFormatting>
        <x14:conditionalFormatting xmlns:xm="http://schemas.microsoft.com/office/excel/2006/main">
          <x14:cfRule type="cellIs" priority="45" operator="equal" id="{A0B5BF41-16A9-4E61-B72D-8E3428A06BBE}">
            <xm:f>Valores!$A$28</xm:f>
            <x14:dxf>
              <fill>
                <patternFill>
                  <bgColor rgb="FFF1C40F"/>
                </patternFill>
              </fill>
            </x14:dxf>
          </x14:cfRule>
          <xm:sqref>I23:I24 I27</xm:sqref>
        </x14:conditionalFormatting>
        <x14:conditionalFormatting xmlns:xm="http://schemas.microsoft.com/office/excel/2006/main">
          <x14:cfRule type="cellIs" priority="37" operator="equal" id="{1CD6AD55-E5B0-4FB6-9751-D8C9B999B61C}">
            <xm:f>Valores!$A$8</xm:f>
            <x14:dxf>
              <fill>
                <patternFill>
                  <bgColor rgb="FF27AE60"/>
                </patternFill>
              </fill>
            </x14:dxf>
          </x14:cfRule>
          <x14:cfRule type="cellIs" priority="38" operator="equal" id="{23429065-AB32-4365-9968-B26C0E270D43}">
            <xm:f>Valores!$A$7</xm:f>
            <x14:dxf>
              <fill>
                <patternFill>
                  <bgColor rgb="FFF1C40F"/>
                </patternFill>
              </fill>
            </x14:dxf>
          </x14:cfRule>
          <x14:cfRule type="cellIs" priority="39" operator="equal" id="{9C3D5457-6FF0-419F-ABD8-B3DB2D657AF5}">
            <xm:f>Valores!$A$6</xm:f>
            <x14:dxf>
              <fill>
                <patternFill>
                  <bgColor rgb="FFF39C12"/>
                </patternFill>
              </fill>
            </x14:dxf>
          </x14:cfRule>
          <x14:cfRule type="cellIs" priority="40" operator="equal" id="{11D1F059-7F5F-494A-AB63-1899DF3AA51A}">
            <xm:f>Valores!$A$5</xm:f>
            <x14:dxf>
              <fill>
                <patternFill>
                  <bgColor rgb="FFE67E22"/>
                </patternFill>
              </fill>
            </x14:dxf>
          </x14:cfRule>
          <x14:cfRule type="cellIs" priority="41" operator="equal" id="{1CEA8A77-7D31-47F6-B4B8-CF9B776C43A9}">
            <xm:f>Valores!$A$4</xm:f>
            <x14:dxf>
              <fill>
                <patternFill>
                  <bgColor rgb="FFE74C3C"/>
                </patternFill>
              </fill>
            </x14:dxf>
          </x14:cfRule>
          <xm:sqref>F25:F26</xm:sqref>
        </x14:conditionalFormatting>
        <x14:conditionalFormatting xmlns:xm="http://schemas.microsoft.com/office/excel/2006/main">
          <x14:cfRule type="cellIs" priority="22" operator="equal" id="{3BA7BBE2-72E8-403D-B07D-BEE81D0487E6}">
            <xm:f>Valores!$A$15</xm:f>
            <x14:dxf>
              <fill>
                <patternFill>
                  <bgColor rgb="FF27AE60"/>
                </patternFill>
              </fill>
            </x14:dxf>
          </x14:cfRule>
          <x14:cfRule type="cellIs" priority="33" operator="equal" id="{156BA9B3-3AA3-4203-9774-52B13FBC3224}">
            <xm:f>Valores!$A$14</xm:f>
            <x14:dxf>
              <fill>
                <patternFill>
                  <bgColor rgb="FFF1C40F"/>
                </patternFill>
              </fill>
            </x14:dxf>
          </x14:cfRule>
          <x14:cfRule type="cellIs" priority="34" operator="equal" id="{553322B6-2144-4F56-A02C-1523FDD8156C}">
            <xm:f>Valores!$A$13</xm:f>
            <x14:dxf>
              <fill>
                <patternFill>
                  <bgColor rgb="FFF39C12"/>
                </patternFill>
              </fill>
            </x14:dxf>
          </x14:cfRule>
          <x14:cfRule type="cellIs" priority="35" operator="equal" id="{FBDCB9D0-3BF1-490F-BF8F-92ABEA080992}">
            <xm:f>Valores!$A$12</xm:f>
            <x14:dxf>
              <fill>
                <patternFill>
                  <bgColor rgb="FFE67E22"/>
                </patternFill>
              </fill>
            </x14:dxf>
          </x14:cfRule>
          <x14:cfRule type="cellIs" priority="36" operator="equal" id="{BD386CA3-15F3-4852-BD7B-90DAF896B073}">
            <xm:f>Valores!$A$11</xm:f>
            <x14:dxf>
              <fill>
                <patternFill>
                  <bgColor rgb="FFE74C3C"/>
                </patternFill>
              </fill>
            </x14:dxf>
          </x14:cfRule>
          <xm:sqref>G26</xm:sqref>
        </x14:conditionalFormatting>
        <x14:conditionalFormatting xmlns:xm="http://schemas.microsoft.com/office/excel/2006/main">
          <x14:cfRule type="cellIs" priority="23" operator="equal" id="{997B3A48-C6F2-4616-9E06-10AD8329EC75}">
            <xm:f>Valores!$A$22</xm:f>
            <x14:dxf>
              <fill>
                <patternFill>
                  <bgColor rgb="FF27B060"/>
                </patternFill>
              </fill>
            </x14:dxf>
          </x14:cfRule>
          <x14:cfRule type="cellIs" priority="29" operator="equal" id="{2A72FD14-6618-4A2D-A89C-265E119746F7}">
            <xm:f>Valores!$A$21</xm:f>
            <x14:dxf>
              <fill>
                <patternFill>
                  <bgColor rgb="FFF1C40F"/>
                </patternFill>
              </fill>
            </x14:dxf>
          </x14:cfRule>
          <x14:cfRule type="cellIs" priority="30" operator="equal" id="{16F5605F-0EB6-4E2F-A203-526FBED437EA}">
            <xm:f>Valores!$A$20</xm:f>
            <x14:dxf>
              <fill>
                <patternFill>
                  <bgColor rgb="FFF39C12"/>
                </patternFill>
              </fill>
            </x14:dxf>
          </x14:cfRule>
          <x14:cfRule type="cellIs" priority="31" operator="equal" id="{ADF00B8A-4284-4D6F-B7E7-C67EDB436F02}">
            <xm:f>Valores!$A$19</xm:f>
            <x14:dxf>
              <fill>
                <patternFill>
                  <bgColor rgb="FFE67E22"/>
                </patternFill>
              </fill>
            </x14:dxf>
          </x14:cfRule>
          <x14:cfRule type="cellIs" priority="32" operator="equal" id="{8A2A10B7-8147-46E9-958C-E3032E07B904}">
            <xm:f>Valores!$A$18</xm:f>
            <x14:dxf>
              <fill>
                <patternFill>
                  <bgColor rgb="FFE74C3C"/>
                </patternFill>
              </fill>
            </x14:dxf>
          </x14:cfRule>
          <xm:sqref>H25:H26</xm:sqref>
        </x14:conditionalFormatting>
        <x14:conditionalFormatting xmlns:xm="http://schemas.microsoft.com/office/excel/2006/main">
          <x14:cfRule type="cellIs" priority="24" operator="equal" id="{8BD953ED-1ECE-48C6-8028-4EDA636E67F7}">
            <xm:f>Valores!$A$29</xm:f>
            <x14:dxf>
              <fill>
                <patternFill>
                  <bgColor rgb="FF27AE60"/>
                </patternFill>
              </fill>
            </x14:dxf>
          </x14:cfRule>
          <x14:cfRule type="cellIs" priority="26" operator="equal" id="{3EAD95DF-3895-41A0-BBB0-1BDF67374075}">
            <xm:f>Valores!$A$27</xm:f>
            <x14:dxf>
              <fill>
                <patternFill>
                  <bgColor rgb="FFF39C12"/>
                </patternFill>
              </fill>
            </x14:dxf>
          </x14:cfRule>
          <x14:cfRule type="cellIs" priority="27" operator="equal" id="{E03688DD-38E4-478A-A568-66457A6BDE84}">
            <xm:f>Valores!$A$26</xm:f>
            <x14:dxf>
              <fill>
                <patternFill>
                  <bgColor rgb="FFE67E22"/>
                </patternFill>
              </fill>
            </x14:dxf>
          </x14:cfRule>
          <x14:cfRule type="cellIs" priority="28" operator="equal" id="{202B8B72-1E38-44AB-BED4-033980675324}">
            <xm:f>Valores!$A$25</xm:f>
            <x14:dxf>
              <fill>
                <patternFill>
                  <bgColor rgb="FFE74C3C"/>
                </patternFill>
              </fill>
            </x14:dxf>
          </x14:cfRule>
          <xm:sqref>I25:I26</xm:sqref>
        </x14:conditionalFormatting>
        <x14:conditionalFormatting xmlns:xm="http://schemas.microsoft.com/office/excel/2006/main">
          <x14:cfRule type="cellIs" priority="25" operator="equal" id="{A2B6699D-ABD2-4984-BB66-8B0ED90DCB44}">
            <xm:f>Valores!$A$28</xm:f>
            <x14:dxf>
              <fill>
                <patternFill>
                  <bgColor rgb="FFF1C40F"/>
                </patternFill>
              </fill>
            </x14:dxf>
          </x14:cfRule>
          <xm:sqref>I25:I26</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0000000}">
          <x14:formula1>
            <xm:f>Valores!$A$25:$A$29</xm:f>
          </x14:formula1>
          <xm:sqref>I23:I27</xm:sqref>
        </x14:dataValidation>
        <x14:dataValidation type="list" allowBlank="1" showInputMessage="1" showErrorMessage="1" xr:uid="{00000000-0002-0000-0800-000001000000}">
          <x14:formula1>
            <xm:f>Valores!$A$18:$A$22</xm:f>
          </x14:formula1>
          <xm:sqref>H23:H27</xm:sqref>
        </x14:dataValidation>
        <x14:dataValidation type="list" allowBlank="1" showInputMessage="1" showErrorMessage="1" xr:uid="{00000000-0002-0000-0800-000002000000}">
          <x14:formula1>
            <xm:f>Valores!$A$11:$A$15</xm:f>
          </x14:formula1>
          <xm:sqref>G21:G27</xm:sqref>
        </x14:dataValidation>
        <x14:dataValidation type="list" allowBlank="1" showInputMessage="1" showErrorMessage="1" xr:uid="{00000000-0002-0000-0800-000003000000}">
          <x14:formula1>
            <xm:f>Valores!$A$4:$A$8</xm:f>
          </x14:formula1>
          <xm:sqref>F21:F27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ilha10">
    <pageSetUpPr fitToPage="1"/>
  </sheetPr>
  <dimension ref="A1:AE43"/>
  <sheetViews>
    <sheetView zoomScale="125" zoomScaleNormal="125" workbookViewId="0">
      <selection activeCell="D3" sqref="D3"/>
    </sheetView>
  </sheetViews>
  <sheetFormatPr defaultColWidth="8.7109375" defaultRowHeight="15"/>
  <cols>
    <col min="2" max="2" width="71.28515625" customWidth="1"/>
    <col min="3" max="3" width="14" style="2" customWidth="1"/>
    <col min="4" max="4" width="20.42578125" style="2" customWidth="1"/>
    <col min="5" max="5" width="48.28515625" customWidth="1"/>
    <col min="6" max="6" width="29.42578125" customWidth="1"/>
    <col min="7" max="7" width="40.140625" customWidth="1"/>
    <col min="8" max="8" width="26.7109375" customWidth="1"/>
    <col min="9" max="9" width="27.28515625" customWidth="1"/>
    <col min="10" max="10" width="50.140625" customWidth="1"/>
    <col min="11" max="14" width="8.7109375" hidden="1" customWidth="1"/>
    <col min="15" max="31" width="0" style="12" hidden="1" customWidth="1"/>
  </cols>
  <sheetData>
    <row r="1" spans="1:30" ht="180.2" customHeight="1">
      <c r="A1" s="151" t="s">
        <v>282</v>
      </c>
      <c r="B1" s="151"/>
      <c r="C1" s="151"/>
      <c r="D1" s="151"/>
      <c r="E1" s="151"/>
      <c r="F1" s="151"/>
      <c r="G1" s="151"/>
      <c r="H1" s="151"/>
      <c r="I1" s="151"/>
      <c r="J1" s="153"/>
    </row>
    <row r="2" spans="1:30" ht="54.95" customHeight="1">
      <c r="A2" s="17"/>
      <c r="B2" s="17"/>
      <c r="C2" s="17"/>
      <c r="D2" s="17"/>
      <c r="E2" s="17"/>
      <c r="F2" s="17"/>
      <c r="G2" s="17"/>
      <c r="H2" s="17"/>
      <c r="I2" s="17"/>
      <c r="J2" s="42"/>
      <c r="O2" s="154" t="s">
        <v>104</v>
      </c>
      <c r="P2" s="154"/>
      <c r="Q2" s="154"/>
      <c r="R2" s="154"/>
      <c r="S2" s="154"/>
      <c r="T2" s="154"/>
      <c r="U2" s="154"/>
      <c r="V2" s="154"/>
      <c r="W2" s="154"/>
      <c r="X2" s="154"/>
      <c r="Y2" s="154"/>
      <c r="Z2" s="154"/>
      <c r="AA2" s="154"/>
      <c r="AB2" s="154"/>
      <c r="AC2" s="154"/>
      <c r="AD2" s="154"/>
    </row>
    <row r="3" spans="1:30" ht="75.95" customHeight="1">
      <c r="A3" s="17"/>
      <c r="B3" s="17"/>
      <c r="C3" s="17"/>
      <c r="D3" s="17"/>
      <c r="E3" s="17"/>
      <c r="F3" s="17"/>
      <c r="G3" s="17"/>
      <c r="H3" s="17"/>
      <c r="I3" s="17"/>
      <c r="J3" s="42"/>
      <c r="O3" s="137"/>
      <c r="P3" s="154" t="s">
        <v>105</v>
      </c>
      <c r="Q3" s="154"/>
      <c r="R3" s="154"/>
      <c r="S3" s="154" t="s">
        <v>106</v>
      </c>
      <c r="T3" s="154"/>
      <c r="U3" s="154"/>
      <c r="V3" s="154" t="s">
        <v>16</v>
      </c>
      <c r="W3" s="154"/>
      <c r="X3" s="154"/>
      <c r="Y3" s="154" t="s">
        <v>18</v>
      </c>
      <c r="Z3" s="154"/>
      <c r="AA3" s="154"/>
      <c r="AB3" s="154" t="s">
        <v>20</v>
      </c>
      <c r="AC3" s="154"/>
      <c r="AD3" s="154"/>
    </row>
    <row r="4" spans="1:30" ht="16.7" customHeight="1">
      <c r="A4" s="17"/>
      <c r="B4" s="17"/>
      <c r="C4" s="17"/>
      <c r="D4" s="17"/>
      <c r="E4" s="17"/>
      <c r="F4" s="17"/>
      <c r="G4" s="17"/>
      <c r="H4" s="17"/>
      <c r="I4" s="17"/>
      <c r="J4" s="42"/>
      <c r="O4" s="12" t="s">
        <v>107</v>
      </c>
      <c r="P4" s="12" t="s">
        <v>108</v>
      </c>
      <c r="Q4" s="12" t="s">
        <v>109</v>
      </c>
      <c r="R4" s="12" t="s">
        <v>110</v>
      </c>
      <c r="S4" s="12" t="s">
        <v>108</v>
      </c>
      <c r="T4" s="12" t="s">
        <v>109</v>
      </c>
      <c r="U4" s="12" t="s">
        <v>110</v>
      </c>
      <c r="V4" s="12" t="s">
        <v>108</v>
      </c>
      <c r="W4" s="12" t="s">
        <v>109</v>
      </c>
      <c r="X4" s="12" t="s">
        <v>110</v>
      </c>
      <c r="Y4" s="12" t="s">
        <v>108</v>
      </c>
      <c r="Z4" s="12" t="s">
        <v>109</v>
      </c>
      <c r="AA4" s="12" t="s">
        <v>110</v>
      </c>
      <c r="AB4" s="12" t="s">
        <v>108</v>
      </c>
      <c r="AC4" s="12" t="s">
        <v>109</v>
      </c>
      <c r="AD4" s="12" t="s">
        <v>110</v>
      </c>
    </row>
    <row r="5" spans="1:30" ht="81.95">
      <c r="A5" s="17"/>
      <c r="B5" s="17"/>
      <c r="C5" s="17"/>
      <c r="D5" s="17"/>
      <c r="E5" s="27">
        <f>G38</f>
        <v>0</v>
      </c>
      <c r="F5" s="43"/>
      <c r="G5" s="19"/>
      <c r="H5" s="17"/>
      <c r="I5" s="17"/>
      <c r="J5" s="42"/>
      <c r="O5" s="12" t="s">
        <v>111</v>
      </c>
      <c r="P5" s="12">
        <f>IF(G38&lt;0.26,1,0)</f>
        <v>1</v>
      </c>
      <c r="Q5" s="52">
        <f>IF(P5&lt;&gt;0,G$38,0)</f>
        <v>0</v>
      </c>
      <c r="R5" s="53">
        <f>IF(P5&lt;&gt;0,H$38,0)</f>
        <v>1</v>
      </c>
      <c r="S5" s="12">
        <f>IF(G$34&lt;0.26,1,0)</f>
        <v>1</v>
      </c>
      <c r="T5" s="52">
        <f>IF(S5&lt;&gt;0,G$34,0)</f>
        <v>0</v>
      </c>
      <c r="U5" s="53">
        <f>IF(S5&lt;&gt;0,H$34,0)</f>
        <v>1</v>
      </c>
      <c r="V5" s="12">
        <f>IF(G35&lt;0.26,1,0)</f>
        <v>1</v>
      </c>
      <c r="W5" s="52">
        <f>IF(V5&lt;&gt;0,G$35,0)</f>
        <v>0</v>
      </c>
      <c r="X5" s="52">
        <f>IF(V5&lt;&gt;0,H$35,0)</f>
        <v>1</v>
      </c>
      <c r="Y5" s="12">
        <f>IF(G36&lt;0.26,1,0)</f>
        <v>1</v>
      </c>
      <c r="Z5" s="52">
        <f>IF(Y5&lt;&gt;0,G$36,0)</f>
        <v>0</v>
      </c>
      <c r="AA5" s="52">
        <f>IF($Y5&lt;&gt;0,H$36,0)</f>
        <v>1</v>
      </c>
      <c r="AB5" s="12">
        <f>IF(G37&lt;0.26,1,0)</f>
        <v>1</v>
      </c>
      <c r="AC5" s="52">
        <f>IF(AB5&lt;&gt;0,G$37,0)</f>
        <v>0</v>
      </c>
      <c r="AD5" s="52">
        <f>IF(AB5&lt;&gt;0,H$37,0)</f>
        <v>1</v>
      </c>
    </row>
    <row r="6" spans="1:30">
      <c r="A6" s="17"/>
      <c r="B6" s="17"/>
      <c r="C6" s="17"/>
      <c r="D6" s="17"/>
      <c r="E6" s="17"/>
      <c r="F6" s="17"/>
      <c r="G6" s="17"/>
      <c r="H6" s="17"/>
      <c r="I6" s="17"/>
      <c r="J6" s="42"/>
      <c r="O6" s="12" t="s">
        <v>112</v>
      </c>
      <c r="P6" s="12">
        <f>IF(AND(G38&gt;0.26,G38&lt;=0.5)*1,1,0)</f>
        <v>0</v>
      </c>
      <c r="Q6" s="52">
        <f t="shared" ref="Q6:Q8" si="0">IF(P6&lt;&gt;0,G$38,0)</f>
        <v>0</v>
      </c>
      <c r="R6" s="53">
        <f t="shared" ref="R6:R8" si="1">IF(P6&lt;&gt;0,H$38,0)</f>
        <v>0</v>
      </c>
      <c r="S6" s="12">
        <f>IF(AND(G34&gt;0.26,G34&lt;=0.5)*1,1,0)</f>
        <v>0</v>
      </c>
      <c r="T6" s="52">
        <f>IF(S6&lt;&gt;0,G$34,0)</f>
        <v>0</v>
      </c>
      <c r="U6" s="53">
        <f>IF(S6&lt;&gt;0,H$34,0)</f>
        <v>0</v>
      </c>
      <c r="V6" s="12">
        <f>IF(AND(G35&gt;0.26,G35&lt;=0.5)*1,1,0)</f>
        <v>0</v>
      </c>
      <c r="W6" s="52">
        <f>IF(V6&lt;&gt;0,G$35,0)</f>
        <v>0</v>
      </c>
      <c r="X6" s="52">
        <f>IF(W6&lt;&gt;0,H$35,0)</f>
        <v>0</v>
      </c>
      <c r="Y6" s="12">
        <f>IF(AND(G36&gt;0.26,G36&lt;=0.5)*1,1,0)</f>
        <v>0</v>
      </c>
      <c r="Z6" s="52">
        <f>IF(Y6&lt;&gt;0,G$36,0)</f>
        <v>0</v>
      </c>
      <c r="AA6" s="52">
        <f>IF(Y6&lt;&gt;0,H$36,0)</f>
        <v>0</v>
      </c>
      <c r="AB6" s="12">
        <f>IF(AND(G37&gt;0.26,G37&lt;=0.5)*1,1,0)</f>
        <v>0</v>
      </c>
      <c r="AC6" s="52">
        <f>IF(AB6&lt;&gt;0,G$37,0)</f>
        <v>0</v>
      </c>
      <c r="AD6" s="52">
        <f>IF(AB6&lt;&gt;0,H$37,0)</f>
        <v>0</v>
      </c>
    </row>
    <row r="7" spans="1:30">
      <c r="A7" s="17"/>
      <c r="B7" s="17"/>
      <c r="C7" s="17"/>
      <c r="D7" s="17"/>
      <c r="E7" s="18"/>
      <c r="F7" s="18"/>
      <c r="G7" s="19"/>
      <c r="H7" s="17"/>
      <c r="I7" s="17"/>
      <c r="J7" s="42"/>
      <c r="O7" s="12" t="s">
        <v>113</v>
      </c>
      <c r="P7" s="12">
        <f>IF(AND(G38&gt;0.5,G38&lt;=0.75)*1,1,0)</f>
        <v>0</v>
      </c>
      <c r="Q7" s="52">
        <f t="shared" si="0"/>
        <v>0</v>
      </c>
      <c r="R7" s="53">
        <f t="shared" si="1"/>
        <v>0</v>
      </c>
      <c r="S7" s="12">
        <f>IF(AND(G34&gt;0.5,G34&lt;=0.75)*1,1,0)</f>
        <v>0</v>
      </c>
      <c r="T7" s="52">
        <f>IF(S7&lt;&gt;0,G$34,0)</f>
        <v>0</v>
      </c>
      <c r="U7" s="53">
        <f>IF(S7&lt;&gt;0,H$34,0)</f>
        <v>0</v>
      </c>
      <c r="V7" s="12">
        <f>IF(AND(G35&gt;0.5,G35&lt;=0.75)*1,1,0)</f>
        <v>0</v>
      </c>
      <c r="W7" s="52">
        <f>IF(V7&lt;&gt;0,G$35,0)</f>
        <v>0</v>
      </c>
      <c r="X7" s="52">
        <f>IF(W7&lt;&gt;0,H$35,0)</f>
        <v>0</v>
      </c>
      <c r="Y7" s="12">
        <f>IF(AND(G36&gt;0.5,G36&lt;=0.75)*1,1,0)</f>
        <v>0</v>
      </c>
      <c r="Z7" s="52">
        <f>IF(Y7&lt;&gt;0,G$36,0)</f>
        <v>0</v>
      </c>
      <c r="AA7" s="52">
        <f>IF(Y7&lt;&gt;0,H$36,0)</f>
        <v>0</v>
      </c>
      <c r="AB7" s="12">
        <f>IF(AND(G37&gt;0.5,G37&lt;=0.75)*1,1,0)</f>
        <v>0</v>
      </c>
      <c r="AC7" s="52">
        <f>IF(AB7&lt;&gt;0,G$37,0)</f>
        <v>0</v>
      </c>
      <c r="AD7" s="52">
        <f>IF(AB7&lt;&gt;0,H$37,0)</f>
        <v>0</v>
      </c>
    </row>
    <row r="8" spans="1:30">
      <c r="A8" s="17"/>
      <c r="B8" s="17"/>
      <c r="C8" s="17"/>
      <c r="D8" s="17"/>
      <c r="E8" s="17"/>
      <c r="F8" s="17"/>
      <c r="G8" s="17"/>
      <c r="H8" s="17"/>
      <c r="I8" s="17"/>
      <c r="J8" s="42"/>
      <c r="O8" s="12" t="s">
        <v>114</v>
      </c>
      <c r="P8" s="12">
        <f>IF(AND(G38=0.76,G38&lt;=1)*1,1,0)</f>
        <v>0</v>
      </c>
      <c r="Q8" s="52">
        <f t="shared" si="0"/>
        <v>0</v>
      </c>
      <c r="R8" s="53">
        <f t="shared" si="1"/>
        <v>0</v>
      </c>
      <c r="S8" s="12">
        <f>IF(AND(G34&gt;=0.76,G34&lt;=1)*1,1,0)</f>
        <v>0</v>
      </c>
      <c r="T8" s="52">
        <f>IF(S8&lt;&gt;0,G$34,0)</f>
        <v>0</v>
      </c>
      <c r="U8" s="53">
        <f>IF(S8&lt;&gt;0,H$34,0)</f>
        <v>0</v>
      </c>
      <c r="V8" s="12">
        <f>IF(AND(G35&gt;=0.76,G35&lt;=1)*1,1,0)</f>
        <v>0</v>
      </c>
      <c r="W8" s="52">
        <f>IF(V8&lt;&gt;0,G$35,0)</f>
        <v>0</v>
      </c>
      <c r="X8" s="52">
        <f>IF(W8&lt;&gt;0,H$35,0)</f>
        <v>0</v>
      </c>
      <c r="Y8" s="12">
        <f>IF(AND(G36&gt;=0.76,G36&lt;=1)*1,1,0)</f>
        <v>0</v>
      </c>
      <c r="Z8" s="52">
        <f>IF(Y8&lt;&gt;0,G$36,0)</f>
        <v>0</v>
      </c>
      <c r="AA8" s="52">
        <f>IF(Y8&lt;&gt;0,H$36,0)</f>
        <v>0</v>
      </c>
      <c r="AB8" s="12">
        <f>IF(AND(G37&gt;=0.76,G37&lt;=1)*1,1,0)</f>
        <v>0</v>
      </c>
      <c r="AC8" s="52">
        <f>IF(AB8&lt;&gt;0,G$37,0)</f>
        <v>0</v>
      </c>
      <c r="AD8" s="52">
        <f>IF(AB8&lt;&gt;0,H$37,0)</f>
        <v>0</v>
      </c>
    </row>
    <row r="9" spans="1:30" ht="92.1">
      <c r="A9" s="17"/>
      <c r="B9" s="17"/>
      <c r="C9" s="17"/>
      <c r="D9" s="17"/>
      <c r="E9" s="20"/>
      <c r="F9" s="17"/>
      <c r="G9" s="17"/>
      <c r="H9" s="21"/>
      <c r="I9" s="17"/>
      <c r="J9" s="42"/>
    </row>
    <row r="10" spans="1:30">
      <c r="A10" s="17"/>
      <c r="B10" s="17"/>
      <c r="C10" s="17"/>
      <c r="D10" s="17"/>
      <c r="E10" s="17"/>
      <c r="F10" s="17"/>
      <c r="G10" s="17"/>
      <c r="H10" s="17"/>
      <c r="I10" s="17"/>
      <c r="J10" s="42"/>
    </row>
    <row r="11" spans="1:30">
      <c r="A11" s="17"/>
      <c r="B11" s="17"/>
      <c r="C11" s="17"/>
      <c r="D11" s="17"/>
      <c r="E11" s="17"/>
      <c r="F11" s="17"/>
      <c r="G11" s="17"/>
      <c r="H11" s="17"/>
      <c r="I11" s="17"/>
      <c r="J11" s="42"/>
    </row>
    <row r="12" spans="1:30">
      <c r="A12" s="17"/>
      <c r="B12" s="17"/>
      <c r="C12" s="17"/>
      <c r="D12" s="22"/>
      <c r="E12" s="23"/>
      <c r="F12" s="23"/>
      <c r="G12" s="23"/>
      <c r="H12" s="23"/>
      <c r="I12" s="23"/>
      <c r="J12" s="42"/>
    </row>
    <row r="13" spans="1:30" ht="47.1">
      <c r="A13" s="17"/>
      <c r="B13" s="24">
        <f>G34</f>
        <v>0</v>
      </c>
      <c r="C13" s="17"/>
      <c r="D13" s="25">
        <f>G35</f>
        <v>0</v>
      </c>
      <c r="E13" s="17"/>
      <c r="F13" s="25">
        <f>G36</f>
        <v>0</v>
      </c>
      <c r="G13" s="17"/>
      <c r="H13" s="26">
        <f>G37</f>
        <v>0</v>
      </c>
      <c r="I13" s="17"/>
      <c r="J13" s="42"/>
    </row>
    <row r="14" spans="1:30">
      <c r="A14" s="17"/>
      <c r="B14" s="17"/>
      <c r="C14" s="17"/>
      <c r="D14" s="17"/>
      <c r="E14" s="17"/>
      <c r="F14" s="17"/>
      <c r="G14" s="17"/>
      <c r="H14" s="17"/>
      <c r="I14" s="17"/>
      <c r="J14" s="42"/>
    </row>
    <row r="15" spans="1:30">
      <c r="A15" s="17"/>
      <c r="B15" s="17"/>
      <c r="C15" s="17"/>
      <c r="D15" s="17"/>
      <c r="E15" s="17"/>
      <c r="F15" s="17"/>
      <c r="G15" s="17"/>
      <c r="H15" s="17"/>
      <c r="I15" s="17"/>
      <c r="J15" s="42"/>
    </row>
    <row r="16" spans="1:30">
      <c r="A16" s="17"/>
      <c r="B16" s="17"/>
      <c r="C16" s="17"/>
      <c r="D16" s="17"/>
      <c r="E16" s="17"/>
      <c r="F16" s="17"/>
      <c r="G16" s="17"/>
      <c r="H16" s="17"/>
      <c r="I16" s="17"/>
      <c r="J16" s="42"/>
    </row>
    <row r="17" spans="1:31">
      <c r="A17" s="17"/>
      <c r="B17" s="17"/>
      <c r="C17" s="17"/>
      <c r="D17" s="17"/>
      <c r="E17" s="17"/>
      <c r="F17" s="17"/>
      <c r="G17" s="17"/>
      <c r="H17" s="17"/>
      <c r="I17" s="17"/>
      <c r="J17" s="42"/>
    </row>
    <row r="18" spans="1:31">
      <c r="A18" s="17"/>
      <c r="B18" s="17"/>
      <c r="C18" s="17"/>
      <c r="D18" s="17"/>
      <c r="E18" s="17"/>
      <c r="F18" s="17"/>
      <c r="G18" s="17"/>
      <c r="H18" s="17"/>
      <c r="I18" s="17"/>
      <c r="J18" s="42"/>
    </row>
    <row r="19" spans="1:31">
      <c r="A19" s="17"/>
      <c r="B19" s="17"/>
      <c r="C19" s="17"/>
      <c r="D19" s="17"/>
      <c r="E19" s="17"/>
      <c r="F19" s="17"/>
      <c r="G19" s="17"/>
      <c r="H19" s="17"/>
      <c r="I19" s="17"/>
      <c r="J19" s="42"/>
    </row>
    <row r="20" spans="1:31" s="11" customFormat="1" ht="32.1">
      <c r="A20" s="9" t="s">
        <v>4</v>
      </c>
      <c r="B20" s="9" t="s">
        <v>115</v>
      </c>
      <c r="C20" s="9" t="s">
        <v>8</v>
      </c>
      <c r="D20" s="10" t="s">
        <v>150</v>
      </c>
      <c r="E20" s="9" t="s">
        <v>116</v>
      </c>
      <c r="F20" s="9" t="s">
        <v>14</v>
      </c>
      <c r="G20" s="9" t="s">
        <v>16</v>
      </c>
      <c r="H20" s="10" t="s">
        <v>117</v>
      </c>
      <c r="I20" s="9" t="s">
        <v>20</v>
      </c>
      <c r="J20" s="60" t="s">
        <v>118</v>
      </c>
      <c r="O20" s="70"/>
      <c r="P20" s="70"/>
      <c r="Q20" s="70"/>
      <c r="R20" s="70"/>
      <c r="S20" s="70"/>
      <c r="T20" s="70"/>
      <c r="U20" s="70"/>
      <c r="V20" s="70"/>
      <c r="W20" s="70"/>
      <c r="X20" s="70"/>
      <c r="Y20" s="70"/>
      <c r="Z20" s="70"/>
      <c r="AA20" s="70"/>
      <c r="AB20" s="70"/>
      <c r="AC20" s="70"/>
      <c r="AD20" s="70"/>
      <c r="AE20" s="70"/>
    </row>
    <row r="21" spans="1:31" ht="80.099999999999994">
      <c r="A21" s="33" t="s">
        <v>283</v>
      </c>
      <c r="B21" s="34" t="s">
        <v>284</v>
      </c>
      <c r="C21" s="35" t="s">
        <v>161</v>
      </c>
      <c r="D21" s="35" t="s">
        <v>126</v>
      </c>
      <c r="E21" s="61" t="s">
        <v>138</v>
      </c>
      <c r="F21" s="114" t="s">
        <v>80</v>
      </c>
      <c r="G21" s="114" t="s">
        <v>86</v>
      </c>
      <c r="H21" s="36" t="s">
        <v>92</v>
      </c>
      <c r="I21" s="36" t="s">
        <v>98</v>
      </c>
      <c r="J21" s="63"/>
      <c r="K21" s="7">
        <f t="shared" ref="K21:K32" si="2">IF(F21="Sem Política",0,IF(F21="Política Informal",0.25,IF(F21="Política Parcialmente Escrita",0.5,IF(F21="Política Escrita",0.75,IF(F21="Política Escrita e Aprovada",1,"INVALID")))))</f>
        <v>0</v>
      </c>
      <c r="L21" s="7">
        <f t="shared" ref="L21:L32" si="3">IF(G21="Não implementado",0,IF(G21="Partes da Política Implementadas",0.25,IF(G21="Implementada em Alguns Sistemas",0.5,IF(G21="Implementada em Muitos Sistemas",0.75,IF(G21="Implementada em Todos os Sistemas",1,"INVALID")))))</f>
        <v>0</v>
      </c>
      <c r="M21" s="7">
        <f t="shared" ref="M21:M32" si="4">IF(H21="Não Automatizado",0,IF(H21="Partes da Política Automatizadas",0.25,IF(H21="Automatizada em Alguns Sistemas",0.5,IF(H21="Automatizada em Muitos Sistemas",0.75,IF(H21="Automatizada em Todos os Sistemas",1,"INVALID")))))</f>
        <v>0</v>
      </c>
      <c r="N21" s="7">
        <f t="shared" ref="N21:N32" si="5">IF(I21="Não Reportado",0,IF(I21="Partes da Política Reportadas",0.25,IF(I21="Reportada em Alguns Sistemas",0.5,IF(I21="Reportada em Muitos Sistemas",0.75,IF(I21="Reportada em Todos os Sistemas",1,"INVALID")))))</f>
        <v>0</v>
      </c>
    </row>
    <row r="22" spans="1:31" ht="32.1">
      <c r="A22" s="33" t="s">
        <v>285</v>
      </c>
      <c r="B22" s="34" t="s">
        <v>286</v>
      </c>
      <c r="C22" s="35" t="s">
        <v>134</v>
      </c>
      <c r="D22" s="35" t="s">
        <v>126</v>
      </c>
      <c r="E22" s="61" t="s">
        <v>138</v>
      </c>
      <c r="F22" s="66" t="s">
        <v>80</v>
      </c>
      <c r="G22" s="66" t="s">
        <v>86</v>
      </c>
      <c r="H22" s="36" t="s">
        <v>92</v>
      </c>
      <c r="I22" s="36" t="s">
        <v>98</v>
      </c>
      <c r="J22" s="63"/>
      <c r="K22" s="7">
        <f t="shared" si="2"/>
        <v>0</v>
      </c>
      <c r="L22" s="7">
        <f t="shared" si="3"/>
        <v>0</v>
      </c>
      <c r="M22" s="7">
        <f t="shared" si="4"/>
        <v>0</v>
      </c>
      <c r="N22" s="7">
        <f t="shared" si="5"/>
        <v>0</v>
      </c>
    </row>
    <row r="23" spans="1:31" ht="32.1">
      <c r="A23" s="33" t="s">
        <v>287</v>
      </c>
      <c r="B23" s="34" t="s">
        <v>288</v>
      </c>
      <c r="C23" s="35" t="s">
        <v>161</v>
      </c>
      <c r="D23" s="35" t="s">
        <v>126</v>
      </c>
      <c r="E23" s="61" t="s">
        <v>138</v>
      </c>
      <c r="F23" s="36" t="s">
        <v>80</v>
      </c>
      <c r="G23" s="36" t="s">
        <v>86</v>
      </c>
      <c r="H23" s="36" t="s">
        <v>92</v>
      </c>
      <c r="I23" s="36" t="s">
        <v>98</v>
      </c>
      <c r="J23" s="63"/>
      <c r="K23" s="7">
        <f t="shared" si="2"/>
        <v>0</v>
      </c>
      <c r="L23" s="7">
        <f t="shared" si="3"/>
        <v>0</v>
      </c>
      <c r="M23" s="7">
        <f t="shared" si="4"/>
        <v>0</v>
      </c>
      <c r="N23" s="7">
        <f t="shared" si="5"/>
        <v>0</v>
      </c>
    </row>
    <row r="24" spans="1:31" ht="32.1">
      <c r="A24" s="33" t="s">
        <v>289</v>
      </c>
      <c r="B24" s="34" t="s">
        <v>290</v>
      </c>
      <c r="C24" s="35" t="s">
        <v>161</v>
      </c>
      <c r="D24" s="35" t="s">
        <v>135</v>
      </c>
      <c r="E24" s="61" t="s">
        <v>138</v>
      </c>
      <c r="F24" s="36" t="s">
        <v>80</v>
      </c>
      <c r="G24" s="36" t="s">
        <v>86</v>
      </c>
      <c r="H24" s="36" t="s">
        <v>92</v>
      </c>
      <c r="I24" s="36" t="s">
        <v>98</v>
      </c>
      <c r="J24" s="63"/>
      <c r="K24" s="7">
        <f t="shared" si="2"/>
        <v>0</v>
      </c>
      <c r="L24" s="7">
        <f t="shared" si="3"/>
        <v>0</v>
      </c>
      <c r="M24" s="7">
        <f t="shared" si="4"/>
        <v>0</v>
      </c>
      <c r="N24" s="7">
        <f t="shared" si="5"/>
        <v>0</v>
      </c>
    </row>
    <row r="25" spans="1:31" ht="63.95">
      <c r="A25" s="33" t="s">
        <v>291</v>
      </c>
      <c r="B25" s="34" t="s">
        <v>292</v>
      </c>
      <c r="C25" s="35" t="s">
        <v>134</v>
      </c>
      <c r="D25" s="35" t="s">
        <v>135</v>
      </c>
      <c r="E25" s="61" t="s">
        <v>138</v>
      </c>
      <c r="F25" s="66" t="s">
        <v>80</v>
      </c>
      <c r="G25" s="66" t="s">
        <v>86</v>
      </c>
      <c r="H25" s="36" t="s">
        <v>92</v>
      </c>
      <c r="I25" s="36" t="s">
        <v>98</v>
      </c>
      <c r="J25" s="63"/>
      <c r="K25" s="7">
        <f t="shared" si="2"/>
        <v>0</v>
      </c>
      <c r="L25" s="7">
        <f t="shared" si="3"/>
        <v>0</v>
      </c>
      <c r="M25" s="7">
        <f t="shared" si="4"/>
        <v>0</v>
      </c>
      <c r="N25" s="7">
        <f t="shared" si="5"/>
        <v>0</v>
      </c>
    </row>
    <row r="26" spans="1:31" ht="32.1">
      <c r="A26" s="33" t="s">
        <v>293</v>
      </c>
      <c r="B26" s="34" t="s">
        <v>294</v>
      </c>
      <c r="C26" s="35" t="s">
        <v>134</v>
      </c>
      <c r="D26" s="35" t="s">
        <v>135</v>
      </c>
      <c r="E26" s="61" t="s">
        <v>138</v>
      </c>
      <c r="F26" s="36" t="s">
        <v>80</v>
      </c>
      <c r="G26" s="36" t="s">
        <v>86</v>
      </c>
      <c r="H26" s="36" t="s">
        <v>92</v>
      </c>
      <c r="I26" s="36" t="s">
        <v>98</v>
      </c>
      <c r="J26" s="63"/>
      <c r="K26" s="7">
        <f t="shared" si="2"/>
        <v>0</v>
      </c>
      <c r="L26" s="7">
        <f t="shared" si="3"/>
        <v>0</v>
      </c>
      <c r="M26" s="7">
        <f t="shared" si="4"/>
        <v>0</v>
      </c>
      <c r="N26" s="7">
        <f t="shared" si="5"/>
        <v>0</v>
      </c>
    </row>
    <row r="27" spans="1:31" ht="32.1">
      <c r="A27" s="33" t="s">
        <v>295</v>
      </c>
      <c r="B27" s="34" t="s">
        <v>296</v>
      </c>
      <c r="C27" s="35" t="s">
        <v>134</v>
      </c>
      <c r="D27" s="35" t="s">
        <v>135</v>
      </c>
      <c r="E27" s="61" t="s">
        <v>138</v>
      </c>
      <c r="F27" s="36" t="s">
        <v>80</v>
      </c>
      <c r="G27" s="36" t="s">
        <v>86</v>
      </c>
      <c r="H27" s="36" t="s">
        <v>92</v>
      </c>
      <c r="I27" s="36" t="s">
        <v>98</v>
      </c>
      <c r="J27" s="63"/>
      <c r="K27" s="7">
        <f t="shared" si="2"/>
        <v>0</v>
      </c>
      <c r="L27" s="7">
        <f t="shared" si="3"/>
        <v>0</v>
      </c>
      <c r="M27" s="7">
        <f t="shared" si="4"/>
        <v>0</v>
      </c>
      <c r="N27" s="7">
        <f t="shared" si="5"/>
        <v>0</v>
      </c>
    </row>
    <row r="28" spans="1:31" ht="32.1">
      <c r="A28" s="33" t="s">
        <v>297</v>
      </c>
      <c r="B28" s="34" t="s">
        <v>298</v>
      </c>
      <c r="C28" s="35" t="s">
        <v>134</v>
      </c>
      <c r="D28" s="35" t="s">
        <v>135</v>
      </c>
      <c r="E28" s="61" t="s">
        <v>138</v>
      </c>
      <c r="F28" s="36" t="s">
        <v>80</v>
      </c>
      <c r="G28" s="36" t="s">
        <v>86</v>
      </c>
      <c r="H28" s="36" t="s">
        <v>92</v>
      </c>
      <c r="I28" s="36" t="s">
        <v>98</v>
      </c>
      <c r="J28" s="63"/>
      <c r="K28" s="7">
        <f t="shared" si="2"/>
        <v>0</v>
      </c>
      <c r="L28" s="7">
        <f t="shared" si="3"/>
        <v>0</v>
      </c>
      <c r="M28" s="7">
        <f t="shared" si="4"/>
        <v>0</v>
      </c>
      <c r="N28" s="7">
        <f t="shared" si="5"/>
        <v>0</v>
      </c>
    </row>
    <row r="29" spans="1:31" ht="32.1">
      <c r="A29" s="33" t="s">
        <v>299</v>
      </c>
      <c r="B29" s="34" t="s">
        <v>300</v>
      </c>
      <c r="C29" s="35" t="s">
        <v>134</v>
      </c>
      <c r="D29" s="35" t="s">
        <v>135</v>
      </c>
      <c r="E29" s="61" t="s">
        <v>138</v>
      </c>
      <c r="F29" s="36" t="s">
        <v>80</v>
      </c>
      <c r="G29" s="36" t="s">
        <v>86</v>
      </c>
      <c r="H29" s="36" t="s">
        <v>92</v>
      </c>
      <c r="I29" s="36" t="s">
        <v>98</v>
      </c>
      <c r="J29" s="63"/>
      <c r="K29" s="7">
        <f t="shared" si="2"/>
        <v>0</v>
      </c>
      <c r="L29" s="7">
        <f t="shared" si="3"/>
        <v>0</v>
      </c>
      <c r="M29" s="7">
        <f t="shared" si="4"/>
        <v>0</v>
      </c>
      <c r="N29" s="7">
        <f t="shared" si="5"/>
        <v>0</v>
      </c>
    </row>
    <row r="30" spans="1:31" ht="15.95">
      <c r="A30" s="106" t="s">
        <v>301</v>
      </c>
      <c r="B30" s="34" t="s">
        <v>302</v>
      </c>
      <c r="C30" s="35" t="s">
        <v>161</v>
      </c>
      <c r="D30" s="35" t="s">
        <v>135</v>
      </c>
      <c r="E30" s="61" t="s">
        <v>138</v>
      </c>
      <c r="F30" s="66" t="s">
        <v>80</v>
      </c>
      <c r="G30" s="66" t="s">
        <v>86</v>
      </c>
      <c r="H30" s="36" t="s">
        <v>92</v>
      </c>
      <c r="I30" s="36" t="s">
        <v>98</v>
      </c>
      <c r="J30" s="63"/>
      <c r="K30" s="7">
        <f t="shared" si="2"/>
        <v>0</v>
      </c>
      <c r="L30" s="7">
        <f t="shared" si="3"/>
        <v>0</v>
      </c>
      <c r="M30" s="7">
        <f t="shared" si="4"/>
        <v>0</v>
      </c>
      <c r="N30" s="7">
        <f t="shared" si="5"/>
        <v>0</v>
      </c>
    </row>
    <row r="31" spans="1:31" ht="48">
      <c r="A31" s="33" t="s">
        <v>303</v>
      </c>
      <c r="B31" s="34" t="s">
        <v>304</v>
      </c>
      <c r="C31" s="35" t="s">
        <v>134</v>
      </c>
      <c r="D31" s="35" t="s">
        <v>135</v>
      </c>
      <c r="E31" s="61" t="s">
        <v>138</v>
      </c>
      <c r="F31" s="36" t="s">
        <v>80</v>
      </c>
      <c r="G31" s="36" t="s">
        <v>86</v>
      </c>
      <c r="H31" s="36" t="s">
        <v>92</v>
      </c>
      <c r="I31" s="36" t="s">
        <v>98</v>
      </c>
      <c r="J31" s="63"/>
      <c r="K31" s="7">
        <f t="shared" si="2"/>
        <v>0</v>
      </c>
      <c r="L31" s="7">
        <f t="shared" si="3"/>
        <v>0</v>
      </c>
      <c r="M31" s="7">
        <f t="shared" si="4"/>
        <v>0</v>
      </c>
      <c r="N31" s="7">
        <f t="shared" si="5"/>
        <v>0</v>
      </c>
    </row>
    <row r="32" spans="1:31" ht="48">
      <c r="A32" s="33" t="s">
        <v>305</v>
      </c>
      <c r="B32" s="34" t="s">
        <v>306</v>
      </c>
      <c r="C32" s="35" t="s">
        <v>134</v>
      </c>
      <c r="D32" s="35">
        <v>3</v>
      </c>
      <c r="E32" s="61" t="s">
        <v>138</v>
      </c>
      <c r="F32" s="36" t="s">
        <v>80</v>
      </c>
      <c r="G32" s="36" t="s">
        <v>86</v>
      </c>
      <c r="H32" s="36" t="s">
        <v>92</v>
      </c>
      <c r="I32" s="36" t="s">
        <v>98</v>
      </c>
      <c r="J32" s="63"/>
      <c r="K32" s="7">
        <f t="shared" si="2"/>
        <v>0</v>
      </c>
      <c r="L32" s="7">
        <f t="shared" si="3"/>
        <v>0</v>
      </c>
      <c r="M32" s="7">
        <f t="shared" si="4"/>
        <v>0</v>
      </c>
      <c r="N32" s="7">
        <f t="shared" si="5"/>
        <v>0</v>
      </c>
    </row>
    <row r="33" spans="1:16">
      <c r="A33" s="3"/>
      <c r="B33" s="1"/>
    </row>
    <row r="34" spans="1:16" hidden="1">
      <c r="A34" s="77"/>
      <c r="B34" s="56"/>
      <c r="C34" s="57"/>
      <c r="D34" s="57"/>
      <c r="E34" s="137" t="s">
        <v>141</v>
      </c>
      <c r="F34" s="12"/>
      <c r="G34" s="58">
        <f>AVERAGE(K21:K32)</f>
        <v>0</v>
      </c>
      <c r="H34" s="58">
        <f>1-G34</f>
        <v>1</v>
      </c>
      <c r="I34" s="12"/>
      <c r="J34" s="12"/>
    </row>
    <row r="35" spans="1:16" ht="15.95" hidden="1">
      <c r="A35" s="12"/>
      <c r="B35" s="12"/>
      <c r="C35" s="57"/>
      <c r="D35" s="57"/>
      <c r="E35" s="59" t="s">
        <v>142</v>
      </c>
      <c r="F35" s="59"/>
      <c r="G35" s="58">
        <f>AVERAGE(L21:L32)</f>
        <v>0</v>
      </c>
      <c r="H35" s="58">
        <f>1-G35</f>
        <v>1</v>
      </c>
      <c r="I35" s="12"/>
      <c r="J35" s="12"/>
    </row>
    <row r="36" spans="1:16" ht="15.95" hidden="1">
      <c r="A36" s="12"/>
      <c r="B36" s="12"/>
      <c r="C36" s="57"/>
      <c r="D36" s="57"/>
      <c r="E36" s="59" t="s">
        <v>143</v>
      </c>
      <c r="F36" s="59"/>
      <c r="G36" s="58">
        <f>AVERAGE(M21:M32)</f>
        <v>0</v>
      </c>
      <c r="H36" s="58">
        <f>1-G36</f>
        <v>1</v>
      </c>
      <c r="I36" s="12"/>
      <c r="J36" s="12"/>
    </row>
    <row r="37" spans="1:16" ht="15.95" hidden="1">
      <c r="A37" s="12"/>
      <c r="B37" s="12"/>
      <c r="C37" s="57"/>
      <c r="D37" s="57"/>
      <c r="E37" s="59" t="s">
        <v>144</v>
      </c>
      <c r="F37" s="59"/>
      <c r="G37" s="58">
        <f>AVERAGE(N21:N32)</f>
        <v>0</v>
      </c>
      <c r="H37" s="58">
        <f>1-G37</f>
        <v>1</v>
      </c>
      <c r="I37" s="12"/>
      <c r="J37" s="12"/>
    </row>
    <row r="38" spans="1:16" ht="15.95" hidden="1">
      <c r="A38" s="12"/>
      <c r="B38" s="12"/>
      <c r="C38" s="57"/>
      <c r="D38" s="57"/>
      <c r="E38" s="59" t="s">
        <v>145</v>
      </c>
      <c r="F38" s="59"/>
      <c r="G38" s="58">
        <f>AVERAGE(G34:G37)</f>
        <v>0</v>
      </c>
      <c r="H38" s="58">
        <f>1-G38</f>
        <v>1</v>
      </c>
      <c r="I38" s="12"/>
      <c r="J38" s="12"/>
    </row>
    <row r="39" spans="1:16" ht="15.95" hidden="1">
      <c r="A39" s="12"/>
      <c r="B39" s="12"/>
      <c r="C39" s="57"/>
      <c r="D39" s="57"/>
      <c r="E39" s="59" t="s">
        <v>146</v>
      </c>
      <c r="F39" s="59"/>
      <c r="G39" s="58">
        <f>AVERAGE(L21:L23)</f>
        <v>0</v>
      </c>
      <c r="H39" s="58">
        <f t="shared" ref="H39:H41" si="6">1-G39</f>
        <v>1</v>
      </c>
      <c r="I39" s="12"/>
      <c r="J39" s="12"/>
    </row>
    <row r="40" spans="1:16" ht="15.95" hidden="1">
      <c r="A40" s="12"/>
      <c r="B40" s="12"/>
      <c r="C40" s="57"/>
      <c r="D40" s="57"/>
      <c r="E40" s="59" t="s">
        <v>147</v>
      </c>
      <c r="F40" s="59"/>
      <c r="G40" s="58">
        <f>AVERAGE(L21:L31)</f>
        <v>0</v>
      </c>
      <c r="H40" s="58">
        <f t="shared" si="6"/>
        <v>1</v>
      </c>
      <c r="I40" s="12"/>
      <c r="J40" s="12"/>
    </row>
    <row r="41" spans="1:16" ht="15.95" hidden="1">
      <c r="A41" s="12"/>
      <c r="B41" s="12"/>
      <c r="C41" s="57"/>
      <c r="D41" s="57"/>
      <c r="E41" s="59" t="s">
        <v>148</v>
      </c>
      <c r="F41" s="59"/>
      <c r="G41" s="58">
        <f>AVERAGE(L21:L32)</f>
        <v>0</v>
      </c>
      <c r="H41" s="58">
        <f t="shared" si="6"/>
        <v>1</v>
      </c>
      <c r="I41" s="12"/>
      <c r="J41" s="12"/>
    </row>
    <row r="43" spans="1:16">
      <c r="A43" s="146" t="s">
        <v>22</v>
      </c>
      <c r="B43" s="146"/>
      <c r="C43" s="146"/>
      <c r="D43" s="146"/>
      <c r="E43" s="146"/>
      <c r="F43" s="146"/>
      <c r="G43" s="146"/>
      <c r="H43" s="146"/>
      <c r="I43" s="146"/>
      <c r="J43" s="146"/>
      <c r="K43" s="146"/>
      <c r="L43" s="146"/>
      <c r="M43" s="146"/>
      <c r="N43" s="146"/>
      <c r="O43" s="146"/>
      <c r="P43" s="146"/>
    </row>
  </sheetData>
  <mergeCells count="8">
    <mergeCell ref="A1:J1"/>
    <mergeCell ref="A43:P43"/>
    <mergeCell ref="O2:AD2"/>
    <mergeCell ref="P3:R3"/>
    <mergeCell ref="S3:U3"/>
    <mergeCell ref="V3:X3"/>
    <mergeCell ref="Y3:AA3"/>
    <mergeCell ref="AB3:AD3"/>
  </mergeCells>
  <conditionalFormatting sqref="B14:F14">
    <cfRule type="colorScale" priority="5">
      <colorScale>
        <cfvo type="min"/>
        <cfvo type="percentile" val="50"/>
        <cfvo type="max"/>
        <color rgb="FFF8696B"/>
        <color rgb="FFFFEB84"/>
        <color rgb="FF63BE7B"/>
      </colorScale>
    </cfRule>
  </conditionalFormatting>
  <conditionalFormatting sqref="E5 B13 D13 F13 H13">
    <cfRule type="cellIs" dxfId="458" priority="1" operator="between">
      <formula>0.76</formula>
      <formula>1</formula>
    </cfRule>
    <cfRule type="cellIs" dxfId="457" priority="2" operator="between">
      <formula>0.5</formula>
      <formula>0.75</formula>
    </cfRule>
    <cfRule type="cellIs" dxfId="456" priority="3" operator="between">
      <formula>0.26</formula>
      <formula>0.5</formula>
    </cfRule>
    <cfRule type="cellIs" dxfId="455" priority="4" operator="lessThan">
      <formula>0.26</formula>
    </cfRule>
  </conditionalFormatting>
  <hyperlinks>
    <hyperlink ref="A43" r:id="rId1" display="http://creativecommons.org/licenses/by-sa/4.0/" xr:uid="{00000000-0004-0000-09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67" operator="equal" id="{1B05FA6B-49F3-4A0E-AD70-305A50ACA259}">
            <xm:f>Valores!$A$8</xm:f>
            <x14:dxf>
              <fill>
                <patternFill>
                  <bgColor rgb="FF27AE60"/>
                </patternFill>
              </fill>
            </x14:dxf>
          </x14:cfRule>
          <x14:cfRule type="cellIs" priority="68" operator="equal" id="{923938AD-FBF5-4283-937D-9E0292EEA6B8}">
            <xm:f>Valores!$A$7</xm:f>
            <x14:dxf>
              <fill>
                <patternFill>
                  <bgColor rgb="FFF1C40F"/>
                </patternFill>
              </fill>
            </x14:dxf>
          </x14:cfRule>
          <x14:cfRule type="cellIs" priority="69" operator="equal" id="{C33BC0CC-7132-4D30-80A2-A2FBEA2AFC20}">
            <xm:f>Valores!$A$6</xm:f>
            <x14:dxf>
              <fill>
                <patternFill>
                  <bgColor rgb="FFF39C12"/>
                </patternFill>
              </fill>
            </x14:dxf>
          </x14:cfRule>
          <x14:cfRule type="cellIs" priority="70" operator="equal" id="{FF8CFE07-8962-4C99-A84A-212E407FA128}">
            <xm:f>Valores!$A$5</xm:f>
            <x14:dxf>
              <fill>
                <patternFill>
                  <bgColor rgb="FFE67E22"/>
                </patternFill>
              </fill>
            </x14:dxf>
          </x14:cfRule>
          <x14:cfRule type="cellIs" priority="71" operator="equal" id="{DECB278B-FF94-4B65-8585-28C025CA4334}">
            <xm:f>Valores!$A$4</xm:f>
            <x14:dxf>
              <fill>
                <patternFill>
                  <bgColor rgb="FFE74C3C"/>
                </patternFill>
              </fill>
            </x14:dxf>
          </x14:cfRule>
          <xm:sqref>F21:F28</xm:sqref>
        </x14:conditionalFormatting>
        <x14:conditionalFormatting xmlns:xm="http://schemas.microsoft.com/office/excel/2006/main">
          <x14:cfRule type="cellIs" priority="52" operator="equal" id="{FA804580-6319-4598-A119-1579AEEE17D6}">
            <xm:f>Valores!$A$15</xm:f>
            <x14:dxf>
              <fill>
                <patternFill>
                  <bgColor rgb="FF27AE60"/>
                </patternFill>
              </fill>
            </x14:dxf>
          </x14:cfRule>
          <x14:cfRule type="cellIs" priority="63" operator="equal" id="{6B9B0821-3CF3-49FA-9E6D-4890395D4377}">
            <xm:f>Valores!$A$14</xm:f>
            <x14:dxf>
              <fill>
                <patternFill>
                  <bgColor rgb="FFF1C40F"/>
                </patternFill>
              </fill>
            </x14:dxf>
          </x14:cfRule>
          <x14:cfRule type="cellIs" priority="64" operator="equal" id="{4F195063-B53C-449F-9430-845F143B219B}">
            <xm:f>Valores!$A$13</xm:f>
            <x14:dxf>
              <fill>
                <patternFill>
                  <bgColor rgb="FFF39C12"/>
                </patternFill>
              </fill>
            </x14:dxf>
          </x14:cfRule>
          <x14:cfRule type="cellIs" priority="65" operator="equal" id="{AD3F7DAE-DD2D-44B8-8D32-78661E93A79C}">
            <xm:f>Valores!$A$12</xm:f>
            <x14:dxf>
              <fill>
                <patternFill>
                  <bgColor rgb="FFE67E22"/>
                </patternFill>
              </fill>
            </x14:dxf>
          </x14:cfRule>
          <x14:cfRule type="cellIs" priority="66" operator="equal" id="{CDE8B36A-45C0-4451-97F6-1EF119B8C12F}">
            <xm:f>Valores!$A$11</xm:f>
            <x14:dxf>
              <fill>
                <patternFill>
                  <bgColor rgb="FFE74C3C"/>
                </patternFill>
              </fill>
            </x14:dxf>
          </x14:cfRule>
          <xm:sqref>G21:G32</xm:sqref>
        </x14:conditionalFormatting>
        <x14:conditionalFormatting xmlns:xm="http://schemas.microsoft.com/office/excel/2006/main">
          <x14:cfRule type="cellIs" priority="53" operator="equal" id="{5FDCB951-F339-4848-8FCA-C2FA1749D234}">
            <xm:f>Valores!$A$22</xm:f>
            <x14:dxf>
              <fill>
                <patternFill>
                  <bgColor rgb="FF27B060"/>
                </patternFill>
              </fill>
            </x14:dxf>
          </x14:cfRule>
          <x14:cfRule type="cellIs" priority="59" operator="equal" id="{BEF82385-87F7-489F-AF48-662ED1EBECA0}">
            <xm:f>Valores!$A$21</xm:f>
            <x14:dxf>
              <fill>
                <patternFill>
                  <bgColor rgb="FFF1C40F"/>
                </patternFill>
              </fill>
            </x14:dxf>
          </x14:cfRule>
          <x14:cfRule type="cellIs" priority="60" operator="equal" id="{2A605354-20D9-4690-B1E0-ECC838D897CD}">
            <xm:f>Valores!$A$20</xm:f>
            <x14:dxf>
              <fill>
                <patternFill>
                  <bgColor rgb="FFF39C12"/>
                </patternFill>
              </fill>
            </x14:dxf>
          </x14:cfRule>
          <x14:cfRule type="cellIs" priority="61" operator="equal" id="{ED71BE30-91DA-4032-8BC2-4AEEDE8647FC}">
            <xm:f>Valores!$A$19</xm:f>
            <x14:dxf>
              <fill>
                <patternFill>
                  <bgColor rgb="FFE67E22"/>
                </patternFill>
              </fill>
            </x14:dxf>
          </x14:cfRule>
          <x14:cfRule type="cellIs" priority="62" operator="equal" id="{AEE606B1-2311-4AEF-A7E4-779C32F56B93}">
            <xm:f>Valores!$A$18</xm:f>
            <x14:dxf>
              <fill>
                <patternFill>
                  <bgColor rgb="FFE74C3C"/>
                </patternFill>
              </fill>
            </x14:dxf>
          </x14:cfRule>
          <xm:sqref>H21:H22 H25:H32</xm:sqref>
        </x14:conditionalFormatting>
        <x14:conditionalFormatting xmlns:xm="http://schemas.microsoft.com/office/excel/2006/main">
          <x14:cfRule type="cellIs" priority="54" operator="equal" id="{A136D273-4719-4D9B-8EC0-B223C75A8D7A}">
            <xm:f>Valores!$A$29</xm:f>
            <x14:dxf>
              <fill>
                <patternFill>
                  <bgColor rgb="FF27AE60"/>
                </patternFill>
              </fill>
            </x14:dxf>
          </x14:cfRule>
          <x14:cfRule type="cellIs" priority="56" operator="equal" id="{461E5D10-FCDB-4C5B-A7FF-C494B2F3F853}">
            <xm:f>Valores!$A$27</xm:f>
            <x14:dxf>
              <fill>
                <patternFill>
                  <bgColor rgb="FFF39C12"/>
                </patternFill>
              </fill>
            </x14:dxf>
          </x14:cfRule>
          <x14:cfRule type="cellIs" priority="57" operator="equal" id="{39C109FF-9242-4F91-9146-5E46BA7458E1}">
            <xm:f>Valores!$A$26</xm:f>
            <x14:dxf>
              <fill>
                <patternFill>
                  <bgColor rgb="FFE67E22"/>
                </patternFill>
              </fill>
            </x14:dxf>
          </x14:cfRule>
          <x14:cfRule type="cellIs" priority="58" operator="equal" id="{40FCCCDF-7BB1-41E6-AA11-890A2702CCFD}">
            <xm:f>Valores!$A$25</xm:f>
            <x14:dxf>
              <fill>
                <patternFill>
                  <bgColor rgb="FFE74C3C"/>
                </patternFill>
              </fill>
            </x14:dxf>
          </x14:cfRule>
          <xm:sqref>I21:I32</xm:sqref>
        </x14:conditionalFormatting>
        <x14:conditionalFormatting xmlns:xm="http://schemas.microsoft.com/office/excel/2006/main">
          <x14:cfRule type="cellIs" priority="55" operator="equal" id="{E70ABB0D-CA87-4C97-A7BB-10AD35EE2507}">
            <xm:f>Valores!$A$28</xm:f>
            <x14:dxf>
              <fill>
                <patternFill>
                  <bgColor rgb="FFF1C40F"/>
                </patternFill>
              </fill>
            </x14:dxf>
          </x14:cfRule>
          <xm:sqref>I21:I32</xm:sqref>
        </x14:conditionalFormatting>
        <x14:conditionalFormatting xmlns:xm="http://schemas.microsoft.com/office/excel/2006/main">
          <x14:cfRule type="cellIs" priority="33" operator="equal" id="{59E27EA0-36E9-4EAB-B2C0-508041517D41}">
            <xm:f>Valores!$A$22</xm:f>
            <x14:dxf>
              <fill>
                <patternFill>
                  <bgColor rgb="FF27B060"/>
                </patternFill>
              </fill>
            </x14:dxf>
          </x14:cfRule>
          <x14:cfRule type="cellIs" priority="39" operator="equal" id="{E1D9DFE6-2167-4EE9-863E-F5E7D4A8B129}">
            <xm:f>Valores!$A$21</xm:f>
            <x14:dxf>
              <fill>
                <patternFill>
                  <bgColor rgb="FFF1C40F"/>
                </patternFill>
              </fill>
            </x14:dxf>
          </x14:cfRule>
          <x14:cfRule type="cellIs" priority="40" operator="equal" id="{6650B6E4-CD32-4F04-B44B-CF915B11975D}">
            <xm:f>Valores!$A$20</xm:f>
            <x14:dxf>
              <fill>
                <patternFill>
                  <bgColor rgb="FFF39C12"/>
                </patternFill>
              </fill>
            </x14:dxf>
          </x14:cfRule>
          <x14:cfRule type="cellIs" priority="41" operator="equal" id="{15634BBC-7438-45A2-9B91-E6DCB9E2BF33}">
            <xm:f>Valores!$A$19</xm:f>
            <x14:dxf>
              <fill>
                <patternFill>
                  <bgColor rgb="FFE67E22"/>
                </patternFill>
              </fill>
            </x14:dxf>
          </x14:cfRule>
          <x14:cfRule type="cellIs" priority="42" operator="equal" id="{F3DECA94-8FEA-4E16-AFDA-8C1F470008F6}">
            <xm:f>Valores!$A$18</xm:f>
            <x14:dxf>
              <fill>
                <patternFill>
                  <bgColor rgb="FFE74C3C"/>
                </patternFill>
              </fill>
            </x14:dxf>
          </x14:cfRule>
          <xm:sqref>H23:H24</xm:sqref>
        </x14:conditionalFormatting>
        <x14:conditionalFormatting xmlns:xm="http://schemas.microsoft.com/office/excel/2006/main">
          <x14:cfRule type="cellIs" priority="27" operator="equal" id="{EFB04C81-2C9A-4E5D-B736-727B5E727B50}">
            <xm:f>Valores!$A$8</xm:f>
            <x14:dxf>
              <fill>
                <patternFill>
                  <bgColor rgb="FF27AE60"/>
                </patternFill>
              </fill>
            </x14:dxf>
          </x14:cfRule>
          <x14:cfRule type="cellIs" priority="28" operator="equal" id="{C308CEC5-52BD-4C76-AA4B-D147F3B3F019}">
            <xm:f>Valores!$A$7</xm:f>
            <x14:dxf>
              <fill>
                <patternFill>
                  <bgColor rgb="FFF1C40F"/>
                </patternFill>
              </fill>
            </x14:dxf>
          </x14:cfRule>
          <x14:cfRule type="cellIs" priority="29" operator="equal" id="{64C611D1-2B26-465D-850B-E0F9BE160C8B}">
            <xm:f>Valores!$A$6</xm:f>
            <x14:dxf>
              <fill>
                <patternFill>
                  <bgColor rgb="FFF39C12"/>
                </patternFill>
              </fill>
            </x14:dxf>
          </x14:cfRule>
          <x14:cfRule type="cellIs" priority="30" operator="equal" id="{94D2B049-F176-4094-823F-79C16801DC87}">
            <xm:f>Valores!$A$5</xm:f>
            <x14:dxf>
              <fill>
                <patternFill>
                  <bgColor rgb="FFE67E22"/>
                </patternFill>
              </fill>
            </x14:dxf>
          </x14:cfRule>
          <x14:cfRule type="cellIs" priority="31" operator="equal" id="{F4599791-6C86-42F7-9235-4D189D7E44E2}">
            <xm:f>Valores!$A$4</xm:f>
            <x14:dxf>
              <fill>
                <patternFill>
                  <bgColor rgb="FFE74C3C"/>
                </patternFill>
              </fill>
            </x14:dxf>
          </x14:cfRule>
          <xm:sqref>F29:F32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900-000000000000}">
          <x14:formula1>
            <xm:f>Valores!$A$25:$A$29</xm:f>
          </x14:formula1>
          <xm:sqref>I21:I32</xm:sqref>
        </x14:dataValidation>
        <x14:dataValidation type="list" allowBlank="1" showInputMessage="1" showErrorMessage="1" xr:uid="{00000000-0002-0000-0900-000001000000}">
          <x14:formula1>
            <xm:f>Valores!$A$18:$A$22</xm:f>
          </x14:formula1>
          <xm:sqref>H21:H32</xm:sqref>
        </x14:dataValidation>
        <x14:dataValidation type="list" allowBlank="1" showInputMessage="1" showErrorMessage="1" xr:uid="{00000000-0002-0000-0900-000002000000}">
          <x14:formula1>
            <xm:f>Valores!$A$11:$A$15</xm:f>
          </x14:formula1>
          <xm:sqref>G21:G32</xm:sqref>
        </x14:dataValidation>
        <x14:dataValidation type="list" allowBlank="1" showInputMessage="1" showErrorMessage="1" xr:uid="{00000000-0002-0000-0900-000003000000}">
          <x14:formula1>
            <xm:f>Valores!$A$4:$A$8</xm:f>
          </x14:formula1>
          <xm:sqref>F21:F32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ilha11">
    <pageSetUpPr fitToPage="1"/>
  </sheetPr>
  <dimension ref="A1:AD38"/>
  <sheetViews>
    <sheetView topLeftCell="D1" zoomScale="125" zoomScaleNormal="125" workbookViewId="0">
      <selection activeCell="J24" sqref="J24"/>
    </sheetView>
  </sheetViews>
  <sheetFormatPr defaultColWidth="8.7109375" defaultRowHeight="15"/>
  <cols>
    <col min="2" max="2" width="71.28515625" customWidth="1"/>
    <col min="3" max="3" width="14" style="2" customWidth="1"/>
    <col min="4" max="4" width="20.42578125" style="2" customWidth="1"/>
    <col min="5" max="5" width="48.28515625" customWidth="1"/>
    <col min="6" max="6" width="29.42578125" customWidth="1"/>
    <col min="7" max="7" width="40.140625" customWidth="1"/>
    <col min="8" max="8" width="26.7109375" customWidth="1"/>
    <col min="9" max="9" width="27.28515625" customWidth="1"/>
    <col min="10" max="10" width="50.140625" customWidth="1"/>
    <col min="11" max="14" width="8.7109375" hidden="1" customWidth="1"/>
    <col min="15" max="30" width="0" hidden="1" customWidth="1"/>
  </cols>
  <sheetData>
    <row r="1" spans="1:30" ht="180.2" customHeight="1">
      <c r="A1" s="151" t="s">
        <v>307</v>
      </c>
      <c r="B1" s="151"/>
      <c r="C1" s="151"/>
      <c r="D1" s="151"/>
      <c r="E1" s="151"/>
      <c r="F1" s="151"/>
      <c r="G1" s="151"/>
      <c r="H1" s="151"/>
      <c r="I1" s="151"/>
      <c r="J1" s="153"/>
    </row>
    <row r="2" spans="1:30" ht="54.95" customHeight="1">
      <c r="A2" s="17"/>
      <c r="B2" s="17"/>
      <c r="C2" s="17"/>
      <c r="D2" s="17"/>
      <c r="E2" s="17"/>
      <c r="F2" s="17"/>
      <c r="G2" s="17"/>
      <c r="H2" s="17"/>
      <c r="I2" s="17"/>
      <c r="J2" s="42"/>
      <c r="O2" s="156" t="s">
        <v>104</v>
      </c>
      <c r="P2" s="156"/>
      <c r="Q2" s="156"/>
      <c r="R2" s="156"/>
      <c r="S2" s="156"/>
      <c r="T2" s="156"/>
      <c r="U2" s="156"/>
      <c r="V2" s="156"/>
      <c r="W2" s="156"/>
      <c r="X2" s="156"/>
      <c r="Y2" s="156"/>
      <c r="Z2" s="156"/>
      <c r="AA2" s="156"/>
      <c r="AB2" s="156"/>
      <c r="AC2" s="156"/>
      <c r="AD2" s="156"/>
    </row>
    <row r="3" spans="1:30" ht="75.95" customHeight="1">
      <c r="A3" s="17"/>
      <c r="B3" s="17"/>
      <c r="C3" s="17"/>
      <c r="D3" s="17"/>
      <c r="E3" s="17"/>
      <c r="F3" s="17"/>
      <c r="G3" s="17"/>
      <c r="H3" s="17"/>
      <c r="I3" s="17"/>
      <c r="J3" s="42"/>
      <c r="O3" s="138"/>
      <c r="P3" s="156" t="s">
        <v>105</v>
      </c>
      <c r="Q3" s="156"/>
      <c r="R3" s="156"/>
      <c r="S3" s="156" t="s">
        <v>106</v>
      </c>
      <c r="T3" s="156"/>
      <c r="U3" s="156"/>
      <c r="V3" s="156" t="s">
        <v>16</v>
      </c>
      <c r="W3" s="156"/>
      <c r="X3" s="156"/>
      <c r="Y3" s="156" t="s">
        <v>18</v>
      </c>
      <c r="Z3" s="156"/>
      <c r="AA3" s="156"/>
      <c r="AB3" s="156" t="s">
        <v>20</v>
      </c>
      <c r="AC3" s="156"/>
      <c r="AD3" s="156"/>
    </row>
    <row r="4" spans="1:30" ht="16.7" customHeight="1">
      <c r="A4" s="17"/>
      <c r="B4" s="17"/>
      <c r="C4" s="17"/>
      <c r="D4" s="17"/>
      <c r="E4" s="17"/>
      <c r="F4" s="17"/>
      <c r="G4" s="17"/>
      <c r="H4" s="17"/>
      <c r="I4" s="17"/>
      <c r="J4" s="42"/>
      <c r="O4" t="s">
        <v>107</v>
      </c>
      <c r="P4" t="s">
        <v>108</v>
      </c>
      <c r="Q4" t="s">
        <v>109</v>
      </c>
      <c r="R4" t="s">
        <v>110</v>
      </c>
      <c r="S4" t="s">
        <v>108</v>
      </c>
      <c r="T4" t="s">
        <v>109</v>
      </c>
      <c r="U4" t="s">
        <v>110</v>
      </c>
      <c r="V4" t="s">
        <v>108</v>
      </c>
      <c r="W4" t="s">
        <v>109</v>
      </c>
      <c r="X4" t="s">
        <v>110</v>
      </c>
      <c r="Y4" t="s">
        <v>108</v>
      </c>
      <c r="Z4" t="s">
        <v>109</v>
      </c>
      <c r="AA4" t="s">
        <v>110</v>
      </c>
      <c r="AB4" t="s">
        <v>108</v>
      </c>
      <c r="AC4" t="s">
        <v>109</v>
      </c>
      <c r="AD4" t="s">
        <v>110</v>
      </c>
    </row>
    <row r="5" spans="1:30" ht="81.95">
      <c r="A5" s="17"/>
      <c r="B5" s="17"/>
      <c r="C5" s="17"/>
      <c r="D5" s="17"/>
      <c r="E5" s="27">
        <f>G33</f>
        <v>0</v>
      </c>
      <c r="F5" s="43"/>
      <c r="G5" s="19"/>
      <c r="H5" s="17"/>
      <c r="I5" s="17"/>
      <c r="J5" s="42"/>
      <c r="O5" t="s">
        <v>111</v>
      </c>
      <c r="P5">
        <f>IF(G33&lt;0.26,1,0)</f>
        <v>1</v>
      </c>
      <c r="Q5" s="16">
        <f>IF(P5&lt;&gt;0,G$33,0)</f>
        <v>0</v>
      </c>
      <c r="R5" s="15">
        <f>IF(P5&lt;&gt;0,H$33,0)</f>
        <v>1</v>
      </c>
      <c r="S5">
        <f>IF(G$29&lt;0.26,1,0)</f>
        <v>1</v>
      </c>
      <c r="T5" s="16">
        <f>IF(S5&lt;&gt;0,G$29,0)</f>
        <v>0</v>
      </c>
      <c r="U5" s="15">
        <f>IF(S5&lt;&gt;0,H$29,0)</f>
        <v>1</v>
      </c>
      <c r="V5">
        <f>IF(G30&lt;0.26,1,0)</f>
        <v>1</v>
      </c>
      <c r="W5" s="16">
        <f>IF(V5&lt;&gt;0,G$30,0)</f>
        <v>0</v>
      </c>
      <c r="X5" s="16">
        <f>IF(V5&lt;&gt;0,H$30,0)</f>
        <v>1</v>
      </c>
      <c r="Y5">
        <f>IF(G31&lt;0.26,1,0)</f>
        <v>1</v>
      </c>
      <c r="Z5" s="16">
        <f>IF(Y5&lt;&gt;0,G$31,0)</f>
        <v>0</v>
      </c>
      <c r="AA5" s="16">
        <f>IF($Y5&lt;&gt;0,H$31,0)</f>
        <v>1</v>
      </c>
      <c r="AB5">
        <f>IF(G32&lt;0.26,1,0)</f>
        <v>1</v>
      </c>
      <c r="AC5" s="16">
        <f>IF(AB5&lt;&gt;0,G$32,0)</f>
        <v>0</v>
      </c>
      <c r="AD5" s="16">
        <f>IF(AB5&lt;&gt;0,H$32,0)</f>
        <v>1</v>
      </c>
    </row>
    <row r="6" spans="1:30">
      <c r="A6" s="17"/>
      <c r="B6" s="17"/>
      <c r="C6" s="17"/>
      <c r="D6" s="17"/>
      <c r="E6" s="17"/>
      <c r="F6" s="17"/>
      <c r="G6" s="17"/>
      <c r="H6" s="17"/>
      <c r="I6" s="17"/>
      <c r="J6" s="42"/>
      <c r="O6" t="s">
        <v>112</v>
      </c>
      <c r="P6">
        <f>IF(AND(G33&gt;0.26,G33&lt;=0.5)*1,1,0)</f>
        <v>0</v>
      </c>
      <c r="Q6" s="16">
        <f>IF(P6&lt;&gt;0,G$33,0)</f>
        <v>0</v>
      </c>
      <c r="R6" s="15">
        <f>IF(P6&lt;&gt;0,H$33,0)</f>
        <v>0</v>
      </c>
      <c r="S6">
        <f>IF(AND(G29&gt;0.26,G29&lt;=0.5)*1,1,0)</f>
        <v>0</v>
      </c>
      <c r="T6" s="16">
        <f t="shared" ref="T6:T8" si="0">IF(S6&lt;&gt;0,G$29,0)</f>
        <v>0</v>
      </c>
      <c r="U6" s="15">
        <f t="shared" ref="U6:U8" si="1">IF(S6&lt;&gt;0,H$29,0)</f>
        <v>0</v>
      </c>
      <c r="V6">
        <f>IF(AND(G30&gt;0.26,G30&lt;=0.5)*1,1,0)</f>
        <v>0</v>
      </c>
      <c r="W6" s="16">
        <f t="shared" ref="W6:X8" si="2">IF(V6&lt;&gt;0,G$30,0)</f>
        <v>0</v>
      </c>
      <c r="X6" s="16">
        <f t="shared" si="2"/>
        <v>0</v>
      </c>
      <c r="Y6">
        <f>IF(AND(G31&gt;0.26,G31&lt;=0.5)*1,1,0)</f>
        <v>0</v>
      </c>
      <c r="Z6" s="16">
        <f t="shared" ref="Z6:Z8" si="3">IF(Y6&lt;&gt;0,G$31,0)</f>
        <v>0</v>
      </c>
      <c r="AA6" s="16">
        <f t="shared" ref="AA6:AA8" si="4">IF(Y6&lt;&gt;0,H$31,0)</f>
        <v>0</v>
      </c>
      <c r="AB6">
        <f>IF(AND(G32&gt;0.26,G32&lt;=0.5)*1,1,0)</f>
        <v>0</v>
      </c>
      <c r="AC6" s="16">
        <f t="shared" ref="AC6:AC8" si="5">IF(AB6&lt;&gt;0,G$32,0)</f>
        <v>0</v>
      </c>
      <c r="AD6" s="16">
        <f t="shared" ref="AD6:AD8" si="6">IF(AB6&lt;&gt;0,H$32,0)</f>
        <v>0</v>
      </c>
    </row>
    <row r="7" spans="1:30">
      <c r="A7" s="17"/>
      <c r="B7" s="17"/>
      <c r="C7" s="17"/>
      <c r="D7" s="17"/>
      <c r="E7" s="18"/>
      <c r="F7" s="18"/>
      <c r="G7" s="19"/>
      <c r="H7" s="17"/>
      <c r="I7" s="17"/>
      <c r="J7" s="42"/>
      <c r="O7" t="s">
        <v>113</v>
      </c>
      <c r="P7">
        <f>IF(AND(G33&gt;0.5,G33&lt;=0.75)*1,1,0)</f>
        <v>0</v>
      </c>
      <c r="Q7" s="16">
        <f>IF(P7&lt;&gt;0,G$33,0)</f>
        <v>0</v>
      </c>
      <c r="R7" s="15">
        <f>IF(P7&lt;&gt;0,H$33,0)</f>
        <v>0</v>
      </c>
      <c r="S7">
        <f>IF(AND(G29&gt;0.5,G29&lt;=0.75)*1,1,0)</f>
        <v>0</v>
      </c>
      <c r="T7" s="16">
        <f t="shared" si="0"/>
        <v>0</v>
      </c>
      <c r="U7" s="15">
        <f t="shared" si="1"/>
        <v>0</v>
      </c>
      <c r="V7">
        <f>IF(AND(G30&gt;0.5,G30&lt;=0.75)*1,1,0)</f>
        <v>0</v>
      </c>
      <c r="W7" s="16">
        <f t="shared" si="2"/>
        <v>0</v>
      </c>
      <c r="X7" s="16">
        <f t="shared" si="2"/>
        <v>0</v>
      </c>
      <c r="Y7">
        <f>IF(AND(G31&gt;0.5,G31&lt;=0.75)*1,1,0)</f>
        <v>0</v>
      </c>
      <c r="Z7" s="16">
        <f t="shared" si="3"/>
        <v>0</v>
      </c>
      <c r="AA7" s="16">
        <f t="shared" si="4"/>
        <v>0</v>
      </c>
      <c r="AB7">
        <f>IF(AND(G32&gt;0.5,G32&lt;=0.75)*1,1,0)</f>
        <v>0</v>
      </c>
      <c r="AC7" s="16">
        <f t="shared" si="5"/>
        <v>0</v>
      </c>
      <c r="AD7" s="16">
        <f t="shared" si="6"/>
        <v>0</v>
      </c>
    </row>
    <row r="8" spans="1:30">
      <c r="A8" s="17"/>
      <c r="B8" s="17"/>
      <c r="C8" s="17"/>
      <c r="D8" s="17"/>
      <c r="E8" s="17"/>
      <c r="F8" s="17"/>
      <c r="G8" s="17"/>
      <c r="H8" s="17"/>
      <c r="I8" s="17"/>
      <c r="J8" s="42"/>
      <c r="O8" t="s">
        <v>114</v>
      </c>
      <c r="P8">
        <f>IF(AND(G33=0.76,G33&lt;=1)*1,1,0)</f>
        <v>0</v>
      </c>
      <c r="Q8" s="16">
        <f>IF(P8&lt;&gt;0,G$33,0)</f>
        <v>0</v>
      </c>
      <c r="R8" s="15">
        <f>IF(P8&lt;&gt;0,H$33,0)</f>
        <v>0</v>
      </c>
      <c r="S8">
        <f>IF(AND(G29&gt;=0.76,G29&lt;=1)*1,1,0)</f>
        <v>0</v>
      </c>
      <c r="T8" s="16">
        <f t="shared" si="0"/>
        <v>0</v>
      </c>
      <c r="U8" s="15">
        <f t="shared" si="1"/>
        <v>0</v>
      </c>
      <c r="V8">
        <f>IF(AND(G30&gt;=0.76,G30&lt;=1)*1,1,0)</f>
        <v>0</v>
      </c>
      <c r="W8" s="16">
        <f t="shared" si="2"/>
        <v>0</v>
      </c>
      <c r="X8" s="16">
        <f t="shared" si="2"/>
        <v>0</v>
      </c>
      <c r="Y8">
        <f>IF(AND(G31&gt;=0.76,G31&lt;=1)*1,1,0)</f>
        <v>0</v>
      </c>
      <c r="Z8" s="16">
        <f t="shared" si="3"/>
        <v>0</v>
      </c>
      <c r="AA8" s="16">
        <f t="shared" si="4"/>
        <v>0</v>
      </c>
      <c r="AB8">
        <f>IF(AND(G32&gt;=0.76,G32&lt;=1)*1,1,0)</f>
        <v>0</v>
      </c>
      <c r="AC8" s="16">
        <f t="shared" si="5"/>
        <v>0</v>
      </c>
      <c r="AD8" s="16">
        <f t="shared" si="6"/>
        <v>0</v>
      </c>
    </row>
    <row r="9" spans="1:30" ht="92.1">
      <c r="A9" s="17"/>
      <c r="B9" s="17"/>
      <c r="C9" s="17"/>
      <c r="D9" s="17"/>
      <c r="E9" s="20"/>
      <c r="F9" s="17"/>
      <c r="G9" s="17"/>
      <c r="H9" s="21"/>
      <c r="I9" s="17"/>
      <c r="J9" s="42"/>
    </row>
    <row r="10" spans="1:30">
      <c r="A10" s="17"/>
      <c r="B10" s="17"/>
      <c r="C10" s="17"/>
      <c r="D10" s="17"/>
      <c r="E10" s="17"/>
      <c r="F10" s="17"/>
      <c r="G10" s="17"/>
      <c r="H10" s="17"/>
      <c r="I10" s="17"/>
      <c r="J10" s="42"/>
    </row>
    <row r="11" spans="1:30">
      <c r="A11" s="17"/>
      <c r="B11" s="17"/>
      <c r="C11" s="17"/>
      <c r="D11" s="17"/>
      <c r="E11" s="17"/>
      <c r="F11" s="17"/>
      <c r="G11" s="17"/>
      <c r="H11" s="17"/>
      <c r="I11" s="17"/>
      <c r="J11" s="42"/>
    </row>
    <row r="12" spans="1:30">
      <c r="A12" s="17"/>
      <c r="B12" s="17"/>
      <c r="C12" s="17"/>
      <c r="D12" s="22"/>
      <c r="E12" s="23"/>
      <c r="F12" s="23"/>
      <c r="G12" s="23"/>
      <c r="H12" s="23"/>
      <c r="I12" s="23"/>
      <c r="J12" s="42"/>
    </row>
    <row r="13" spans="1:30" ht="47.1">
      <c r="A13" s="17"/>
      <c r="B13" s="24">
        <f>G29</f>
        <v>0</v>
      </c>
      <c r="C13" s="17"/>
      <c r="D13" s="25">
        <f>G30</f>
        <v>0</v>
      </c>
      <c r="E13" s="17"/>
      <c r="F13" s="25">
        <f>G31</f>
        <v>0</v>
      </c>
      <c r="G13" s="17"/>
      <c r="H13" s="26">
        <f>G32</f>
        <v>0</v>
      </c>
      <c r="I13" s="17"/>
      <c r="J13" s="42"/>
    </row>
    <row r="14" spans="1:30">
      <c r="A14" s="17"/>
      <c r="B14" s="17"/>
      <c r="C14" s="17"/>
      <c r="D14" s="17"/>
      <c r="E14" s="17"/>
      <c r="F14" s="17"/>
      <c r="G14" s="17"/>
      <c r="H14" s="17"/>
      <c r="I14" s="17"/>
      <c r="J14" s="42"/>
    </row>
    <row r="15" spans="1:30">
      <c r="A15" s="17"/>
      <c r="B15" s="17"/>
      <c r="C15" s="17"/>
      <c r="D15" s="17"/>
      <c r="E15" s="17"/>
      <c r="F15" s="17"/>
      <c r="G15" s="17"/>
      <c r="H15" s="17"/>
      <c r="I15" s="17"/>
      <c r="J15" s="42"/>
    </row>
    <row r="16" spans="1:30">
      <c r="A16" s="17"/>
      <c r="B16" s="17"/>
      <c r="C16" s="17"/>
      <c r="D16" s="17"/>
      <c r="E16" s="17"/>
      <c r="F16" s="17"/>
      <c r="G16" s="17"/>
      <c r="H16" s="17"/>
      <c r="I16" s="17"/>
      <c r="J16" s="42"/>
    </row>
    <row r="17" spans="1:14">
      <c r="A17" s="17"/>
      <c r="B17" s="17"/>
      <c r="C17" s="17"/>
      <c r="D17" s="17"/>
      <c r="E17" s="17"/>
      <c r="F17" s="17"/>
      <c r="G17" s="17"/>
      <c r="H17" s="17"/>
      <c r="I17" s="17"/>
      <c r="J17" s="42"/>
    </row>
    <row r="18" spans="1:14">
      <c r="A18" s="17"/>
      <c r="B18" s="17"/>
      <c r="C18" s="17"/>
      <c r="D18" s="17"/>
      <c r="E18" s="17"/>
      <c r="F18" s="17"/>
      <c r="G18" s="17"/>
      <c r="H18" s="17"/>
      <c r="I18" s="17"/>
      <c r="J18" s="42"/>
    </row>
    <row r="19" spans="1:14">
      <c r="A19" s="17"/>
      <c r="B19" s="17"/>
      <c r="C19" s="17"/>
      <c r="D19" s="17"/>
      <c r="E19" s="17"/>
      <c r="F19" s="17"/>
      <c r="G19" s="17"/>
      <c r="H19" s="17"/>
      <c r="I19" s="17"/>
      <c r="J19" s="42"/>
    </row>
    <row r="20" spans="1:14" s="11" customFormat="1" ht="32.1">
      <c r="A20" s="9" t="s">
        <v>4</v>
      </c>
      <c r="B20" s="9" t="s">
        <v>115</v>
      </c>
      <c r="C20" s="9" t="s">
        <v>8</v>
      </c>
      <c r="D20" s="10" t="s">
        <v>150</v>
      </c>
      <c r="E20" s="9" t="s">
        <v>116</v>
      </c>
      <c r="F20" s="9" t="s">
        <v>14</v>
      </c>
      <c r="G20" s="9" t="s">
        <v>16</v>
      </c>
      <c r="H20" s="10" t="s">
        <v>117</v>
      </c>
      <c r="I20" s="9" t="s">
        <v>20</v>
      </c>
      <c r="J20" s="60" t="s">
        <v>118</v>
      </c>
    </row>
    <row r="21" spans="1:14" ht="48">
      <c r="A21" s="33" t="s">
        <v>308</v>
      </c>
      <c r="B21" s="34" t="s">
        <v>309</v>
      </c>
      <c r="C21" s="35" t="s">
        <v>161</v>
      </c>
      <c r="D21" s="35" t="s">
        <v>126</v>
      </c>
      <c r="E21" s="61" t="s">
        <v>162</v>
      </c>
      <c r="F21" s="36" t="s">
        <v>80</v>
      </c>
      <c r="G21" s="36" t="s">
        <v>86</v>
      </c>
      <c r="H21" s="36" t="s">
        <v>92</v>
      </c>
      <c r="I21" s="36" t="s">
        <v>98</v>
      </c>
      <c r="J21" s="63"/>
      <c r="K21" s="7">
        <f t="shared" ref="K21:K27" si="7">IF(F21="Sem Política",0,IF(F21="Política Informal",0.25,IF(F21="Política Parcialmente Escrita",0.5,IF(F21="Política Escrita",0.75,IF(F21="Política Escrita e Aprovada",1,"INVALID")))))</f>
        <v>0</v>
      </c>
      <c r="L21" s="7">
        <f t="shared" ref="L21:L27" si="8">IF(G21="Não implementado",0,IF(G21="Partes da Política Implementadas",0.25,IF(G21="Implementada em Alguns Sistemas",0.5,IF(G21="Implementada em Muitos Sistemas",0.75,IF(G21="Implementada em Todos os Sistemas",1,"INVALID")))))</f>
        <v>0</v>
      </c>
      <c r="M21" s="7">
        <f t="shared" ref="M21:M27" si="9">IF(H21="Não Automatizado",0,IF(H21="Partes da Política Automatizadas",0.25,IF(H21="Automatizada em Alguns Sistemas",0.5,IF(H21="Automatizada em Muitos Sistemas",0.75,IF(H21="Automatizada em Todos os Sistemas",1,"INVALID")))))</f>
        <v>0</v>
      </c>
      <c r="N21" s="7">
        <f t="shared" ref="N21:N27" si="10">IF(I21="Não Reportado",0,IF(I21="Partes da Política Reportadas",0.25,IF(I21="Reportada em Alguns Sistemas",0.5,IF(I21="Reportada em Muitos Sistemas",0.75,IF(I21="Reportada em Todos os Sistemas",1,"INVALID")))))</f>
        <v>0</v>
      </c>
    </row>
    <row r="22" spans="1:14" ht="32.1">
      <c r="A22" s="33" t="s">
        <v>310</v>
      </c>
      <c r="B22" s="34" t="s">
        <v>311</v>
      </c>
      <c r="C22" s="35" t="s">
        <v>161</v>
      </c>
      <c r="D22" s="35" t="s">
        <v>126</v>
      </c>
      <c r="E22" s="61" t="s">
        <v>227</v>
      </c>
      <c r="F22" s="36" t="s">
        <v>80</v>
      </c>
      <c r="G22" s="36" t="s">
        <v>86</v>
      </c>
      <c r="H22" s="36" t="s">
        <v>92</v>
      </c>
      <c r="I22" s="36" t="s">
        <v>98</v>
      </c>
      <c r="J22" s="63"/>
      <c r="K22" s="7">
        <f t="shared" si="7"/>
        <v>0</v>
      </c>
      <c r="L22" s="7">
        <f t="shared" si="8"/>
        <v>0</v>
      </c>
      <c r="M22" s="7">
        <f t="shared" si="9"/>
        <v>0</v>
      </c>
      <c r="N22" s="7">
        <f t="shared" si="10"/>
        <v>0</v>
      </c>
    </row>
    <row r="23" spans="1:14" ht="63.95">
      <c r="A23" s="33" t="s">
        <v>312</v>
      </c>
      <c r="B23" s="34" t="s">
        <v>313</v>
      </c>
      <c r="C23" s="35" t="s">
        <v>161</v>
      </c>
      <c r="D23" s="35" t="s">
        <v>135</v>
      </c>
      <c r="E23" s="61" t="s">
        <v>227</v>
      </c>
      <c r="F23" s="36" t="s">
        <v>80</v>
      </c>
      <c r="G23" s="36" t="s">
        <v>86</v>
      </c>
      <c r="H23" s="36" t="s">
        <v>92</v>
      </c>
      <c r="I23" s="36" t="s">
        <v>98</v>
      </c>
      <c r="J23" s="63"/>
      <c r="K23" s="7">
        <f t="shared" si="7"/>
        <v>0</v>
      </c>
      <c r="L23" s="7">
        <f t="shared" si="8"/>
        <v>0</v>
      </c>
      <c r="M23" s="7">
        <f t="shared" si="9"/>
        <v>0</v>
      </c>
      <c r="N23" s="7">
        <f t="shared" si="10"/>
        <v>0</v>
      </c>
    </row>
    <row r="24" spans="1:14" ht="32.1">
      <c r="A24" s="33" t="s">
        <v>314</v>
      </c>
      <c r="B24" s="34" t="s">
        <v>315</v>
      </c>
      <c r="C24" s="35" t="s">
        <v>161</v>
      </c>
      <c r="D24" s="35" t="s">
        <v>135</v>
      </c>
      <c r="E24" s="61" t="s">
        <v>162</v>
      </c>
      <c r="F24" s="36" t="s">
        <v>80</v>
      </c>
      <c r="G24" s="36" t="s">
        <v>86</v>
      </c>
      <c r="H24" s="36" t="s">
        <v>92</v>
      </c>
      <c r="I24" s="36" t="s">
        <v>98</v>
      </c>
      <c r="J24" s="63"/>
      <c r="K24" s="7">
        <f t="shared" si="7"/>
        <v>0</v>
      </c>
      <c r="L24" s="7">
        <f t="shared" si="8"/>
        <v>0</v>
      </c>
      <c r="M24" s="7">
        <f t="shared" si="9"/>
        <v>0</v>
      </c>
      <c r="N24" s="7">
        <f t="shared" si="10"/>
        <v>0</v>
      </c>
    </row>
    <row r="25" spans="1:14" ht="48">
      <c r="A25" s="33" t="s">
        <v>316</v>
      </c>
      <c r="B25" s="34" t="s">
        <v>317</v>
      </c>
      <c r="C25" s="35" t="s">
        <v>161</v>
      </c>
      <c r="D25" s="35" t="s">
        <v>135</v>
      </c>
      <c r="E25" s="61" t="s">
        <v>318</v>
      </c>
      <c r="F25" s="36" t="s">
        <v>80</v>
      </c>
      <c r="G25" s="36" t="s">
        <v>86</v>
      </c>
      <c r="H25" s="36" t="s">
        <v>92</v>
      </c>
      <c r="I25" s="36" t="s">
        <v>98</v>
      </c>
      <c r="J25" s="63"/>
      <c r="K25" s="7">
        <f t="shared" si="7"/>
        <v>0</v>
      </c>
      <c r="L25" s="7">
        <f t="shared" si="8"/>
        <v>0</v>
      </c>
      <c r="M25" s="7">
        <f t="shared" si="9"/>
        <v>0</v>
      </c>
      <c r="N25" s="7">
        <f t="shared" si="10"/>
        <v>0</v>
      </c>
    </row>
    <row r="26" spans="1:14" ht="15.95">
      <c r="A26" s="33" t="s">
        <v>319</v>
      </c>
      <c r="B26" s="34" t="s">
        <v>320</v>
      </c>
      <c r="C26" s="35" t="s">
        <v>161</v>
      </c>
      <c r="D26" s="35" t="s">
        <v>135</v>
      </c>
      <c r="E26" s="61" t="s">
        <v>318</v>
      </c>
      <c r="F26" s="36" t="s">
        <v>80</v>
      </c>
      <c r="G26" s="36" t="s">
        <v>86</v>
      </c>
      <c r="H26" s="36" t="s">
        <v>92</v>
      </c>
      <c r="I26" s="36" t="s">
        <v>98</v>
      </c>
      <c r="J26" s="63"/>
      <c r="K26" s="7">
        <f t="shared" si="7"/>
        <v>0</v>
      </c>
      <c r="L26" s="7">
        <f t="shared" si="8"/>
        <v>0</v>
      </c>
      <c r="M26" s="7">
        <f t="shared" si="9"/>
        <v>0</v>
      </c>
      <c r="N26" s="7">
        <f t="shared" si="10"/>
        <v>0</v>
      </c>
    </row>
    <row r="27" spans="1:14" ht="32.1">
      <c r="A27" s="33" t="s">
        <v>321</v>
      </c>
      <c r="B27" s="34" t="s">
        <v>322</v>
      </c>
      <c r="C27" s="35" t="s">
        <v>161</v>
      </c>
      <c r="D27" s="35">
        <v>3</v>
      </c>
      <c r="E27" s="61" t="s">
        <v>318</v>
      </c>
      <c r="F27" s="36" t="s">
        <v>80</v>
      </c>
      <c r="G27" s="36" t="s">
        <v>86</v>
      </c>
      <c r="H27" s="36" t="s">
        <v>92</v>
      </c>
      <c r="I27" s="36" t="s">
        <v>98</v>
      </c>
      <c r="J27" s="63"/>
      <c r="K27" s="7">
        <f t="shared" si="7"/>
        <v>0</v>
      </c>
      <c r="L27" s="7">
        <f t="shared" si="8"/>
        <v>0</v>
      </c>
      <c r="M27" s="7">
        <f t="shared" si="9"/>
        <v>0</v>
      </c>
      <c r="N27" s="7">
        <f t="shared" si="10"/>
        <v>0</v>
      </c>
    </row>
    <row r="29" spans="1:14" s="12" customFormat="1" hidden="1">
      <c r="C29" s="57"/>
      <c r="D29" s="57"/>
      <c r="E29" s="137" t="s">
        <v>141</v>
      </c>
      <c r="G29" s="58">
        <f>AVERAGE(K21:K27)</f>
        <v>0</v>
      </c>
      <c r="H29" s="58">
        <f>1-G29</f>
        <v>1</v>
      </c>
    </row>
    <row r="30" spans="1:14" s="12" customFormat="1" ht="15.95" hidden="1">
      <c r="C30" s="57"/>
      <c r="D30" s="57"/>
      <c r="E30" s="59" t="s">
        <v>142</v>
      </c>
      <c r="F30" s="59"/>
      <c r="G30" s="58">
        <f>AVERAGE(L21:L27)</f>
        <v>0</v>
      </c>
      <c r="H30" s="58">
        <f>1-G30</f>
        <v>1</v>
      </c>
    </row>
    <row r="31" spans="1:14" s="12" customFormat="1" ht="15.95" hidden="1">
      <c r="C31" s="57"/>
      <c r="D31" s="57"/>
      <c r="E31" s="59" t="s">
        <v>143</v>
      </c>
      <c r="F31" s="59"/>
      <c r="G31" s="58">
        <f>AVERAGE(M21:M27)</f>
        <v>0</v>
      </c>
      <c r="H31" s="58">
        <f>1-G31</f>
        <v>1</v>
      </c>
    </row>
    <row r="32" spans="1:14" s="12" customFormat="1" ht="15.95" hidden="1">
      <c r="C32" s="57"/>
      <c r="D32" s="57"/>
      <c r="E32" s="59" t="s">
        <v>144</v>
      </c>
      <c r="F32" s="59"/>
      <c r="G32" s="58">
        <f>AVERAGE(N21:N27)</f>
        <v>0</v>
      </c>
      <c r="H32" s="58">
        <f>1-G32</f>
        <v>1</v>
      </c>
    </row>
    <row r="33" spans="1:16" s="12" customFormat="1" ht="15.95" hidden="1">
      <c r="C33" s="57"/>
      <c r="D33" s="57"/>
      <c r="E33" s="59" t="s">
        <v>145</v>
      </c>
      <c r="F33" s="59"/>
      <c r="G33" s="58">
        <f>AVERAGE(G29:G32)</f>
        <v>0</v>
      </c>
      <c r="H33" s="58">
        <f>1-G33</f>
        <v>1</v>
      </c>
    </row>
    <row r="34" spans="1:16" s="12" customFormat="1" ht="15.95" hidden="1">
      <c r="C34" s="57"/>
      <c r="D34" s="57"/>
      <c r="E34" s="59" t="s">
        <v>146</v>
      </c>
      <c r="F34" s="59"/>
      <c r="G34" s="58">
        <f>AVERAGE(L21:L22)</f>
        <v>0</v>
      </c>
      <c r="H34" s="58">
        <f t="shared" ref="H34:H36" si="11">1-G34</f>
        <v>1</v>
      </c>
    </row>
    <row r="35" spans="1:16" s="12" customFormat="1" ht="15.95" hidden="1">
      <c r="C35" s="57"/>
      <c r="D35" s="57"/>
      <c r="E35" s="59" t="s">
        <v>147</v>
      </c>
      <c r="F35" s="59"/>
      <c r="G35" s="58">
        <f>AVERAGE(L21:L26)</f>
        <v>0</v>
      </c>
      <c r="H35" s="58">
        <f t="shared" si="11"/>
        <v>1</v>
      </c>
    </row>
    <row r="36" spans="1:16" s="12" customFormat="1" ht="15.95" hidden="1">
      <c r="C36" s="57"/>
      <c r="D36" s="57"/>
      <c r="E36" s="59" t="s">
        <v>148</v>
      </c>
      <c r="F36" s="59"/>
      <c r="G36" s="58">
        <f>AVERAGE(L21:L27)</f>
        <v>0</v>
      </c>
      <c r="H36" s="58">
        <f t="shared" si="11"/>
        <v>1</v>
      </c>
    </row>
    <row r="38" spans="1:16">
      <c r="A38" s="146" t="s">
        <v>22</v>
      </c>
      <c r="B38" s="146"/>
      <c r="C38" s="146"/>
      <c r="D38" s="146"/>
      <c r="E38" s="146"/>
      <c r="F38" s="146"/>
      <c r="G38" s="146"/>
      <c r="H38" s="146"/>
      <c r="I38" s="146"/>
      <c r="J38" s="146"/>
      <c r="K38" s="146"/>
      <c r="L38" s="146"/>
      <c r="M38" s="146"/>
      <c r="N38" s="146"/>
      <c r="O38" s="146"/>
      <c r="P38" s="146"/>
    </row>
  </sheetData>
  <mergeCells count="8">
    <mergeCell ref="A1:J1"/>
    <mergeCell ref="A38:P38"/>
    <mergeCell ref="O2:AD2"/>
    <mergeCell ref="P3:R3"/>
    <mergeCell ref="S3:U3"/>
    <mergeCell ref="V3:X3"/>
    <mergeCell ref="Y3:AA3"/>
    <mergeCell ref="AB3:AD3"/>
  </mergeCells>
  <conditionalFormatting sqref="B14:F14">
    <cfRule type="colorScale" priority="5">
      <colorScale>
        <cfvo type="min"/>
        <cfvo type="percentile" val="50"/>
        <cfvo type="max"/>
        <color rgb="FFF8696B"/>
        <color rgb="FFFFEB84"/>
        <color rgb="FF63BE7B"/>
      </colorScale>
    </cfRule>
  </conditionalFormatting>
  <conditionalFormatting sqref="E5 B13 D13 F13 H13">
    <cfRule type="cellIs" dxfId="424" priority="1" operator="between">
      <formula>0.76</formula>
      <formula>1</formula>
    </cfRule>
    <cfRule type="cellIs" dxfId="423" priority="2" operator="between">
      <formula>0.5</formula>
      <formula>0.75</formula>
    </cfRule>
    <cfRule type="cellIs" dxfId="422" priority="3" operator="between">
      <formula>0.26</formula>
      <formula>0.5</formula>
    </cfRule>
    <cfRule type="cellIs" dxfId="421" priority="4" operator="lessThan">
      <formula>0.26</formula>
    </cfRule>
  </conditionalFormatting>
  <hyperlinks>
    <hyperlink ref="A38" r:id="rId1" display="http://creativecommons.org/licenses/by-sa/4.0/" xr:uid="{00000000-0004-0000-0A00-000000000000}"/>
  </hyperlinks>
  <pageMargins left="0.7" right="0.7" top="0.75" bottom="0.75" header="0.3" footer="0.3"/>
  <pageSetup scale="46" orientation="landscape" r:id="rId2"/>
  <drawing r:id="rId3"/>
  <legacyDrawing r:id="rId4"/>
  <extLst>
    <ext xmlns:x14="http://schemas.microsoft.com/office/spreadsheetml/2009/9/main" uri="{78C0D931-6437-407d-A8EE-F0AAD7539E65}">
      <x14:conditionalFormattings>
        <x14:conditionalFormatting xmlns:xm="http://schemas.microsoft.com/office/excel/2006/main">
          <x14:cfRule type="cellIs" priority="67" operator="equal" id="{BFC4ADF2-D5BC-40ED-B51C-BE4894A840DF}">
            <xm:f>Valores!$A$8</xm:f>
            <x14:dxf>
              <fill>
                <patternFill>
                  <bgColor rgb="FF27AE60"/>
                </patternFill>
              </fill>
            </x14:dxf>
          </x14:cfRule>
          <x14:cfRule type="cellIs" priority="68" operator="equal" id="{EA59A580-CE1A-4810-ABED-F26AC7F2281B}">
            <xm:f>Valores!$A$7</xm:f>
            <x14:dxf>
              <fill>
                <patternFill>
                  <bgColor rgb="FFF1C40F"/>
                </patternFill>
              </fill>
            </x14:dxf>
          </x14:cfRule>
          <x14:cfRule type="cellIs" priority="69" operator="equal" id="{02C81F9E-8284-42E4-BA5B-915534E33775}">
            <xm:f>Valores!$A$6</xm:f>
            <x14:dxf>
              <fill>
                <patternFill>
                  <bgColor rgb="FFF39C12"/>
                </patternFill>
              </fill>
            </x14:dxf>
          </x14:cfRule>
          <x14:cfRule type="cellIs" priority="70" operator="equal" id="{27D0CC48-CE4E-4173-ACB7-46D26D1CA15C}">
            <xm:f>Valores!$A$5</xm:f>
            <x14:dxf>
              <fill>
                <patternFill>
                  <bgColor rgb="FFE67E22"/>
                </patternFill>
              </fill>
            </x14:dxf>
          </x14:cfRule>
          <x14:cfRule type="cellIs" priority="71" operator="equal" id="{C265A58B-D9F5-4DAB-AEFA-FFB4ED891E09}">
            <xm:f>Valores!$A$4</xm:f>
            <x14:dxf>
              <fill>
                <patternFill>
                  <bgColor rgb="FFE74C3C"/>
                </patternFill>
              </fill>
            </x14:dxf>
          </x14:cfRule>
          <xm:sqref>F21:F23 F26:F27</xm:sqref>
        </x14:conditionalFormatting>
        <x14:conditionalFormatting xmlns:xm="http://schemas.microsoft.com/office/excel/2006/main">
          <x14:cfRule type="cellIs" priority="52" operator="equal" id="{CC020C50-F945-482F-9CED-E9E95C6C8575}">
            <xm:f>Valores!$A$15</xm:f>
            <x14:dxf>
              <fill>
                <patternFill>
                  <bgColor rgb="FF27AE60"/>
                </patternFill>
              </fill>
            </x14:dxf>
          </x14:cfRule>
          <x14:cfRule type="cellIs" priority="63" operator="equal" id="{4F0347F5-EBD3-4144-9B16-474B9DCB75CA}">
            <xm:f>Valores!$A$14</xm:f>
            <x14:dxf>
              <fill>
                <patternFill>
                  <bgColor rgb="FFF1C40F"/>
                </patternFill>
              </fill>
            </x14:dxf>
          </x14:cfRule>
          <x14:cfRule type="cellIs" priority="64" operator="equal" id="{A3701E90-7726-4F6B-A3AD-31E55DB9664A}">
            <xm:f>Valores!$A$13</xm:f>
            <x14:dxf>
              <fill>
                <patternFill>
                  <bgColor rgb="FFF39C12"/>
                </patternFill>
              </fill>
            </x14:dxf>
          </x14:cfRule>
          <x14:cfRule type="cellIs" priority="65" operator="equal" id="{CF4C47A8-5E80-47D2-9D44-FBFAD83E66C8}">
            <xm:f>Valores!$A$12</xm:f>
            <x14:dxf>
              <fill>
                <patternFill>
                  <bgColor rgb="FFE67E22"/>
                </patternFill>
              </fill>
            </x14:dxf>
          </x14:cfRule>
          <x14:cfRule type="cellIs" priority="66" operator="equal" id="{A5CAC884-9B0E-439F-ADDC-F0C1894EEDE1}">
            <xm:f>Valores!$A$11</xm:f>
            <x14:dxf>
              <fill>
                <patternFill>
                  <bgColor rgb="FFE74C3C"/>
                </patternFill>
              </fill>
            </x14:dxf>
          </x14:cfRule>
          <xm:sqref>G21:G23 G26:G27</xm:sqref>
        </x14:conditionalFormatting>
        <x14:conditionalFormatting xmlns:xm="http://schemas.microsoft.com/office/excel/2006/main">
          <x14:cfRule type="cellIs" priority="53" operator="equal" id="{89133B4A-1F96-4E72-B20F-3040D95C4EB3}">
            <xm:f>Valores!$A$22</xm:f>
            <x14:dxf>
              <fill>
                <patternFill>
                  <bgColor rgb="FF27B060"/>
                </patternFill>
              </fill>
            </x14:dxf>
          </x14:cfRule>
          <x14:cfRule type="cellIs" priority="59" operator="equal" id="{53A927A3-980A-4E40-9D07-0D6634811347}">
            <xm:f>Valores!$A$21</xm:f>
            <x14:dxf>
              <fill>
                <patternFill>
                  <bgColor rgb="FFF1C40F"/>
                </patternFill>
              </fill>
            </x14:dxf>
          </x14:cfRule>
          <x14:cfRule type="cellIs" priority="60" operator="equal" id="{D0D27A33-351A-4E98-AD3F-EE89740AE627}">
            <xm:f>Valores!$A$20</xm:f>
            <x14:dxf>
              <fill>
                <patternFill>
                  <bgColor rgb="FFF39C12"/>
                </patternFill>
              </fill>
            </x14:dxf>
          </x14:cfRule>
          <x14:cfRule type="cellIs" priority="61" operator="equal" id="{778EE1E9-EDE3-4198-A7B4-7612444B7862}">
            <xm:f>Valores!$A$19</xm:f>
            <x14:dxf>
              <fill>
                <patternFill>
                  <bgColor rgb="FFE67E22"/>
                </patternFill>
              </fill>
            </x14:dxf>
          </x14:cfRule>
          <x14:cfRule type="cellIs" priority="62" operator="equal" id="{3BDCB6EA-B591-466A-A2D7-C10A301F957D}">
            <xm:f>Valores!$A$18</xm:f>
            <x14:dxf>
              <fill>
                <patternFill>
                  <bgColor rgb="FFE74C3C"/>
                </patternFill>
              </fill>
            </x14:dxf>
          </x14:cfRule>
          <xm:sqref>H21:H23 H26:H27</xm:sqref>
        </x14:conditionalFormatting>
        <x14:conditionalFormatting xmlns:xm="http://schemas.microsoft.com/office/excel/2006/main">
          <x14:cfRule type="cellIs" priority="54" operator="equal" id="{634C7FD8-EC4C-4213-9E9D-8BD994DD665B}">
            <xm:f>Valores!$A$29</xm:f>
            <x14:dxf>
              <fill>
                <patternFill>
                  <bgColor rgb="FF27AE60"/>
                </patternFill>
              </fill>
            </x14:dxf>
          </x14:cfRule>
          <x14:cfRule type="cellIs" priority="56" operator="equal" id="{FA5E6445-3D99-4EB6-B6CD-AD6065D17E49}">
            <xm:f>Valores!$A$27</xm:f>
            <x14:dxf>
              <fill>
                <patternFill>
                  <bgColor rgb="FFF39C12"/>
                </patternFill>
              </fill>
            </x14:dxf>
          </x14:cfRule>
          <x14:cfRule type="cellIs" priority="57" operator="equal" id="{0394A798-F989-44D4-B4AF-36D35A268A4E}">
            <xm:f>Valores!$A$26</xm:f>
            <x14:dxf>
              <fill>
                <patternFill>
                  <bgColor rgb="FFE67E22"/>
                </patternFill>
              </fill>
            </x14:dxf>
          </x14:cfRule>
          <x14:cfRule type="cellIs" priority="58" operator="equal" id="{69957A92-0944-4F4E-B331-75CAB398E635}">
            <xm:f>Valores!$A$25</xm:f>
            <x14:dxf>
              <fill>
                <patternFill>
                  <bgColor rgb="FFE74C3C"/>
                </patternFill>
              </fill>
            </x14:dxf>
          </x14:cfRule>
          <xm:sqref>I21:I23 I26:I27</xm:sqref>
        </x14:conditionalFormatting>
        <x14:conditionalFormatting xmlns:xm="http://schemas.microsoft.com/office/excel/2006/main">
          <x14:cfRule type="cellIs" priority="55" operator="equal" id="{94C094EF-BA84-4B2F-BD6D-6EA13732CAE2}">
            <xm:f>Valores!$A$28</xm:f>
            <x14:dxf>
              <fill>
                <patternFill>
                  <bgColor rgb="FFF1C40F"/>
                </patternFill>
              </fill>
            </x14:dxf>
          </x14:cfRule>
          <xm:sqref>I21:I23 I26:I27</xm:sqref>
        </x14:conditionalFormatting>
        <x14:conditionalFormatting xmlns:xm="http://schemas.microsoft.com/office/excel/2006/main">
          <x14:cfRule type="cellIs" priority="47" operator="equal" id="{4CFD371E-E9BB-434F-A2B7-7474E22F6651}">
            <xm:f>Valores!$A$8</xm:f>
            <x14:dxf>
              <fill>
                <patternFill>
                  <bgColor rgb="FF27AE60"/>
                </patternFill>
              </fill>
            </x14:dxf>
          </x14:cfRule>
          <x14:cfRule type="cellIs" priority="48" operator="equal" id="{B333A875-4F60-4A69-BC86-39FB634F5EAB}">
            <xm:f>Valores!$A$7</xm:f>
            <x14:dxf>
              <fill>
                <patternFill>
                  <bgColor rgb="FFF1C40F"/>
                </patternFill>
              </fill>
            </x14:dxf>
          </x14:cfRule>
          <x14:cfRule type="cellIs" priority="49" operator="equal" id="{A7F7BF43-FC66-4651-B4BC-7A19E790EA06}">
            <xm:f>Valores!$A$6</xm:f>
            <x14:dxf>
              <fill>
                <patternFill>
                  <bgColor rgb="FFF39C12"/>
                </patternFill>
              </fill>
            </x14:dxf>
          </x14:cfRule>
          <x14:cfRule type="cellIs" priority="50" operator="equal" id="{DE5EA256-112A-454A-9896-7E3E73147F0C}">
            <xm:f>Valores!$A$5</xm:f>
            <x14:dxf>
              <fill>
                <patternFill>
                  <bgColor rgb="FFE67E22"/>
                </patternFill>
              </fill>
            </x14:dxf>
          </x14:cfRule>
          <x14:cfRule type="cellIs" priority="51" operator="equal" id="{59B24B9C-363F-4469-999F-5B11E463BA29}">
            <xm:f>Valores!$A$4</xm:f>
            <x14:dxf>
              <fill>
                <patternFill>
                  <bgColor rgb="FFE74C3C"/>
                </patternFill>
              </fill>
            </x14:dxf>
          </x14:cfRule>
          <xm:sqref>F24</xm:sqref>
        </x14:conditionalFormatting>
        <x14:conditionalFormatting xmlns:xm="http://schemas.microsoft.com/office/excel/2006/main">
          <x14:cfRule type="cellIs" priority="32" operator="equal" id="{88089226-2DE5-410C-A422-AC1320FC199C}">
            <xm:f>Valores!$A$15</xm:f>
            <x14:dxf>
              <fill>
                <patternFill>
                  <bgColor rgb="FF27AE60"/>
                </patternFill>
              </fill>
            </x14:dxf>
          </x14:cfRule>
          <x14:cfRule type="cellIs" priority="43" operator="equal" id="{93BB5BC4-B467-4DD9-9648-C3C59DD70F80}">
            <xm:f>Valores!$A$14</xm:f>
            <x14:dxf>
              <fill>
                <patternFill>
                  <bgColor rgb="FFF1C40F"/>
                </patternFill>
              </fill>
            </x14:dxf>
          </x14:cfRule>
          <x14:cfRule type="cellIs" priority="44" operator="equal" id="{180E8415-AF9B-4E7E-84FB-7B9E3FB75859}">
            <xm:f>Valores!$A$13</xm:f>
            <x14:dxf>
              <fill>
                <patternFill>
                  <bgColor rgb="FFF39C12"/>
                </patternFill>
              </fill>
            </x14:dxf>
          </x14:cfRule>
          <x14:cfRule type="cellIs" priority="45" operator="equal" id="{01BE032D-9C17-442C-8AD6-604ED88EA9A4}">
            <xm:f>Valores!$A$12</xm:f>
            <x14:dxf>
              <fill>
                <patternFill>
                  <bgColor rgb="FFE67E22"/>
                </patternFill>
              </fill>
            </x14:dxf>
          </x14:cfRule>
          <x14:cfRule type="cellIs" priority="46" operator="equal" id="{AE580471-DFA3-4D30-BF0B-1FC36435E25E}">
            <xm:f>Valores!$A$11</xm:f>
            <x14:dxf>
              <fill>
                <patternFill>
                  <bgColor rgb="FFE74C3C"/>
                </patternFill>
              </fill>
            </x14:dxf>
          </x14:cfRule>
          <xm:sqref>G24</xm:sqref>
        </x14:conditionalFormatting>
        <x14:conditionalFormatting xmlns:xm="http://schemas.microsoft.com/office/excel/2006/main">
          <x14:cfRule type="cellIs" priority="33" operator="equal" id="{1C653CBD-4EAB-4213-B64C-1AD9F9A6C63B}">
            <xm:f>Valores!$A$22</xm:f>
            <x14:dxf>
              <fill>
                <patternFill>
                  <bgColor rgb="FF27B060"/>
                </patternFill>
              </fill>
            </x14:dxf>
          </x14:cfRule>
          <x14:cfRule type="cellIs" priority="39" operator="equal" id="{17F29F3A-1A36-4E71-BD6A-04F0342F826F}">
            <xm:f>Valores!$A$21</xm:f>
            <x14:dxf>
              <fill>
                <patternFill>
                  <bgColor rgb="FFF1C40F"/>
                </patternFill>
              </fill>
            </x14:dxf>
          </x14:cfRule>
          <x14:cfRule type="cellIs" priority="40" operator="equal" id="{3031D2C7-FAAF-4BD5-863B-661DAFAD403A}">
            <xm:f>Valores!$A$20</xm:f>
            <x14:dxf>
              <fill>
                <patternFill>
                  <bgColor rgb="FFF39C12"/>
                </patternFill>
              </fill>
            </x14:dxf>
          </x14:cfRule>
          <x14:cfRule type="cellIs" priority="41" operator="equal" id="{F8F17ADD-11D4-41C8-B425-88A4B61F71EB}">
            <xm:f>Valores!$A$19</xm:f>
            <x14:dxf>
              <fill>
                <patternFill>
                  <bgColor rgb="FFE67E22"/>
                </patternFill>
              </fill>
            </x14:dxf>
          </x14:cfRule>
          <x14:cfRule type="cellIs" priority="42" operator="equal" id="{71DC18BB-28C0-4BF2-9D3D-41852BF7FDA9}">
            <xm:f>Valores!$A$18</xm:f>
            <x14:dxf>
              <fill>
                <patternFill>
                  <bgColor rgb="FFE74C3C"/>
                </patternFill>
              </fill>
            </x14:dxf>
          </x14:cfRule>
          <xm:sqref>H24</xm:sqref>
        </x14:conditionalFormatting>
        <x14:conditionalFormatting xmlns:xm="http://schemas.microsoft.com/office/excel/2006/main">
          <x14:cfRule type="cellIs" priority="34" operator="equal" id="{E383028C-19B0-4445-8A77-D88632DE6925}">
            <xm:f>Valores!$A$29</xm:f>
            <x14:dxf>
              <fill>
                <patternFill>
                  <bgColor rgb="FF27AE60"/>
                </patternFill>
              </fill>
            </x14:dxf>
          </x14:cfRule>
          <x14:cfRule type="cellIs" priority="36" operator="equal" id="{92FCC230-CD9E-4553-AA59-2B2F690FA936}">
            <xm:f>Valores!$A$27</xm:f>
            <x14:dxf>
              <fill>
                <patternFill>
                  <bgColor rgb="FFF39C12"/>
                </patternFill>
              </fill>
            </x14:dxf>
          </x14:cfRule>
          <x14:cfRule type="cellIs" priority="37" operator="equal" id="{4AC3047F-A405-46CA-9675-58B01FA5E8FA}">
            <xm:f>Valores!$A$26</xm:f>
            <x14:dxf>
              <fill>
                <patternFill>
                  <bgColor rgb="FFE67E22"/>
                </patternFill>
              </fill>
            </x14:dxf>
          </x14:cfRule>
          <x14:cfRule type="cellIs" priority="38" operator="equal" id="{394403C1-2725-41B2-94F4-5F65359DFD87}">
            <xm:f>Valores!$A$25</xm:f>
            <x14:dxf>
              <fill>
                <patternFill>
                  <bgColor rgb="FFE74C3C"/>
                </patternFill>
              </fill>
            </x14:dxf>
          </x14:cfRule>
          <xm:sqref>I24</xm:sqref>
        </x14:conditionalFormatting>
        <x14:conditionalFormatting xmlns:xm="http://schemas.microsoft.com/office/excel/2006/main">
          <x14:cfRule type="cellIs" priority="35" operator="equal" id="{2ABF4904-9B70-4AC5-9B7C-AA2A2895AAB0}">
            <xm:f>Valores!$A$28</xm:f>
            <x14:dxf>
              <fill>
                <patternFill>
                  <bgColor rgb="FFF1C40F"/>
                </patternFill>
              </fill>
            </x14:dxf>
          </x14:cfRule>
          <xm:sqref>I24</xm:sqref>
        </x14:conditionalFormatting>
        <x14:conditionalFormatting xmlns:xm="http://schemas.microsoft.com/office/excel/2006/main">
          <x14:cfRule type="cellIs" priority="27" operator="equal" id="{7A881681-45C3-45D0-B427-1E5D0307AA67}">
            <xm:f>Valores!$A$8</xm:f>
            <x14:dxf>
              <fill>
                <patternFill>
                  <bgColor rgb="FF27AE60"/>
                </patternFill>
              </fill>
            </x14:dxf>
          </x14:cfRule>
          <x14:cfRule type="cellIs" priority="28" operator="equal" id="{4EEBEB17-DE81-4DB6-BE66-D8D6D048092B}">
            <xm:f>Valores!$A$7</xm:f>
            <x14:dxf>
              <fill>
                <patternFill>
                  <bgColor rgb="FFF1C40F"/>
                </patternFill>
              </fill>
            </x14:dxf>
          </x14:cfRule>
          <x14:cfRule type="cellIs" priority="29" operator="equal" id="{7C2CDBEF-2012-449C-8182-C6A6B8D91CFB}">
            <xm:f>Valores!$A$6</xm:f>
            <x14:dxf>
              <fill>
                <patternFill>
                  <bgColor rgb="FFF39C12"/>
                </patternFill>
              </fill>
            </x14:dxf>
          </x14:cfRule>
          <x14:cfRule type="cellIs" priority="30" operator="equal" id="{EBF14926-6CD9-4C68-BC41-17C111AE7AF8}">
            <xm:f>Valores!$A$5</xm:f>
            <x14:dxf>
              <fill>
                <patternFill>
                  <bgColor rgb="FFE67E22"/>
                </patternFill>
              </fill>
            </x14:dxf>
          </x14:cfRule>
          <x14:cfRule type="cellIs" priority="31" operator="equal" id="{2F449A3B-958B-4DB9-B52C-89FA6BC994D1}">
            <xm:f>Valores!$A$4</xm:f>
            <x14:dxf>
              <fill>
                <patternFill>
                  <bgColor rgb="FFE74C3C"/>
                </patternFill>
              </fill>
            </x14:dxf>
          </x14:cfRule>
          <xm:sqref>F25</xm:sqref>
        </x14:conditionalFormatting>
        <x14:conditionalFormatting xmlns:xm="http://schemas.microsoft.com/office/excel/2006/main">
          <x14:cfRule type="cellIs" priority="12" operator="equal" id="{B31931B8-E8C8-43A7-9093-1431AA4EFF8B}">
            <xm:f>Valores!$A$15</xm:f>
            <x14:dxf>
              <fill>
                <patternFill>
                  <bgColor rgb="FF27AE60"/>
                </patternFill>
              </fill>
            </x14:dxf>
          </x14:cfRule>
          <x14:cfRule type="cellIs" priority="23" operator="equal" id="{792F1C5D-F257-4646-87D4-59EE8B07A2BC}">
            <xm:f>Valores!$A$14</xm:f>
            <x14:dxf>
              <fill>
                <patternFill>
                  <bgColor rgb="FFF1C40F"/>
                </patternFill>
              </fill>
            </x14:dxf>
          </x14:cfRule>
          <x14:cfRule type="cellIs" priority="24" operator="equal" id="{57B43BEE-872F-40A0-9DED-A4DC5C8D2302}">
            <xm:f>Valores!$A$13</xm:f>
            <x14:dxf>
              <fill>
                <patternFill>
                  <bgColor rgb="FFF39C12"/>
                </patternFill>
              </fill>
            </x14:dxf>
          </x14:cfRule>
          <x14:cfRule type="cellIs" priority="25" operator="equal" id="{53421293-12F0-43A6-BF16-E1CBCA626C2A}">
            <xm:f>Valores!$A$12</xm:f>
            <x14:dxf>
              <fill>
                <patternFill>
                  <bgColor rgb="FFE67E22"/>
                </patternFill>
              </fill>
            </x14:dxf>
          </x14:cfRule>
          <x14:cfRule type="cellIs" priority="26" operator="equal" id="{A4D8F9D2-4C65-4A8C-ACEC-BE6E17FD45FC}">
            <xm:f>Valores!$A$11</xm:f>
            <x14:dxf>
              <fill>
                <patternFill>
                  <bgColor rgb="FFE74C3C"/>
                </patternFill>
              </fill>
            </x14:dxf>
          </x14:cfRule>
          <xm:sqref>G25</xm:sqref>
        </x14:conditionalFormatting>
        <x14:conditionalFormatting xmlns:xm="http://schemas.microsoft.com/office/excel/2006/main">
          <x14:cfRule type="cellIs" priority="13" operator="equal" id="{D6AB37DB-8976-4114-A2EE-DC9989161FFC}">
            <xm:f>Valores!$A$22</xm:f>
            <x14:dxf>
              <fill>
                <patternFill>
                  <bgColor rgb="FF27B060"/>
                </patternFill>
              </fill>
            </x14:dxf>
          </x14:cfRule>
          <x14:cfRule type="cellIs" priority="19" operator="equal" id="{EE452CFA-0A4B-4CD7-9A4E-B98E76654A62}">
            <xm:f>Valores!$A$21</xm:f>
            <x14:dxf>
              <fill>
                <patternFill>
                  <bgColor rgb="FFF1C40F"/>
                </patternFill>
              </fill>
            </x14:dxf>
          </x14:cfRule>
          <x14:cfRule type="cellIs" priority="20" operator="equal" id="{C2035255-00D2-42F1-9F6E-430CA720E7D5}">
            <xm:f>Valores!$A$20</xm:f>
            <x14:dxf>
              <fill>
                <patternFill>
                  <bgColor rgb="FFF39C12"/>
                </patternFill>
              </fill>
            </x14:dxf>
          </x14:cfRule>
          <x14:cfRule type="cellIs" priority="21" operator="equal" id="{01718F0F-C6B5-4D4D-B08D-CB24E4BA2CDF}">
            <xm:f>Valores!$A$19</xm:f>
            <x14:dxf>
              <fill>
                <patternFill>
                  <bgColor rgb="FFE67E22"/>
                </patternFill>
              </fill>
            </x14:dxf>
          </x14:cfRule>
          <x14:cfRule type="cellIs" priority="22" operator="equal" id="{1E2A8419-F58C-4D46-B99F-CD6DB6AD210E}">
            <xm:f>Valores!$A$18</xm:f>
            <x14:dxf>
              <fill>
                <patternFill>
                  <bgColor rgb="FFE74C3C"/>
                </patternFill>
              </fill>
            </x14:dxf>
          </x14:cfRule>
          <xm:sqref>H25</xm:sqref>
        </x14:conditionalFormatting>
        <x14:conditionalFormatting xmlns:xm="http://schemas.microsoft.com/office/excel/2006/main">
          <x14:cfRule type="cellIs" priority="14" operator="equal" id="{D6F5DD72-FB32-4C06-ABFF-F4E7071CE597}">
            <xm:f>Valores!$A$29</xm:f>
            <x14:dxf>
              <fill>
                <patternFill>
                  <bgColor rgb="FF27AE60"/>
                </patternFill>
              </fill>
            </x14:dxf>
          </x14:cfRule>
          <x14:cfRule type="cellIs" priority="16" operator="equal" id="{50CAE427-7AD2-40D7-A1FB-555F56AC5E56}">
            <xm:f>Valores!$A$27</xm:f>
            <x14:dxf>
              <fill>
                <patternFill>
                  <bgColor rgb="FFF39C12"/>
                </patternFill>
              </fill>
            </x14:dxf>
          </x14:cfRule>
          <x14:cfRule type="cellIs" priority="17" operator="equal" id="{145F5E94-ABAB-47DC-BE19-ECE9BAC81038}">
            <xm:f>Valores!$A$26</xm:f>
            <x14:dxf>
              <fill>
                <patternFill>
                  <bgColor rgb="FFE67E22"/>
                </patternFill>
              </fill>
            </x14:dxf>
          </x14:cfRule>
          <x14:cfRule type="cellIs" priority="18" operator="equal" id="{1A4EA397-98C9-445D-B0F3-CC34F5EA4C64}">
            <xm:f>Valores!$A$25</xm:f>
            <x14:dxf>
              <fill>
                <patternFill>
                  <bgColor rgb="FFE74C3C"/>
                </patternFill>
              </fill>
            </x14:dxf>
          </x14:cfRule>
          <xm:sqref>I25</xm:sqref>
        </x14:conditionalFormatting>
        <x14:conditionalFormatting xmlns:xm="http://schemas.microsoft.com/office/excel/2006/main">
          <x14:cfRule type="cellIs" priority="15" operator="equal" id="{FE266142-B994-4A93-8181-1694F5136030}">
            <xm:f>Valores!$A$28</xm:f>
            <x14:dxf>
              <fill>
                <patternFill>
                  <bgColor rgb="FFF1C40F"/>
                </patternFill>
              </fill>
            </x14:dxf>
          </x14:cfRule>
          <xm:sqref>I25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Valores!$A$25:$A$29</xm:f>
          </x14:formula1>
          <xm:sqref>I21:I27</xm:sqref>
        </x14:dataValidation>
        <x14:dataValidation type="list" allowBlank="1" showInputMessage="1" showErrorMessage="1" xr:uid="{00000000-0002-0000-0A00-000001000000}">
          <x14:formula1>
            <xm:f>Valores!$A$18:$A$22</xm:f>
          </x14:formula1>
          <xm:sqref>H21:H27</xm:sqref>
        </x14:dataValidation>
        <x14:dataValidation type="list" allowBlank="1" showInputMessage="1" showErrorMessage="1" xr:uid="{00000000-0002-0000-0A00-000002000000}">
          <x14:formula1>
            <xm:f>Valores!$A$11:$A$15</xm:f>
          </x14:formula1>
          <xm:sqref>G21:G27</xm:sqref>
        </x14:dataValidation>
        <x14:dataValidation type="list" allowBlank="1" showInputMessage="1" showErrorMessage="1" xr:uid="{00000000-0002-0000-0A00-000003000000}">
          <x14:formula1>
            <xm:f>Valores!$A$4:$A$8</xm:f>
          </x14:formula1>
          <xm:sqref>F21:F27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Planilha12">
    <pageSetUpPr fitToPage="1"/>
  </sheetPr>
  <dimension ref="A1:AR38"/>
  <sheetViews>
    <sheetView topLeftCell="B1" zoomScale="85" zoomScaleNormal="85" workbookViewId="0">
      <selection activeCell="J25" sqref="J25"/>
    </sheetView>
  </sheetViews>
  <sheetFormatPr defaultColWidth="8.7109375" defaultRowHeight="15"/>
  <cols>
    <col min="2" max="2" width="71.28515625" customWidth="1"/>
    <col min="3" max="3" width="14" style="2" customWidth="1"/>
    <col min="4" max="4" width="20.42578125" style="2" customWidth="1"/>
    <col min="5" max="5" width="48.28515625" customWidth="1"/>
    <col min="6" max="6" width="29.42578125" customWidth="1"/>
    <col min="7" max="7" width="40.140625" customWidth="1"/>
    <col min="8" max="8" width="26.7109375" customWidth="1"/>
    <col min="9" max="9" width="27.28515625" customWidth="1"/>
    <col min="10" max="10" width="50.140625" customWidth="1"/>
    <col min="11" max="14" width="8.7109375" hidden="1" customWidth="1"/>
    <col min="15" max="40" width="0" style="12" hidden="1" customWidth="1"/>
    <col min="41" max="44" width="8.7109375" style="12"/>
  </cols>
  <sheetData>
    <row r="1" spans="1:30" ht="180.2" customHeight="1">
      <c r="A1" s="151" t="s">
        <v>323</v>
      </c>
      <c r="B1" s="151"/>
      <c r="C1" s="151"/>
      <c r="D1" s="151"/>
      <c r="E1" s="151"/>
      <c r="F1" s="151"/>
      <c r="G1" s="151"/>
      <c r="H1" s="151"/>
      <c r="I1" s="151"/>
      <c r="J1" s="153"/>
    </row>
    <row r="2" spans="1:30" ht="54.95" customHeight="1">
      <c r="A2" s="17"/>
      <c r="B2" s="17"/>
      <c r="C2" s="17"/>
      <c r="D2" s="17"/>
      <c r="E2" s="17"/>
      <c r="F2" s="17"/>
      <c r="G2" s="17"/>
      <c r="H2" s="17"/>
      <c r="I2" s="17"/>
      <c r="J2" s="42"/>
      <c r="O2" s="154" t="s">
        <v>104</v>
      </c>
      <c r="P2" s="154"/>
      <c r="Q2" s="154"/>
      <c r="R2" s="154"/>
      <c r="S2" s="154"/>
      <c r="T2" s="154"/>
      <c r="U2" s="154"/>
      <c r="V2" s="154"/>
      <c r="W2" s="154"/>
      <c r="X2" s="154"/>
      <c r="Y2" s="154"/>
      <c r="Z2" s="154"/>
      <c r="AA2" s="154"/>
      <c r="AB2" s="154"/>
      <c r="AC2" s="154"/>
      <c r="AD2" s="154"/>
    </row>
    <row r="3" spans="1:30" ht="75.95" customHeight="1">
      <c r="A3" s="17"/>
      <c r="B3" s="17"/>
      <c r="C3" s="17"/>
      <c r="D3" s="17"/>
      <c r="E3" s="17"/>
      <c r="F3" s="17"/>
      <c r="G3" s="17"/>
      <c r="H3" s="17"/>
      <c r="I3" s="17"/>
      <c r="J3" s="42"/>
      <c r="O3" s="137"/>
      <c r="P3" s="154" t="s">
        <v>105</v>
      </c>
      <c r="Q3" s="154"/>
      <c r="R3" s="154"/>
      <c r="S3" s="154" t="s">
        <v>106</v>
      </c>
      <c r="T3" s="154"/>
      <c r="U3" s="154"/>
      <c r="V3" s="154" t="s">
        <v>16</v>
      </c>
      <c r="W3" s="154"/>
      <c r="X3" s="154"/>
      <c r="Y3" s="154" t="s">
        <v>18</v>
      </c>
      <c r="Z3" s="154"/>
      <c r="AA3" s="154"/>
      <c r="AB3" s="154" t="s">
        <v>20</v>
      </c>
      <c r="AC3" s="154"/>
      <c r="AD3" s="154"/>
    </row>
    <row r="4" spans="1:30" ht="16.7" customHeight="1">
      <c r="A4" s="17"/>
      <c r="B4" s="17"/>
      <c r="C4" s="17"/>
      <c r="D4" s="17"/>
      <c r="E4" s="17"/>
      <c r="F4" s="17"/>
      <c r="G4" s="17"/>
      <c r="H4" s="17"/>
      <c r="I4" s="17"/>
      <c r="J4" s="42"/>
      <c r="O4" s="12" t="s">
        <v>107</v>
      </c>
      <c r="P4" s="12" t="s">
        <v>108</v>
      </c>
      <c r="Q4" s="12" t="s">
        <v>109</v>
      </c>
      <c r="R4" s="12" t="s">
        <v>110</v>
      </c>
      <c r="S4" s="12" t="s">
        <v>108</v>
      </c>
      <c r="T4" s="12" t="s">
        <v>109</v>
      </c>
      <c r="U4" s="12" t="s">
        <v>110</v>
      </c>
      <c r="V4" s="12" t="s">
        <v>108</v>
      </c>
      <c r="W4" s="12" t="s">
        <v>109</v>
      </c>
      <c r="X4" s="12" t="s">
        <v>110</v>
      </c>
      <c r="Y4" s="12" t="s">
        <v>108</v>
      </c>
      <c r="Z4" s="12" t="s">
        <v>109</v>
      </c>
      <c r="AA4" s="12" t="s">
        <v>110</v>
      </c>
      <c r="AB4" s="12" t="s">
        <v>108</v>
      </c>
      <c r="AC4" s="12" t="s">
        <v>109</v>
      </c>
      <c r="AD4" s="12" t="s">
        <v>110</v>
      </c>
    </row>
    <row r="5" spans="1:30" ht="81.95">
      <c r="A5" s="17"/>
      <c r="B5" s="17"/>
      <c r="C5" s="17"/>
      <c r="D5" s="17"/>
      <c r="E5" s="27">
        <f>G33</f>
        <v>0</v>
      </c>
      <c r="F5" s="43"/>
      <c r="G5" s="19"/>
      <c r="H5" s="17"/>
      <c r="I5" s="17"/>
      <c r="J5" s="42"/>
      <c r="O5" s="12" t="s">
        <v>111</v>
      </c>
      <c r="P5" s="12">
        <f>IF(G33&lt;0.26,1,0)</f>
        <v>1</v>
      </c>
      <c r="Q5" s="52">
        <f>IF(P5&lt;&gt;0,G$33,0)</f>
        <v>0</v>
      </c>
      <c r="R5" s="53">
        <f>IF(P5&lt;&gt;0,H$33,0)</f>
        <v>1</v>
      </c>
      <c r="S5" s="12">
        <f>IF(G$29&lt;0.26,1,0)</f>
        <v>1</v>
      </c>
      <c r="T5" s="52">
        <f>IF(S5&lt;&gt;0,G$29,0)</f>
        <v>0</v>
      </c>
      <c r="U5" s="53">
        <f>IF(S5&lt;&gt;0,H$29,0)</f>
        <v>1</v>
      </c>
      <c r="V5" s="12">
        <f>IF(G30&lt;0.26,1,0)</f>
        <v>1</v>
      </c>
      <c r="W5" s="52">
        <f>IF(V5&lt;&gt;0,G$30,0)</f>
        <v>0</v>
      </c>
      <c r="X5" s="52">
        <f>IF(V5&lt;&gt;0,H$30,0)</f>
        <v>1</v>
      </c>
      <c r="Y5" s="12">
        <f>IF(G31&lt;0.26,1,0)</f>
        <v>1</v>
      </c>
      <c r="Z5" s="52">
        <f>IF(Y5&lt;&gt;0,G$31,0)</f>
        <v>0</v>
      </c>
      <c r="AA5" s="52">
        <f>IF($Y5&lt;&gt;0,H$31,0)</f>
        <v>1</v>
      </c>
      <c r="AB5" s="12">
        <f>IF(G32&lt;0.26,1,0)</f>
        <v>1</v>
      </c>
      <c r="AC5" s="52">
        <f>IF(AB5&lt;&gt;0,G$32,0)</f>
        <v>0</v>
      </c>
      <c r="AD5" s="52">
        <f>IF(AB5&lt;&gt;0,H$32,0)</f>
        <v>1</v>
      </c>
    </row>
    <row r="6" spans="1:30">
      <c r="A6" s="17"/>
      <c r="B6" s="17"/>
      <c r="C6" s="17"/>
      <c r="D6" s="17"/>
      <c r="E6" s="17"/>
      <c r="F6" s="17"/>
      <c r="G6" s="17"/>
      <c r="H6" s="17"/>
      <c r="I6" s="17"/>
      <c r="J6" s="42"/>
      <c r="O6" s="12" t="s">
        <v>112</v>
      </c>
      <c r="P6" s="12">
        <f>IF(AND(G33&gt;0.26,G33&lt;=0.5)*1,1,0)</f>
        <v>0</v>
      </c>
      <c r="Q6" s="52">
        <f>IF(P6&lt;&gt;0,G$33,0)</f>
        <v>0</v>
      </c>
      <c r="R6" s="53">
        <f>IF(P6&lt;&gt;0,H$33,0)</f>
        <v>0</v>
      </c>
      <c r="S6" s="12">
        <f>IF(AND(G29&gt;0.26,G29&lt;=0.5)*1,1,0)</f>
        <v>0</v>
      </c>
      <c r="T6" s="52">
        <f t="shared" ref="T6:T8" si="0">IF(S6&lt;&gt;0,G$29,0)</f>
        <v>0</v>
      </c>
      <c r="U6" s="53">
        <f t="shared" ref="U6:U8" si="1">IF(S6&lt;&gt;0,H$29,0)</f>
        <v>0</v>
      </c>
      <c r="V6" s="12">
        <f>IF(AND(G30&gt;0.26,G30&lt;=0.5)*1,1,0)</f>
        <v>0</v>
      </c>
      <c r="W6" s="52">
        <f t="shared" ref="W6:X8" si="2">IF(V6&lt;&gt;0,G$30,0)</f>
        <v>0</v>
      </c>
      <c r="X6" s="52">
        <f t="shared" si="2"/>
        <v>0</v>
      </c>
      <c r="Y6" s="12">
        <f>IF(AND(G31&gt;0.26,G31&lt;=0.5)*1,1,0)</f>
        <v>0</v>
      </c>
      <c r="Z6" s="52">
        <f t="shared" ref="Z6:Z8" si="3">IF(Y6&lt;&gt;0,G$31,0)</f>
        <v>0</v>
      </c>
      <c r="AA6" s="52">
        <f t="shared" ref="AA6:AA8" si="4">IF(Y6&lt;&gt;0,H$31,0)</f>
        <v>0</v>
      </c>
      <c r="AB6" s="12">
        <f>IF(AND(G32&gt;0.26,G32&lt;=0.5)*1,1,0)</f>
        <v>0</v>
      </c>
      <c r="AC6" s="52">
        <f t="shared" ref="AC6:AC8" si="5">IF(AB6&lt;&gt;0,G$32,0)</f>
        <v>0</v>
      </c>
      <c r="AD6" s="52">
        <f t="shared" ref="AD6:AD8" si="6">IF(AB6&lt;&gt;0,H$32,0)</f>
        <v>0</v>
      </c>
    </row>
    <row r="7" spans="1:30">
      <c r="A7" s="17"/>
      <c r="B7" s="17"/>
      <c r="C7" s="17"/>
      <c r="D7" s="17"/>
      <c r="E7" s="18"/>
      <c r="F7" s="18"/>
      <c r="G7" s="19"/>
      <c r="H7" s="17"/>
      <c r="I7" s="17"/>
      <c r="J7" s="42"/>
      <c r="O7" s="12" t="s">
        <v>113</v>
      </c>
      <c r="P7" s="12">
        <f>IF(AND(G33&gt;0.5,G33&lt;=0.75)*1,1,0)</f>
        <v>0</v>
      </c>
      <c r="Q7" s="52">
        <f>IF(P7&lt;&gt;0,G$33,0)</f>
        <v>0</v>
      </c>
      <c r="R7" s="53">
        <f>IF(P7&lt;&gt;0,H$33,0)</f>
        <v>0</v>
      </c>
      <c r="S7" s="12">
        <f>IF(AND(G29&gt;0.5,G29&lt;=0.75)*1,1,0)</f>
        <v>0</v>
      </c>
      <c r="T7" s="52">
        <f t="shared" si="0"/>
        <v>0</v>
      </c>
      <c r="U7" s="53">
        <f t="shared" si="1"/>
        <v>0</v>
      </c>
      <c r="V7" s="12">
        <f>IF(AND(G30&gt;0.5,G30&lt;=0.75)*1,1,0)</f>
        <v>0</v>
      </c>
      <c r="W7" s="52">
        <f t="shared" si="2"/>
        <v>0</v>
      </c>
      <c r="X7" s="52">
        <f t="shared" si="2"/>
        <v>0</v>
      </c>
      <c r="Y7" s="12">
        <f>IF(AND(G31&gt;0.5,G31&lt;=0.75)*1,1,0)</f>
        <v>0</v>
      </c>
      <c r="Z7" s="52">
        <f t="shared" si="3"/>
        <v>0</v>
      </c>
      <c r="AA7" s="52">
        <f t="shared" si="4"/>
        <v>0</v>
      </c>
      <c r="AB7" s="12">
        <f>IF(AND(G32&gt;0.5,G32&lt;=0.75)*1,1,0)</f>
        <v>0</v>
      </c>
      <c r="AC7" s="52">
        <f t="shared" si="5"/>
        <v>0</v>
      </c>
      <c r="AD7" s="52">
        <f t="shared" si="6"/>
        <v>0</v>
      </c>
    </row>
    <row r="8" spans="1:30">
      <c r="A8" s="17"/>
      <c r="B8" s="17"/>
      <c r="C8" s="17"/>
      <c r="D8" s="17"/>
      <c r="E8" s="17"/>
      <c r="F8" s="17"/>
      <c r="G8" s="17"/>
      <c r="H8" s="17"/>
      <c r="I8" s="17"/>
      <c r="J8" s="42"/>
      <c r="O8" s="12" t="s">
        <v>114</v>
      </c>
      <c r="P8" s="12">
        <f>IF(AND(G33=0.76,G33&lt;=1)*1,1,0)</f>
        <v>0</v>
      </c>
      <c r="Q8" s="52">
        <f>IF(P8&lt;&gt;0,G$33,0)</f>
        <v>0</v>
      </c>
      <c r="R8" s="53">
        <f>IF(P8&lt;&gt;0,H$33,0)</f>
        <v>0</v>
      </c>
      <c r="S8" s="12">
        <f>IF(AND(G29&gt;=0.76,G29&lt;=1)*1,1,0)</f>
        <v>0</v>
      </c>
      <c r="T8" s="52">
        <f t="shared" si="0"/>
        <v>0</v>
      </c>
      <c r="U8" s="53">
        <f t="shared" si="1"/>
        <v>0</v>
      </c>
      <c r="V8" s="12">
        <f>IF(AND(G30&gt;=0.76,G30&lt;=1)*1,1,0)</f>
        <v>0</v>
      </c>
      <c r="W8" s="52">
        <f t="shared" si="2"/>
        <v>0</v>
      </c>
      <c r="X8" s="52">
        <f t="shared" si="2"/>
        <v>0</v>
      </c>
      <c r="Y8" s="12">
        <f>IF(AND(G31&gt;=0.76,G31&lt;=1)*1,1,0)</f>
        <v>0</v>
      </c>
      <c r="Z8" s="52">
        <f t="shared" si="3"/>
        <v>0</v>
      </c>
      <c r="AA8" s="52">
        <f t="shared" si="4"/>
        <v>0</v>
      </c>
      <c r="AB8" s="12">
        <f>IF(AND(G32&gt;=0.76,G32&lt;=1)*1,1,0)</f>
        <v>0</v>
      </c>
      <c r="AC8" s="52">
        <f t="shared" si="5"/>
        <v>0</v>
      </c>
      <c r="AD8" s="52">
        <f t="shared" si="6"/>
        <v>0</v>
      </c>
    </row>
    <row r="9" spans="1:30" ht="92.1">
      <c r="A9" s="17"/>
      <c r="B9" s="17"/>
      <c r="C9" s="17"/>
      <c r="D9" s="17"/>
      <c r="E9" s="20"/>
      <c r="F9" s="17"/>
      <c r="G9" s="17"/>
      <c r="H9" s="21"/>
      <c r="I9" s="17"/>
      <c r="J9" s="42"/>
    </row>
    <row r="10" spans="1:30">
      <c r="A10" s="17"/>
      <c r="B10" s="17"/>
      <c r="C10" s="17"/>
      <c r="D10" s="17"/>
      <c r="E10" s="17"/>
      <c r="F10" s="17"/>
      <c r="G10" s="17"/>
      <c r="H10" s="17"/>
      <c r="I10" s="17"/>
      <c r="J10" s="42"/>
    </row>
    <row r="11" spans="1:30">
      <c r="A11" s="17"/>
      <c r="B11" s="17"/>
      <c r="C11" s="17"/>
      <c r="D11" s="17"/>
      <c r="E11" s="17"/>
      <c r="F11" s="17"/>
      <c r="G11" s="17"/>
      <c r="H11" s="17"/>
      <c r="I11" s="17"/>
      <c r="J11" s="42"/>
    </row>
    <row r="12" spans="1:30">
      <c r="A12" s="17"/>
      <c r="B12" s="17"/>
      <c r="C12" s="17"/>
      <c r="D12" s="22"/>
      <c r="E12" s="23"/>
      <c r="F12" s="23"/>
      <c r="G12" s="23"/>
      <c r="H12" s="23"/>
      <c r="I12" s="23"/>
      <c r="J12" s="42"/>
    </row>
    <row r="13" spans="1:30" ht="47.1">
      <c r="A13" s="17"/>
      <c r="B13" s="24">
        <f>G29</f>
        <v>0</v>
      </c>
      <c r="C13" s="17"/>
      <c r="D13" s="25">
        <f>G30</f>
        <v>0</v>
      </c>
      <c r="E13" s="17"/>
      <c r="F13" s="25">
        <f>G31</f>
        <v>0</v>
      </c>
      <c r="G13" s="17"/>
      <c r="H13" s="26">
        <f>G32</f>
        <v>0</v>
      </c>
      <c r="I13" s="17"/>
      <c r="J13" s="42"/>
    </row>
    <row r="14" spans="1:30">
      <c r="A14" s="17"/>
      <c r="B14" s="17"/>
      <c r="C14" s="17"/>
      <c r="D14" s="17"/>
      <c r="E14" s="17"/>
      <c r="F14" s="17"/>
      <c r="G14" s="17"/>
      <c r="H14" s="17"/>
      <c r="I14" s="17"/>
      <c r="J14" s="42"/>
    </row>
    <row r="15" spans="1:30">
      <c r="A15" s="17"/>
      <c r="B15" s="17"/>
      <c r="C15" s="17"/>
      <c r="D15" s="17"/>
      <c r="E15" s="17"/>
      <c r="F15" s="17"/>
      <c r="G15" s="17"/>
      <c r="H15" s="17"/>
      <c r="I15" s="17"/>
      <c r="J15" s="42"/>
    </row>
    <row r="16" spans="1:30">
      <c r="A16" s="17"/>
      <c r="B16" s="17"/>
      <c r="C16" s="17"/>
      <c r="D16" s="17"/>
      <c r="E16" s="17"/>
      <c r="F16" s="17"/>
      <c r="G16" s="17"/>
      <c r="H16" s="17"/>
      <c r="I16" s="17"/>
      <c r="J16" s="42"/>
    </row>
    <row r="17" spans="1:44">
      <c r="A17" s="17"/>
      <c r="B17" s="17"/>
      <c r="C17" s="17"/>
      <c r="D17" s="17"/>
      <c r="E17" s="17"/>
      <c r="F17" s="17"/>
      <c r="G17" s="17"/>
      <c r="H17" s="17"/>
      <c r="I17" s="17"/>
      <c r="J17" s="42"/>
    </row>
    <row r="18" spans="1:44">
      <c r="A18" s="17"/>
      <c r="B18" s="17"/>
      <c r="C18" s="17"/>
      <c r="D18" s="17"/>
      <c r="E18" s="17"/>
      <c r="F18" s="17"/>
      <c r="G18" s="17"/>
      <c r="H18" s="17"/>
      <c r="I18" s="17"/>
      <c r="J18" s="42"/>
    </row>
    <row r="19" spans="1:44">
      <c r="A19" s="17"/>
      <c r="B19" s="17"/>
      <c r="C19" s="17"/>
      <c r="D19" s="17"/>
      <c r="E19" s="17"/>
      <c r="F19" s="17"/>
      <c r="G19" s="17"/>
      <c r="H19" s="17"/>
      <c r="I19" s="17"/>
      <c r="J19" s="42"/>
    </row>
    <row r="20" spans="1:44" s="13" customFormat="1" ht="32.1">
      <c r="A20" s="10" t="s">
        <v>4</v>
      </c>
      <c r="B20" s="10" t="s">
        <v>115</v>
      </c>
      <c r="C20" s="10" t="s">
        <v>8</v>
      </c>
      <c r="D20" s="10" t="s">
        <v>150</v>
      </c>
      <c r="E20" s="10" t="s">
        <v>116</v>
      </c>
      <c r="F20" s="10" t="s">
        <v>14</v>
      </c>
      <c r="G20" s="10" t="s">
        <v>16</v>
      </c>
      <c r="H20" s="10" t="s">
        <v>117</v>
      </c>
      <c r="I20" s="10" t="s">
        <v>20</v>
      </c>
      <c r="J20" s="44" t="s">
        <v>118</v>
      </c>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row>
    <row r="21" spans="1:44" s="1" customFormat="1" ht="15.95">
      <c r="A21" s="39" t="s">
        <v>324</v>
      </c>
      <c r="B21" s="34" t="s">
        <v>325</v>
      </c>
      <c r="C21" s="35" t="s">
        <v>161</v>
      </c>
      <c r="D21" s="35" t="s">
        <v>126</v>
      </c>
      <c r="E21" s="35" t="s">
        <v>215</v>
      </c>
      <c r="F21" s="41" t="s">
        <v>80</v>
      </c>
      <c r="G21" s="41" t="s">
        <v>86</v>
      </c>
      <c r="H21" s="41" t="s">
        <v>92</v>
      </c>
      <c r="I21" s="41" t="s">
        <v>98</v>
      </c>
      <c r="J21" s="37"/>
      <c r="K21" s="38">
        <f t="shared" ref="K21:K27" si="7">IF(F21="Sem Política",0,IF(F21="Política Informal",0.25,IF(F21="Política Parcialmente Escrita",0.5,IF(F21="Política Escrita",0.75,IF(F21="Política Escrita e Aprovada",1,"INVALID")))))</f>
        <v>0</v>
      </c>
      <c r="L21" s="38">
        <f t="shared" ref="L21:L27" si="8">IF(G21="Não implementado",0,IF(G21="Partes da Política Implementadas",0.25,IF(G21="Implementada em Alguns Sistemas",0.5,IF(G21="Implementada em Muitos Sistemas",0.75,IF(G21="Implementada em Todos os Sistemas",1,"INVALID")))))</f>
        <v>0</v>
      </c>
      <c r="M21" s="38">
        <f t="shared" ref="M21:M27" si="9">IF(H21="Não Automatizado",0,IF(H21="Partes da Política Automatizadas",0.25,IF(H21="Automatizada em Alguns Sistemas",0.5,IF(H21="Automatizada em Muitos Sistemas",0.75,IF(H21="Automatizada em Todos os Sistemas",1,"INVALID")))))</f>
        <v>0</v>
      </c>
      <c r="N21" s="38">
        <f t="shared" ref="N21:N27" si="10">IF(I21="Não Reportado",0,IF(I21="Partes da Política Reportadas",0.25,IF(I21="Reportada em Alguns Sistemas",0.5,IF(I21="Reportada em Muitos Sistemas",0.75,IF(I21="Reportada em Todos os Sistemas",1,"INVALID")))))</f>
        <v>0</v>
      </c>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row>
    <row r="22" spans="1:44" s="1" customFormat="1" ht="32.1">
      <c r="A22" s="46" t="s">
        <v>326</v>
      </c>
      <c r="B22" s="47" t="s">
        <v>327</v>
      </c>
      <c r="C22" s="48" t="s">
        <v>161</v>
      </c>
      <c r="D22" s="48" t="s">
        <v>126</v>
      </c>
      <c r="E22" s="48" t="s">
        <v>215</v>
      </c>
      <c r="F22" s="41" t="s">
        <v>80</v>
      </c>
      <c r="G22" s="41" t="s">
        <v>86</v>
      </c>
      <c r="H22" s="41" t="s">
        <v>92</v>
      </c>
      <c r="I22" s="41" t="s">
        <v>98</v>
      </c>
      <c r="J22" s="51"/>
      <c r="K22" s="38">
        <f t="shared" si="7"/>
        <v>0</v>
      </c>
      <c r="L22" s="38">
        <f t="shared" si="8"/>
        <v>0</v>
      </c>
      <c r="M22" s="38">
        <f t="shared" si="9"/>
        <v>0</v>
      </c>
      <c r="N22" s="38">
        <f t="shared" si="10"/>
        <v>0</v>
      </c>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row>
    <row r="23" spans="1:44" s="1" customFormat="1" ht="15.95">
      <c r="A23" s="46" t="s">
        <v>328</v>
      </c>
      <c r="B23" s="47" t="s">
        <v>329</v>
      </c>
      <c r="C23" s="48" t="s">
        <v>161</v>
      </c>
      <c r="D23" s="48" t="s">
        <v>126</v>
      </c>
      <c r="E23" s="48" t="s">
        <v>215</v>
      </c>
      <c r="F23" s="41" t="s">
        <v>80</v>
      </c>
      <c r="G23" s="41" t="s">
        <v>86</v>
      </c>
      <c r="H23" s="41" t="s">
        <v>92</v>
      </c>
      <c r="I23" s="41" t="s">
        <v>98</v>
      </c>
      <c r="J23" s="51"/>
      <c r="K23" s="38">
        <f t="shared" si="7"/>
        <v>0</v>
      </c>
      <c r="L23" s="38">
        <f t="shared" si="8"/>
        <v>0</v>
      </c>
      <c r="M23" s="38">
        <f t="shared" si="9"/>
        <v>0</v>
      </c>
      <c r="N23" s="38">
        <f t="shared" si="10"/>
        <v>0</v>
      </c>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row>
    <row r="24" spans="1:44" s="1" customFormat="1" ht="15.95">
      <c r="A24" s="46" t="s">
        <v>330</v>
      </c>
      <c r="B24" s="47" t="s">
        <v>331</v>
      </c>
      <c r="C24" s="48" t="s">
        <v>134</v>
      </c>
      <c r="D24" s="48" t="s">
        <v>135</v>
      </c>
      <c r="E24" s="48" t="s">
        <v>215</v>
      </c>
      <c r="F24" s="41" t="s">
        <v>80</v>
      </c>
      <c r="G24" s="41" t="s">
        <v>86</v>
      </c>
      <c r="H24" s="41" t="s">
        <v>92</v>
      </c>
      <c r="I24" s="41" t="s">
        <v>98</v>
      </c>
      <c r="J24" s="51"/>
      <c r="K24" s="38">
        <f t="shared" si="7"/>
        <v>0</v>
      </c>
      <c r="L24" s="38">
        <f t="shared" si="8"/>
        <v>0</v>
      </c>
      <c r="M24" s="38">
        <f t="shared" si="9"/>
        <v>0</v>
      </c>
      <c r="N24" s="38">
        <f t="shared" si="10"/>
        <v>0</v>
      </c>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row>
    <row r="25" spans="1:44" s="1" customFormat="1" ht="48">
      <c r="A25" s="46" t="s">
        <v>332</v>
      </c>
      <c r="B25" s="47" t="s">
        <v>333</v>
      </c>
      <c r="C25" s="48" t="s">
        <v>161</v>
      </c>
      <c r="D25" s="48" t="s">
        <v>135</v>
      </c>
      <c r="E25" s="48" t="s">
        <v>194</v>
      </c>
      <c r="F25" s="41" t="s">
        <v>80</v>
      </c>
      <c r="G25" s="41" t="s">
        <v>86</v>
      </c>
      <c r="H25" s="41" t="s">
        <v>92</v>
      </c>
      <c r="I25" s="41" t="s">
        <v>98</v>
      </c>
      <c r="J25" s="51"/>
      <c r="K25" s="38">
        <f t="shared" si="7"/>
        <v>0</v>
      </c>
      <c r="L25" s="38">
        <f t="shared" si="8"/>
        <v>0</v>
      </c>
      <c r="M25" s="38">
        <f t="shared" si="9"/>
        <v>0</v>
      </c>
      <c r="N25" s="38">
        <f t="shared" si="10"/>
        <v>0</v>
      </c>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row>
    <row r="26" spans="1:44" s="1" customFormat="1" ht="15.95">
      <c r="A26" s="46" t="s">
        <v>334</v>
      </c>
      <c r="B26" s="47" t="s">
        <v>335</v>
      </c>
      <c r="C26" s="48" t="s">
        <v>161</v>
      </c>
      <c r="D26" s="48" t="s">
        <v>135</v>
      </c>
      <c r="E26" s="48" t="s">
        <v>215</v>
      </c>
      <c r="F26" s="41" t="s">
        <v>80</v>
      </c>
      <c r="G26" s="41" t="s">
        <v>86</v>
      </c>
      <c r="H26" s="41" t="s">
        <v>92</v>
      </c>
      <c r="I26" s="41" t="s">
        <v>98</v>
      </c>
      <c r="J26" s="51"/>
      <c r="K26" s="38">
        <f t="shared" si="7"/>
        <v>0</v>
      </c>
      <c r="L26" s="38">
        <f t="shared" si="8"/>
        <v>0</v>
      </c>
      <c r="M26" s="38">
        <f t="shared" si="9"/>
        <v>0</v>
      </c>
      <c r="N26" s="38">
        <f t="shared" si="10"/>
        <v>0</v>
      </c>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row>
    <row r="27" spans="1:44" s="1" customFormat="1" ht="15.95">
      <c r="A27" s="39" t="s">
        <v>336</v>
      </c>
      <c r="B27" s="34" t="s">
        <v>337</v>
      </c>
      <c r="C27" s="35" t="s">
        <v>134</v>
      </c>
      <c r="D27" s="35" t="s">
        <v>135</v>
      </c>
      <c r="E27" s="35" t="s">
        <v>215</v>
      </c>
      <c r="F27" s="41" t="s">
        <v>80</v>
      </c>
      <c r="G27" s="41" t="s">
        <v>86</v>
      </c>
      <c r="H27" s="41" t="s">
        <v>92</v>
      </c>
      <c r="I27" s="41" t="s">
        <v>98</v>
      </c>
      <c r="J27" s="37"/>
      <c r="K27" s="38">
        <f t="shared" si="7"/>
        <v>0</v>
      </c>
      <c r="L27" s="38">
        <f t="shared" si="8"/>
        <v>0</v>
      </c>
      <c r="M27" s="38">
        <f t="shared" si="9"/>
        <v>0</v>
      </c>
      <c r="N27" s="38">
        <f t="shared" si="10"/>
        <v>0</v>
      </c>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row>
    <row r="29" spans="1:44" s="12" customFormat="1" hidden="1">
      <c r="C29" s="57"/>
      <c r="D29" s="57"/>
      <c r="E29" s="137" t="s">
        <v>141</v>
      </c>
      <c r="G29" s="58">
        <f>AVERAGE(K21:K27)</f>
        <v>0</v>
      </c>
      <c r="H29" s="58">
        <f>1-G29</f>
        <v>1</v>
      </c>
    </row>
    <row r="30" spans="1:44" s="12" customFormat="1" ht="15.95" hidden="1">
      <c r="C30" s="57"/>
      <c r="D30" s="57"/>
      <c r="E30" s="59" t="s">
        <v>142</v>
      </c>
      <c r="F30" s="59"/>
      <c r="G30" s="58">
        <f>AVERAGE(L21:L27)</f>
        <v>0</v>
      </c>
      <c r="H30" s="58">
        <f>1-G30</f>
        <v>1</v>
      </c>
    </row>
    <row r="31" spans="1:44" s="12" customFormat="1" ht="15.95" hidden="1">
      <c r="C31" s="57"/>
      <c r="D31" s="57"/>
      <c r="E31" s="59" t="s">
        <v>143</v>
      </c>
      <c r="F31" s="59"/>
      <c r="G31" s="58">
        <f>AVERAGE(M21:M27)</f>
        <v>0</v>
      </c>
      <c r="H31" s="58">
        <f>1-G31</f>
        <v>1</v>
      </c>
    </row>
    <row r="32" spans="1:44" s="12" customFormat="1" ht="15.95" hidden="1">
      <c r="C32" s="57"/>
      <c r="D32" s="57"/>
      <c r="E32" s="59" t="s">
        <v>144</v>
      </c>
      <c r="F32" s="59"/>
      <c r="G32" s="58">
        <f>AVERAGE(N21:N27)</f>
        <v>0</v>
      </c>
      <c r="H32" s="58">
        <f>1-G32</f>
        <v>1</v>
      </c>
    </row>
    <row r="33" spans="1:16" s="12" customFormat="1" ht="15.95" hidden="1">
      <c r="C33" s="57"/>
      <c r="D33" s="57"/>
      <c r="E33" s="59" t="s">
        <v>145</v>
      </c>
      <c r="F33" s="59"/>
      <c r="G33" s="58">
        <f>AVERAGE(G29:G32)</f>
        <v>0</v>
      </c>
      <c r="H33" s="58">
        <f>1-G33</f>
        <v>1</v>
      </c>
    </row>
    <row r="34" spans="1:16" s="12" customFormat="1" ht="15.95" hidden="1">
      <c r="C34" s="57"/>
      <c r="D34" s="57"/>
      <c r="E34" s="59" t="s">
        <v>146</v>
      </c>
      <c r="F34" s="59"/>
      <c r="G34" s="58">
        <f>AVERAGE(L21:L23)</f>
        <v>0</v>
      </c>
      <c r="H34" s="58">
        <f t="shared" ref="H34:H36" si="11">1-G34</f>
        <v>1</v>
      </c>
    </row>
    <row r="35" spans="1:16" s="12" customFormat="1" ht="15.95" hidden="1">
      <c r="C35" s="57"/>
      <c r="D35" s="57"/>
      <c r="E35" s="59" t="s">
        <v>147</v>
      </c>
      <c r="F35" s="59"/>
      <c r="G35" s="58">
        <f>AVERAGE(L21:L27)</f>
        <v>0</v>
      </c>
      <c r="H35" s="58">
        <f t="shared" si="11"/>
        <v>1</v>
      </c>
    </row>
    <row r="36" spans="1:16" s="12" customFormat="1" ht="15.95" hidden="1">
      <c r="C36" s="57"/>
      <c r="D36" s="57"/>
      <c r="E36" s="59" t="s">
        <v>148</v>
      </c>
      <c r="F36" s="59"/>
      <c r="G36" s="58">
        <f>AVERAGE(L21:L27)</f>
        <v>0</v>
      </c>
      <c r="H36" s="58">
        <f t="shared" si="11"/>
        <v>1</v>
      </c>
    </row>
    <row r="37" spans="1:16" s="12" customFormat="1" hidden="1">
      <c r="C37" s="57"/>
      <c r="D37" s="57"/>
    </row>
    <row r="38" spans="1:16">
      <c r="A38" s="146" t="s">
        <v>22</v>
      </c>
      <c r="B38" s="146"/>
      <c r="C38" s="146"/>
      <c r="D38" s="146"/>
      <c r="E38" s="146"/>
      <c r="F38" s="146"/>
      <c r="G38" s="146"/>
      <c r="H38" s="146"/>
      <c r="I38" s="146"/>
      <c r="J38" s="146"/>
      <c r="K38" s="146"/>
      <c r="L38" s="146"/>
      <c r="M38" s="146"/>
      <c r="N38" s="146"/>
      <c r="O38" s="146"/>
      <c r="P38" s="146"/>
    </row>
  </sheetData>
  <mergeCells count="8">
    <mergeCell ref="A1:J1"/>
    <mergeCell ref="A38:P38"/>
    <mergeCell ref="O2:AD2"/>
    <mergeCell ref="P3:R3"/>
    <mergeCell ref="S3:U3"/>
    <mergeCell ref="V3:X3"/>
    <mergeCell ref="Y3:AA3"/>
    <mergeCell ref="AB3:AD3"/>
  </mergeCells>
  <conditionalFormatting sqref="B14:F14">
    <cfRule type="colorScale" priority="5">
      <colorScale>
        <cfvo type="min"/>
        <cfvo type="percentile" val="50"/>
        <cfvo type="max"/>
        <color rgb="FFF8696B"/>
        <color rgb="FFFFEB84"/>
        <color rgb="FF63BE7B"/>
      </colorScale>
    </cfRule>
  </conditionalFormatting>
  <conditionalFormatting sqref="E5 B13 D13 F13 H13">
    <cfRule type="cellIs" dxfId="360" priority="1" operator="between">
      <formula>0.76</formula>
      <formula>1</formula>
    </cfRule>
    <cfRule type="cellIs" dxfId="359" priority="2" operator="between">
      <formula>0.5</formula>
      <formula>0.75</formula>
    </cfRule>
    <cfRule type="cellIs" dxfId="358" priority="3" operator="between">
      <formula>0.26</formula>
      <formula>0.5</formula>
    </cfRule>
    <cfRule type="cellIs" dxfId="357" priority="4" operator="lessThan">
      <formula>0.26</formula>
    </cfRule>
  </conditionalFormatting>
  <hyperlinks>
    <hyperlink ref="A38" r:id="rId1" display="http://creativecommons.org/licenses/by-sa/4.0/" xr:uid="{00000000-0004-0000-0B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07" operator="equal" id="{0CB89B85-C37A-4C11-B89E-CE9A10C521F7}">
            <xm:f>Valores!$A$8</xm:f>
            <x14:dxf>
              <fill>
                <patternFill>
                  <bgColor rgb="FF27AE60"/>
                </patternFill>
              </fill>
            </x14:dxf>
          </x14:cfRule>
          <x14:cfRule type="cellIs" priority="108" operator="equal" id="{C705E3F2-DDDE-42D7-B669-DC292AC1BCF4}">
            <xm:f>Valores!$A$7</xm:f>
            <x14:dxf>
              <fill>
                <patternFill>
                  <bgColor rgb="FFF1C40F"/>
                </patternFill>
              </fill>
            </x14:dxf>
          </x14:cfRule>
          <x14:cfRule type="cellIs" priority="109" operator="equal" id="{651675B8-B8C2-46C0-BF99-9DC3821C87D0}">
            <xm:f>Valores!$A$6</xm:f>
            <x14:dxf>
              <fill>
                <patternFill>
                  <bgColor rgb="FFF39C12"/>
                </patternFill>
              </fill>
            </x14:dxf>
          </x14:cfRule>
          <x14:cfRule type="cellIs" priority="110" operator="equal" id="{756DD6AF-9D2F-43AC-93C6-86ACCCAFA259}">
            <xm:f>Valores!$A$5</xm:f>
            <x14:dxf>
              <fill>
                <patternFill>
                  <bgColor rgb="FFE67E22"/>
                </patternFill>
              </fill>
            </x14:dxf>
          </x14:cfRule>
          <x14:cfRule type="cellIs" priority="111" operator="equal" id="{D504F28A-32F3-4181-A4C4-F952F66CC12F}">
            <xm:f>Valores!$A$4</xm:f>
            <x14:dxf>
              <fill>
                <patternFill>
                  <bgColor rgb="FFE74C3C"/>
                </patternFill>
              </fill>
            </x14:dxf>
          </x14:cfRule>
          <xm:sqref>F21:F27</xm:sqref>
        </x14:conditionalFormatting>
        <x14:conditionalFormatting xmlns:xm="http://schemas.microsoft.com/office/excel/2006/main">
          <x14:cfRule type="cellIs" priority="92" operator="equal" id="{036060BA-4C6F-43B6-B4D2-44DEDC915E6D}">
            <xm:f>Valores!$A$15</xm:f>
            <x14:dxf>
              <fill>
                <patternFill>
                  <bgColor rgb="FF27AE60"/>
                </patternFill>
              </fill>
            </x14:dxf>
          </x14:cfRule>
          <x14:cfRule type="cellIs" priority="103" operator="equal" id="{3EB4BB77-AD8A-4004-8C53-76FC45E10259}">
            <xm:f>Valores!$A$14</xm:f>
            <x14:dxf>
              <fill>
                <patternFill>
                  <bgColor rgb="FFF1C40F"/>
                </patternFill>
              </fill>
            </x14:dxf>
          </x14:cfRule>
          <x14:cfRule type="cellIs" priority="104" operator="equal" id="{ACAC679B-A031-48E4-84EF-C093CDC1FB2D}">
            <xm:f>Valores!$A$13</xm:f>
            <x14:dxf>
              <fill>
                <patternFill>
                  <bgColor rgb="FFF39C12"/>
                </patternFill>
              </fill>
            </x14:dxf>
          </x14:cfRule>
          <x14:cfRule type="cellIs" priority="105" operator="equal" id="{BC70DEE2-9A9F-41A2-BEB2-F52D82CC9D23}">
            <xm:f>Valores!$A$12</xm:f>
            <x14:dxf>
              <fill>
                <patternFill>
                  <bgColor rgb="FFE67E22"/>
                </patternFill>
              </fill>
            </x14:dxf>
          </x14:cfRule>
          <x14:cfRule type="cellIs" priority="106" operator="equal" id="{EBA62D49-DD75-403C-AB1C-AB696A49A8F8}">
            <xm:f>Valores!$A$11</xm:f>
            <x14:dxf>
              <fill>
                <patternFill>
                  <bgColor rgb="FFE74C3C"/>
                </patternFill>
              </fill>
            </x14:dxf>
          </x14:cfRule>
          <xm:sqref>G21:G27</xm:sqref>
        </x14:conditionalFormatting>
        <x14:conditionalFormatting xmlns:xm="http://schemas.microsoft.com/office/excel/2006/main">
          <x14:cfRule type="cellIs" priority="93" operator="equal" id="{B612F784-3C24-4F38-BB5E-2A934515FF9A}">
            <xm:f>Valores!$A$22</xm:f>
            <x14:dxf>
              <fill>
                <patternFill>
                  <bgColor rgb="FF27B060"/>
                </patternFill>
              </fill>
            </x14:dxf>
          </x14:cfRule>
          <x14:cfRule type="cellIs" priority="99" operator="equal" id="{C892BC10-8113-4311-9CC0-7ED643F20471}">
            <xm:f>Valores!$A$21</xm:f>
            <x14:dxf>
              <fill>
                <patternFill>
                  <bgColor rgb="FFF1C40F"/>
                </patternFill>
              </fill>
            </x14:dxf>
          </x14:cfRule>
          <x14:cfRule type="cellIs" priority="100" operator="equal" id="{3778FF74-2F2E-4E56-BC6C-DCD3A7282CC0}">
            <xm:f>Valores!$A$20</xm:f>
            <x14:dxf>
              <fill>
                <patternFill>
                  <bgColor rgb="FFF39C12"/>
                </patternFill>
              </fill>
            </x14:dxf>
          </x14:cfRule>
          <x14:cfRule type="cellIs" priority="101" operator="equal" id="{6973E091-C325-4013-A324-40556F6F0740}">
            <xm:f>Valores!$A$19</xm:f>
            <x14:dxf>
              <fill>
                <patternFill>
                  <bgColor rgb="FFE67E22"/>
                </patternFill>
              </fill>
            </x14:dxf>
          </x14:cfRule>
          <x14:cfRule type="cellIs" priority="102" operator="equal" id="{109F868A-3A6C-4A56-85D0-23EB9AC68B59}">
            <xm:f>Valores!$A$18</xm:f>
            <x14:dxf>
              <fill>
                <patternFill>
                  <bgColor rgb="FFE74C3C"/>
                </patternFill>
              </fill>
            </x14:dxf>
          </x14:cfRule>
          <xm:sqref>H21:H27</xm:sqref>
        </x14:conditionalFormatting>
        <x14:conditionalFormatting xmlns:xm="http://schemas.microsoft.com/office/excel/2006/main">
          <x14:cfRule type="cellIs" priority="94" operator="equal" id="{AB3A8985-7A78-48CF-A2CF-60CF2977BA6D}">
            <xm:f>Valores!$A$29</xm:f>
            <x14:dxf>
              <fill>
                <patternFill>
                  <bgColor rgb="FF27AE60"/>
                </patternFill>
              </fill>
            </x14:dxf>
          </x14:cfRule>
          <x14:cfRule type="cellIs" priority="96" operator="equal" id="{72709CF2-D549-4D38-A032-2E4DB37DAA27}">
            <xm:f>Valores!$A$27</xm:f>
            <x14:dxf>
              <fill>
                <patternFill>
                  <bgColor rgb="FFF39C12"/>
                </patternFill>
              </fill>
            </x14:dxf>
          </x14:cfRule>
          <x14:cfRule type="cellIs" priority="97" operator="equal" id="{6FB5A806-E3C8-4F9B-8092-CF87EF73E925}">
            <xm:f>Valores!$A$26</xm:f>
            <x14:dxf>
              <fill>
                <patternFill>
                  <bgColor rgb="FFE67E22"/>
                </patternFill>
              </fill>
            </x14:dxf>
          </x14:cfRule>
          <x14:cfRule type="cellIs" priority="98" operator="equal" id="{6403F0AE-5052-4246-99C5-CD2CD32224E7}">
            <xm:f>Valores!$A$25</xm:f>
            <x14:dxf>
              <fill>
                <patternFill>
                  <bgColor rgb="FFE74C3C"/>
                </patternFill>
              </fill>
            </x14:dxf>
          </x14:cfRule>
          <xm:sqref>I21:I27</xm:sqref>
        </x14:conditionalFormatting>
        <x14:conditionalFormatting xmlns:xm="http://schemas.microsoft.com/office/excel/2006/main">
          <x14:cfRule type="cellIs" priority="95" operator="equal" id="{D8235626-7EA4-4FD2-AEAB-0A2C789989C6}">
            <xm:f>Valores!$A$28</xm:f>
            <x14:dxf>
              <fill>
                <patternFill>
                  <bgColor rgb="FFF1C40F"/>
                </patternFill>
              </fill>
            </x14:dxf>
          </x14:cfRule>
          <xm:sqref>I21:I27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Valores!$A$25:$A$29</xm:f>
          </x14:formula1>
          <xm:sqref>I21:I27</xm:sqref>
        </x14:dataValidation>
        <x14:dataValidation type="list" allowBlank="1" showInputMessage="1" showErrorMessage="1" xr:uid="{00000000-0002-0000-0B00-000001000000}">
          <x14:formula1>
            <xm:f>Valores!$A$18:$A$22</xm:f>
          </x14:formula1>
          <xm:sqref>H21:H27</xm:sqref>
        </x14:dataValidation>
        <x14:dataValidation type="list" allowBlank="1" showInputMessage="1" showErrorMessage="1" xr:uid="{00000000-0002-0000-0B00-000002000000}">
          <x14:formula1>
            <xm:f>Valores!$A$11:$A$15</xm:f>
          </x14:formula1>
          <xm:sqref>G21:G27</xm:sqref>
        </x14:dataValidation>
        <x14:dataValidation type="list" allowBlank="1" showInputMessage="1" showErrorMessage="1" xr:uid="{00000000-0002-0000-0B00-000003000000}">
          <x14:formula1>
            <xm:f>Valores!$A$4:$A$8</xm:f>
          </x14:formula1>
          <xm:sqref>F21:F27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Planilha13">
    <pageSetUpPr fitToPage="1"/>
  </sheetPr>
  <dimension ref="A1:AJ36"/>
  <sheetViews>
    <sheetView zoomScaleNormal="100" workbookViewId="0">
      <selection sqref="A1:J1"/>
    </sheetView>
  </sheetViews>
  <sheetFormatPr defaultColWidth="8.7109375" defaultRowHeight="15"/>
  <cols>
    <col min="2" max="2" width="71.28515625" customWidth="1"/>
    <col min="3" max="3" width="14" style="2" customWidth="1"/>
    <col min="4" max="4" width="20.42578125" style="2" customWidth="1"/>
    <col min="5" max="5" width="48.28515625" customWidth="1"/>
    <col min="6" max="6" width="29.42578125" customWidth="1"/>
    <col min="7" max="7" width="40.140625" customWidth="1"/>
    <col min="8" max="8" width="26.7109375" customWidth="1"/>
    <col min="9" max="9" width="27.28515625" customWidth="1"/>
    <col min="10" max="10" width="50.140625" customWidth="1"/>
    <col min="11" max="14" width="8.7109375" hidden="1" customWidth="1"/>
    <col min="15" max="36" width="0" style="12" hidden="1" customWidth="1"/>
  </cols>
  <sheetData>
    <row r="1" spans="1:30" ht="180.2" customHeight="1">
      <c r="A1" s="151" t="s">
        <v>338</v>
      </c>
      <c r="B1" s="151"/>
      <c r="C1" s="151"/>
      <c r="D1" s="151"/>
      <c r="E1" s="151"/>
      <c r="F1" s="151"/>
      <c r="G1" s="151"/>
      <c r="H1" s="151"/>
      <c r="I1" s="151"/>
      <c r="J1" s="153"/>
    </row>
    <row r="2" spans="1:30" ht="54.95" customHeight="1">
      <c r="A2" s="17"/>
      <c r="B2" s="17"/>
      <c r="C2" s="17"/>
      <c r="D2" s="17"/>
      <c r="E2" s="17"/>
      <c r="F2" s="17"/>
      <c r="G2" s="17"/>
      <c r="H2" s="17"/>
      <c r="I2" s="17"/>
      <c r="J2" s="42"/>
      <c r="O2" s="154" t="s">
        <v>104</v>
      </c>
      <c r="P2" s="154"/>
      <c r="Q2" s="154"/>
      <c r="R2" s="154"/>
      <c r="S2" s="154"/>
      <c r="T2" s="154"/>
      <c r="U2" s="154"/>
      <c r="V2" s="154"/>
      <c r="W2" s="154"/>
      <c r="X2" s="154"/>
      <c r="Y2" s="154"/>
      <c r="Z2" s="154"/>
      <c r="AA2" s="154"/>
      <c r="AB2" s="154"/>
      <c r="AC2" s="154"/>
      <c r="AD2" s="154"/>
    </row>
    <row r="3" spans="1:30" ht="75.95" customHeight="1">
      <c r="A3" s="17"/>
      <c r="B3" s="17"/>
      <c r="C3" s="17"/>
      <c r="D3" s="17"/>
      <c r="E3" s="17"/>
      <c r="F3" s="17"/>
      <c r="G3" s="17"/>
      <c r="H3" s="17"/>
      <c r="I3" s="17"/>
      <c r="J3" s="42"/>
      <c r="O3" s="137"/>
      <c r="P3" s="154" t="s">
        <v>105</v>
      </c>
      <c r="Q3" s="154"/>
      <c r="R3" s="154"/>
      <c r="S3" s="154" t="s">
        <v>106</v>
      </c>
      <c r="T3" s="154"/>
      <c r="U3" s="154"/>
      <c r="V3" s="154" t="s">
        <v>16</v>
      </c>
      <c r="W3" s="154"/>
      <c r="X3" s="154"/>
      <c r="Y3" s="154" t="s">
        <v>18</v>
      </c>
      <c r="Z3" s="154"/>
      <c r="AA3" s="154"/>
      <c r="AB3" s="154" t="s">
        <v>20</v>
      </c>
      <c r="AC3" s="154"/>
      <c r="AD3" s="154"/>
    </row>
    <row r="4" spans="1:30" ht="16.7" customHeight="1">
      <c r="A4" s="17"/>
      <c r="B4" s="17"/>
      <c r="C4" s="17"/>
      <c r="D4" s="17"/>
      <c r="E4" s="17"/>
      <c r="F4" s="17"/>
      <c r="G4" s="17"/>
      <c r="H4" s="17"/>
      <c r="I4" s="17"/>
      <c r="J4" s="42"/>
      <c r="O4" s="12" t="s">
        <v>107</v>
      </c>
      <c r="P4" s="12" t="s">
        <v>108</v>
      </c>
      <c r="Q4" s="12" t="s">
        <v>109</v>
      </c>
      <c r="R4" s="12" t="s">
        <v>110</v>
      </c>
      <c r="S4" s="12" t="s">
        <v>108</v>
      </c>
      <c r="T4" s="12" t="s">
        <v>109</v>
      </c>
      <c r="U4" s="12" t="s">
        <v>110</v>
      </c>
      <c r="V4" s="12" t="s">
        <v>108</v>
      </c>
      <c r="W4" s="12" t="s">
        <v>109</v>
      </c>
      <c r="X4" s="12" t="s">
        <v>110</v>
      </c>
      <c r="Y4" s="12" t="s">
        <v>108</v>
      </c>
      <c r="Z4" s="12" t="s">
        <v>109</v>
      </c>
      <c r="AA4" s="12" t="s">
        <v>110</v>
      </c>
      <c r="AB4" s="12" t="s">
        <v>108</v>
      </c>
      <c r="AC4" s="12" t="s">
        <v>109</v>
      </c>
      <c r="AD4" s="12" t="s">
        <v>110</v>
      </c>
    </row>
    <row r="5" spans="1:30" ht="81.95">
      <c r="A5" s="17"/>
      <c r="B5" s="17"/>
      <c r="C5" s="17"/>
      <c r="D5" s="17"/>
      <c r="E5" s="27">
        <f>G31</f>
        <v>0</v>
      </c>
      <c r="F5" s="43"/>
      <c r="G5" s="19"/>
      <c r="H5" s="17"/>
      <c r="I5" s="17"/>
      <c r="J5" s="42"/>
      <c r="O5" s="12" t="s">
        <v>111</v>
      </c>
      <c r="P5" s="12">
        <f>IF(G31&lt;0.26,1,0)</f>
        <v>1</v>
      </c>
      <c r="Q5" s="52">
        <f>IF(P5&lt;&gt;0,G$31,0)</f>
        <v>0</v>
      </c>
      <c r="R5" s="53">
        <f>IF(P5&lt;&gt;0,H$31,0)</f>
        <v>1</v>
      </c>
      <c r="S5" s="12">
        <f>IF(G$27&lt;0.26,1,0)</f>
        <v>1</v>
      </c>
      <c r="T5" s="52">
        <f>IF(S5&lt;&gt;0,G$27,0)</f>
        <v>0</v>
      </c>
      <c r="U5" s="53">
        <f>IF(S5&lt;&gt;0,H$27,0)</f>
        <v>1</v>
      </c>
      <c r="V5" s="12">
        <f>IF(G28&lt;0.26,1,0)</f>
        <v>1</v>
      </c>
      <c r="W5" s="52">
        <f>IF(V5&lt;&gt;0,G$28,0)</f>
        <v>0</v>
      </c>
      <c r="X5" s="52">
        <f>IF(V5&lt;&gt;0,H$28,0)</f>
        <v>1</v>
      </c>
      <c r="Y5" s="12">
        <f>IF(G29&lt;0.26,1,0)</f>
        <v>1</v>
      </c>
      <c r="Z5" s="52">
        <f>IF(Y5&lt;&gt;0,G$29,0)</f>
        <v>0</v>
      </c>
      <c r="AA5" s="52">
        <f>IF($Y5&lt;&gt;0,H$29,0)</f>
        <v>1</v>
      </c>
      <c r="AB5" s="12">
        <f>IF(G30&lt;0.26,1,0)</f>
        <v>1</v>
      </c>
      <c r="AC5" s="52">
        <f>IF(AB5&lt;&gt;0,G$30,0)</f>
        <v>0</v>
      </c>
      <c r="AD5" s="52">
        <f>IF(AB5&lt;&gt;0,H$30,0)</f>
        <v>1</v>
      </c>
    </row>
    <row r="6" spans="1:30">
      <c r="A6" s="17"/>
      <c r="B6" s="17"/>
      <c r="C6" s="17"/>
      <c r="D6" s="17"/>
      <c r="E6" s="17"/>
      <c r="F6" s="17"/>
      <c r="G6" s="17"/>
      <c r="H6" s="17"/>
      <c r="I6" s="17"/>
      <c r="J6" s="42"/>
      <c r="O6" s="12" t="s">
        <v>112</v>
      </c>
      <c r="P6" s="12">
        <f>IF(AND(G31&gt;0.26,G31&lt;=0.5)*1,1,0)</f>
        <v>0</v>
      </c>
      <c r="Q6" s="52">
        <f>IF(P6&lt;&gt;0,G$31,0)</f>
        <v>0</v>
      </c>
      <c r="R6" s="53">
        <f>IF(P6&lt;&gt;0,H$31,0)</f>
        <v>0</v>
      </c>
      <c r="S6" s="12">
        <f>IF(AND(G27&gt;0.26,G27&lt;=0.5)*1,1,0)</f>
        <v>0</v>
      </c>
      <c r="T6" s="52">
        <f>IF(S6&lt;&gt;0,G$27,0)</f>
        <v>0</v>
      </c>
      <c r="U6" s="53">
        <f>IF(S6&lt;&gt;0,H$27,0)</f>
        <v>0</v>
      </c>
      <c r="V6" s="12">
        <f>IF(AND(G28&gt;0.26,G28&lt;=0.5)*1,1,0)</f>
        <v>0</v>
      </c>
      <c r="W6" s="52">
        <f>IF(V6&lt;&gt;0,G$28,0)</f>
        <v>0</v>
      </c>
      <c r="X6" s="52">
        <f>IF(W6&lt;&gt;0,H$28,0)</f>
        <v>0</v>
      </c>
      <c r="Y6" s="12">
        <f>IF(AND(G29&gt;0.26,G29&lt;=0.5)*1,1,0)</f>
        <v>0</v>
      </c>
      <c r="Z6" s="52">
        <f>IF(Y6&lt;&gt;0,G$29,0)</f>
        <v>0</v>
      </c>
      <c r="AA6" s="52">
        <f>IF(Y6&lt;&gt;0,H$29,0)</f>
        <v>0</v>
      </c>
      <c r="AB6" s="12">
        <f>IF(AND(G30&gt;0.26,G30&lt;=0.5)*1,1,0)</f>
        <v>0</v>
      </c>
      <c r="AC6" s="52">
        <f>IF(AB6&lt;&gt;0,G$30,0)</f>
        <v>0</v>
      </c>
      <c r="AD6" s="52">
        <f>IF(AB6&lt;&gt;0,H$30,0)</f>
        <v>0</v>
      </c>
    </row>
    <row r="7" spans="1:30">
      <c r="A7" s="17"/>
      <c r="B7" s="17"/>
      <c r="C7" s="17"/>
      <c r="D7" s="17"/>
      <c r="E7" s="18"/>
      <c r="F7" s="18"/>
      <c r="G7" s="19"/>
      <c r="H7" s="17"/>
      <c r="I7" s="17"/>
      <c r="J7" s="42"/>
      <c r="O7" s="12" t="s">
        <v>113</v>
      </c>
      <c r="P7" s="12">
        <f>IF(AND(G31&gt;0.5,G31&lt;=0.75)*1,1,0)</f>
        <v>0</v>
      </c>
      <c r="Q7" s="52">
        <f>IF(P7&lt;&gt;0,G$31,0)</f>
        <v>0</v>
      </c>
      <c r="R7" s="53">
        <f>IF(P7&lt;&gt;0,H$31,0)</f>
        <v>0</v>
      </c>
      <c r="S7" s="12">
        <f>IF(AND(G27&gt;0.5,G27&lt;=0.75)*1,1,0)</f>
        <v>0</v>
      </c>
      <c r="T7" s="52">
        <f>IF(S7&lt;&gt;0,G$27,0)</f>
        <v>0</v>
      </c>
      <c r="U7" s="53">
        <f>IF(S7&lt;&gt;0,H$27,0)</f>
        <v>0</v>
      </c>
      <c r="V7" s="12">
        <f>IF(AND(G28&gt;0.5,G28&lt;=0.75)*1,1,0)</f>
        <v>0</v>
      </c>
      <c r="W7" s="52">
        <f>IF(V7&lt;&gt;0,G$28,0)</f>
        <v>0</v>
      </c>
      <c r="X7" s="52">
        <f>IF(W7&lt;&gt;0,H$28,0)</f>
        <v>0</v>
      </c>
      <c r="Y7" s="12">
        <f>IF(AND(G29&gt;0.5,G29&lt;=0.75)*1,1,0)</f>
        <v>0</v>
      </c>
      <c r="Z7" s="52">
        <f>IF(Y7&lt;&gt;0,G$29,0)</f>
        <v>0</v>
      </c>
      <c r="AA7" s="52">
        <f>IF(Y7&lt;&gt;0,H$29,0)</f>
        <v>0</v>
      </c>
      <c r="AB7" s="12">
        <f>IF(AND(G30&gt;0.5,G30&lt;=0.75)*1,1,0)</f>
        <v>0</v>
      </c>
      <c r="AC7" s="52">
        <f>IF(AB7&lt;&gt;0,G$30,0)</f>
        <v>0</v>
      </c>
      <c r="AD7" s="52">
        <f>IF(AB7&lt;&gt;0,H$30,0)</f>
        <v>0</v>
      </c>
    </row>
    <row r="8" spans="1:30">
      <c r="A8" s="17"/>
      <c r="B8" s="17"/>
      <c r="C8" s="17"/>
      <c r="D8" s="17"/>
      <c r="E8" s="17"/>
      <c r="F8" s="17"/>
      <c r="G8" s="17"/>
      <c r="H8" s="17"/>
      <c r="I8" s="17"/>
      <c r="J8" s="42"/>
      <c r="O8" s="12" t="s">
        <v>114</v>
      </c>
      <c r="P8" s="12">
        <f>IF(AND(G31=0.76,G31&lt;=1)*1,1,0)</f>
        <v>0</v>
      </c>
      <c r="Q8" s="52">
        <f>IF(P8&lt;&gt;0,G$31,0)</f>
        <v>0</v>
      </c>
      <c r="R8" s="53">
        <f>IF(P8&lt;&gt;0,H$31,0)</f>
        <v>0</v>
      </c>
      <c r="S8" s="12">
        <f>IF(AND(G27&gt;=0.76,G27&lt;=1)*1,1,0)</f>
        <v>0</v>
      </c>
      <c r="T8" s="52">
        <f>IF(S8&lt;&gt;0,G$27,0)</f>
        <v>0</v>
      </c>
      <c r="U8" s="53">
        <f>IF(S8&lt;&gt;0,H$27,0)</f>
        <v>0</v>
      </c>
      <c r="V8" s="12">
        <f>IF(AND(G28&gt;=0.76,G28&lt;=1)*1,1,0)</f>
        <v>0</v>
      </c>
      <c r="W8" s="52">
        <f>IF(V8&lt;&gt;0,G$28,0)</f>
        <v>0</v>
      </c>
      <c r="X8" s="52">
        <f>IF(W8&lt;&gt;0,H$28,0)</f>
        <v>0</v>
      </c>
      <c r="Y8" s="12">
        <f>IF(AND(G29&gt;=0.76,G29&lt;=1)*1,1,0)</f>
        <v>0</v>
      </c>
      <c r="Z8" s="52">
        <f>IF(Y8&lt;&gt;0,G$29,0)</f>
        <v>0</v>
      </c>
      <c r="AA8" s="52">
        <f>IF(Y8&lt;&gt;0,H$29,0)</f>
        <v>0</v>
      </c>
      <c r="AB8" s="12">
        <f>IF(AND(G30&gt;=0.76,G30&lt;=1)*1,1,0)</f>
        <v>0</v>
      </c>
      <c r="AC8" s="52">
        <f>IF(AB8&lt;&gt;0,G$30,0)</f>
        <v>0</v>
      </c>
      <c r="AD8" s="52">
        <f>IF(AB8&lt;&gt;0,H$30,0)</f>
        <v>0</v>
      </c>
    </row>
    <row r="9" spans="1:30" ht="92.1">
      <c r="A9" s="17"/>
      <c r="B9" s="17"/>
      <c r="C9" s="17"/>
      <c r="D9" s="17"/>
      <c r="E9" s="20"/>
      <c r="F9" s="17"/>
      <c r="G9" s="17"/>
      <c r="H9" s="21"/>
      <c r="I9" s="17"/>
      <c r="J9" s="42"/>
    </row>
    <row r="10" spans="1:30">
      <c r="A10" s="17"/>
      <c r="B10" s="17"/>
      <c r="C10" s="17"/>
      <c r="D10" s="17"/>
      <c r="E10" s="17"/>
      <c r="F10" s="17"/>
      <c r="G10" s="17"/>
      <c r="H10" s="17"/>
      <c r="I10" s="17"/>
      <c r="J10" s="42"/>
    </row>
    <row r="11" spans="1:30">
      <c r="A11" s="17"/>
      <c r="B11" s="17"/>
      <c r="C11" s="17"/>
      <c r="D11" s="17"/>
      <c r="E11" s="17"/>
      <c r="F11" s="17"/>
      <c r="G11" s="17"/>
      <c r="H11" s="17"/>
      <c r="I11" s="17"/>
      <c r="J11" s="42"/>
    </row>
    <row r="12" spans="1:30">
      <c r="A12" s="17"/>
      <c r="B12" s="17"/>
      <c r="C12" s="17"/>
      <c r="D12" s="22"/>
      <c r="E12" s="23"/>
      <c r="F12" s="23"/>
      <c r="G12" s="23"/>
      <c r="H12" s="23"/>
      <c r="I12" s="23"/>
      <c r="J12" s="42"/>
    </row>
    <row r="13" spans="1:30" ht="47.1">
      <c r="A13" s="17"/>
      <c r="B13" s="24">
        <f>G27</f>
        <v>0</v>
      </c>
      <c r="C13" s="17"/>
      <c r="D13" s="25">
        <f>G28</f>
        <v>0</v>
      </c>
      <c r="E13" s="17"/>
      <c r="F13" s="25">
        <f>G29</f>
        <v>0</v>
      </c>
      <c r="G13" s="17"/>
      <c r="H13" s="26">
        <f>G30</f>
        <v>0</v>
      </c>
      <c r="I13" s="17"/>
      <c r="J13" s="42"/>
    </row>
    <row r="14" spans="1:30">
      <c r="A14" s="17"/>
      <c r="B14" s="17"/>
      <c r="C14" s="17"/>
      <c r="D14" s="17"/>
      <c r="E14" s="17"/>
      <c r="F14" s="17"/>
      <c r="G14" s="17"/>
      <c r="H14" s="17"/>
      <c r="I14" s="17"/>
      <c r="J14" s="42"/>
    </row>
    <row r="15" spans="1:30">
      <c r="A15" s="17"/>
      <c r="B15" s="17"/>
      <c r="C15" s="17"/>
      <c r="D15" s="17"/>
      <c r="E15" s="17"/>
      <c r="F15" s="17"/>
      <c r="G15" s="17"/>
      <c r="H15" s="17"/>
      <c r="I15" s="17"/>
      <c r="J15" s="42"/>
    </row>
    <row r="16" spans="1:30">
      <c r="A16" s="17"/>
      <c r="B16" s="17"/>
      <c r="C16" s="17"/>
      <c r="D16" s="17"/>
      <c r="E16" s="17"/>
      <c r="F16" s="17"/>
      <c r="G16" s="17"/>
      <c r="H16" s="17"/>
      <c r="I16" s="17"/>
      <c r="J16" s="42"/>
    </row>
    <row r="17" spans="1:36">
      <c r="A17" s="17"/>
      <c r="B17" s="17"/>
      <c r="C17" s="17"/>
      <c r="D17" s="17"/>
      <c r="E17" s="17"/>
      <c r="F17" s="17"/>
      <c r="G17" s="17"/>
      <c r="H17" s="17"/>
      <c r="I17" s="17"/>
      <c r="J17" s="42"/>
    </row>
    <row r="18" spans="1:36">
      <c r="A18" s="17"/>
      <c r="B18" s="17"/>
      <c r="C18" s="17"/>
      <c r="D18" s="17"/>
      <c r="E18" s="17"/>
      <c r="F18" s="17"/>
      <c r="G18" s="17"/>
      <c r="H18" s="17"/>
      <c r="I18" s="17"/>
      <c r="J18" s="42"/>
    </row>
    <row r="19" spans="1:36">
      <c r="A19" s="17"/>
      <c r="B19" s="17"/>
      <c r="C19" s="17"/>
      <c r="D19" s="17"/>
      <c r="E19" s="17"/>
      <c r="F19" s="17"/>
      <c r="G19" s="17"/>
      <c r="H19" s="17"/>
      <c r="I19" s="17"/>
      <c r="J19" s="42"/>
    </row>
    <row r="20" spans="1:36" s="11" customFormat="1" ht="32.1">
      <c r="A20" s="9" t="s">
        <v>4</v>
      </c>
      <c r="B20" s="9" t="s">
        <v>115</v>
      </c>
      <c r="C20" s="9" t="s">
        <v>8</v>
      </c>
      <c r="D20" s="10" t="s">
        <v>150</v>
      </c>
      <c r="E20" s="9" t="s">
        <v>116</v>
      </c>
      <c r="F20" s="9" t="s">
        <v>14</v>
      </c>
      <c r="G20" s="9" t="s">
        <v>16</v>
      </c>
      <c r="H20" s="10" t="s">
        <v>117</v>
      </c>
      <c r="I20" s="9" t="s">
        <v>20</v>
      </c>
      <c r="J20" s="60" t="s">
        <v>118</v>
      </c>
      <c r="O20" s="70"/>
      <c r="P20" s="70"/>
      <c r="Q20" s="70"/>
      <c r="R20" s="70"/>
      <c r="S20" s="70"/>
      <c r="T20" s="70"/>
      <c r="U20" s="70"/>
      <c r="V20" s="70"/>
      <c r="W20" s="70"/>
      <c r="X20" s="70"/>
      <c r="Y20" s="70"/>
      <c r="Z20" s="70"/>
      <c r="AA20" s="70"/>
      <c r="AB20" s="70"/>
      <c r="AC20" s="70"/>
      <c r="AD20" s="70"/>
      <c r="AE20" s="70"/>
      <c r="AF20" s="70"/>
      <c r="AG20" s="70"/>
      <c r="AH20" s="70"/>
      <c r="AI20" s="70"/>
      <c r="AJ20" s="70"/>
    </row>
    <row r="21" spans="1:36" ht="63.95">
      <c r="A21" s="33" t="s">
        <v>339</v>
      </c>
      <c r="B21" s="34" t="s">
        <v>340</v>
      </c>
      <c r="C21" s="35" t="s">
        <v>341</v>
      </c>
      <c r="D21" s="35" t="s">
        <v>126</v>
      </c>
      <c r="E21" s="61" t="s">
        <v>342</v>
      </c>
      <c r="F21" s="36" t="s">
        <v>80</v>
      </c>
      <c r="G21" s="36" t="s">
        <v>86</v>
      </c>
      <c r="H21" s="62" t="s">
        <v>172</v>
      </c>
      <c r="I21" s="62" t="s">
        <v>172</v>
      </c>
      <c r="J21" s="63"/>
      <c r="K21" s="7">
        <f>IF(F21="Sem Política",0,IF(F21="Política Informal",0.25,IF(F21="Política Parcialmente Escrita",0.5,IF(F21="Política Escrita",0.75,IF(F21="Política Escrita e Aprovada",1,"INVALID")))))</f>
        <v>0</v>
      </c>
      <c r="L21" s="7">
        <f>IF(G21="Não implementado",0,IF(G21="Partes da Política Implementadas",0.25,IF(G21="Implementada em Alguns Sistemas",0.5,IF(G21="Implementada em Muitos Sistemas",0.75,IF(G21="Implementada em Todos os Sistemas",1,"INVALID")))))</f>
        <v>0</v>
      </c>
      <c r="M21" s="7"/>
      <c r="N21" s="7"/>
    </row>
    <row r="22" spans="1:36" ht="32.1">
      <c r="A22" s="33" t="s">
        <v>343</v>
      </c>
      <c r="B22" s="34" t="s">
        <v>344</v>
      </c>
      <c r="C22" s="35" t="s">
        <v>341</v>
      </c>
      <c r="D22" s="35" t="s">
        <v>126</v>
      </c>
      <c r="E22" s="61" t="s">
        <v>342</v>
      </c>
      <c r="F22" s="36" t="s">
        <v>80</v>
      </c>
      <c r="G22" s="36" t="s">
        <v>86</v>
      </c>
      <c r="H22" s="36" t="s">
        <v>92</v>
      </c>
      <c r="I22" s="36" t="s">
        <v>98</v>
      </c>
      <c r="J22" s="63"/>
      <c r="K22" s="7">
        <f>IF(F22="Sem Política",0,IF(F22="Política Informal",0.25,IF(F22="Política Parcialmente Escrita",0.5,IF(F22="Política Escrita",0.75,IF(F22="Política Escrita e Aprovada",1,"INVALID")))))</f>
        <v>0</v>
      </c>
      <c r="L22" s="7">
        <f>IF(G22="Não implementado",0,IF(G22="Partes da Política Implementadas",0.25,IF(G22="Implementada em Alguns Sistemas",0.5,IF(G22="Implementada em Muitos Sistemas",0.75,IF(G22="Implementada em Todos os Sistemas",1,"INVALID")))))</f>
        <v>0</v>
      </c>
      <c r="M22" s="7">
        <f>IF(H22="Não Automatizado",0,IF(H22="Partes da Política Automatizadas",0.25,IF(H22="Automatizada em Alguns Sistemas",0.5,IF(H22="Automatizada em Muitos Sistemas",0.75,IF(H22="Automatizada em Todos os Sistemas",1,"INVALID")))))</f>
        <v>0</v>
      </c>
      <c r="N22" s="7">
        <f>IF(I22="Não Reportado",0,IF(I22="Partes da Política Reportadas",0.25,IF(I22="Reportada em Alguns Sistemas",0.5,IF(I22="Reportada em Muitos Sistemas",0.75,IF(I22="Reportada em Todos os Sistemas",1,"INVALID")))))</f>
        <v>0</v>
      </c>
    </row>
    <row r="23" spans="1:36" ht="32.1">
      <c r="A23" s="33" t="s">
        <v>345</v>
      </c>
      <c r="B23" s="34" t="s">
        <v>346</v>
      </c>
      <c r="C23" s="35" t="s">
        <v>161</v>
      </c>
      <c r="D23" s="35" t="s">
        <v>126</v>
      </c>
      <c r="E23" s="61" t="s">
        <v>342</v>
      </c>
      <c r="F23" s="36" t="s">
        <v>80</v>
      </c>
      <c r="G23" s="36" t="s">
        <v>86</v>
      </c>
      <c r="H23" s="36" t="s">
        <v>92</v>
      </c>
      <c r="I23" s="36" t="s">
        <v>98</v>
      </c>
      <c r="J23" s="63"/>
      <c r="K23" s="7">
        <f>IF(F23="Sem Política",0,IF(F23="Política Informal",0.25,IF(F23="Política Parcialmente Escrita",0.5,IF(F23="Política Escrita",0.75,IF(F23="Política Escrita e Aprovada",1,"INVALID")))))</f>
        <v>0</v>
      </c>
      <c r="L23" s="7">
        <f>IF(G23="Não implementado",0,IF(G23="Partes da Política Implementadas",0.25,IF(G23="Implementada em Alguns Sistemas",0.5,IF(G23="Implementada em Muitos Sistemas",0.75,IF(G23="Implementada em Todos os Sistemas",1,"INVALID")))))</f>
        <v>0</v>
      </c>
      <c r="M23" s="7">
        <f>IF(H23="Não Automatizado",0,IF(H23="Partes da Política Automatizadas",0.25,IF(H23="Automatizada em Alguns Sistemas",0.5,IF(H23="Automatizada em Muitos Sistemas",0.75,IF(H23="Automatizada em Todos os Sistemas",1,"INVALID")))))</f>
        <v>0</v>
      </c>
      <c r="N23" s="7">
        <f>IF(I23="Não Reportado",0,IF(I23="Partes da Política Reportadas",0.25,IF(I23="Reportada em Alguns Sistemas",0.5,IF(I23="Reportada em Muitos Sistemas",0.75,IF(I23="Reportada em Todos os Sistemas",1,"INVALID")))))</f>
        <v>0</v>
      </c>
    </row>
    <row r="24" spans="1:36" ht="48">
      <c r="A24" s="33" t="s">
        <v>347</v>
      </c>
      <c r="B24" s="34" t="s">
        <v>348</v>
      </c>
      <c r="C24" s="35" t="s">
        <v>341</v>
      </c>
      <c r="D24" s="35" t="s">
        <v>126</v>
      </c>
      <c r="E24" s="61" t="s">
        <v>342</v>
      </c>
      <c r="F24" s="36" t="s">
        <v>80</v>
      </c>
      <c r="G24" s="36" t="s">
        <v>86</v>
      </c>
      <c r="H24" s="36" t="s">
        <v>92</v>
      </c>
      <c r="I24" s="36" t="s">
        <v>98</v>
      </c>
      <c r="J24" s="63"/>
      <c r="K24" s="7">
        <f>IF(F24="Sem Política",0,IF(F24="Política Informal",0.25,IF(F24="Política Parcialmente Escrita",0.5,IF(F24="Política Escrita",0.75,IF(F24="Política Escrita e Aprovada",1,"INVALID")))))</f>
        <v>0</v>
      </c>
      <c r="L24" s="7">
        <f>IF(G24="Não implementado",0,IF(G24="Partes da Política Implementadas",0.25,IF(G24="Implementada em Alguns Sistemas",0.5,IF(G24="Implementada em Muitos Sistemas",0.75,IF(G24="Implementada em Todos os Sistemas",1,"INVALID")))))</f>
        <v>0</v>
      </c>
      <c r="M24" s="7">
        <f>IF(H24="Não Automatizado",0,IF(H24="Partes da Política Automatizadas",0.25,IF(H24="Automatizada em Alguns Sistemas",0.5,IF(H24="Automatizada em Muitos Sistemas",0.75,IF(H24="Automatizada em Todos os Sistemas",1,"INVALID")))))</f>
        <v>0</v>
      </c>
      <c r="N24" s="7">
        <f>IF(I24="Não Reportado",0,IF(I24="Partes da Política Reportadas",0.25,IF(I24="Reportada em Alguns Sistemas",0.5,IF(I24="Reportada em Muitos Sistemas",0.75,IF(I24="Reportada em Todos os Sistemas",1,"INVALID")))))</f>
        <v>0</v>
      </c>
    </row>
    <row r="25" spans="1:36" ht="32.1">
      <c r="A25" s="33" t="s">
        <v>349</v>
      </c>
      <c r="B25" s="34" t="s">
        <v>350</v>
      </c>
      <c r="C25" s="35" t="s">
        <v>341</v>
      </c>
      <c r="D25" s="35" t="s">
        <v>135</v>
      </c>
      <c r="E25" s="61" t="s">
        <v>342</v>
      </c>
      <c r="F25" s="36" t="s">
        <v>80</v>
      </c>
      <c r="G25" s="36" t="s">
        <v>86</v>
      </c>
      <c r="H25" s="36" t="s">
        <v>92</v>
      </c>
      <c r="I25" s="36" t="s">
        <v>98</v>
      </c>
      <c r="J25" s="63"/>
      <c r="K25" s="7">
        <f>IF(F25="Sem Política",0,IF(F25="Política Informal",0.25,IF(F25="Política Parcialmente Escrita",0.5,IF(F25="Política Escrita",0.75,IF(F25="Política Escrita e Aprovada",1,"INVALID")))))</f>
        <v>0</v>
      </c>
      <c r="L25" s="7">
        <f>IF(G25="Não implementado",0,IF(G25="Partes da Política Implementadas",0.25,IF(G25="Implementada em Alguns Sistemas",0.5,IF(G25="Implementada em Muitos Sistemas",0.75,IF(G25="Implementada em Todos os Sistemas",1,"INVALID")))))</f>
        <v>0</v>
      </c>
      <c r="M25" s="7">
        <f>IF(H25="Não Automatizado",0,IF(H25="Partes da Política Automatizadas",0.25,IF(H25="Automatizada em Alguns Sistemas",0.5,IF(H25="Automatizada em Muitos Sistemas",0.75,IF(H25="Automatizada em Todos os Sistemas",1,"INVALID")))))</f>
        <v>0</v>
      </c>
      <c r="N25" s="7">
        <f>IF(I25="Não Reportado",0,IF(I25="Partes da Política Reportadas",0.25,IF(I25="Reportada em Alguns Sistemas",0.5,IF(I25="Reportada em Muitos Sistemas",0.75,IF(I25="Reportada em Todos os Sistemas",1,"INVALID")))))</f>
        <v>0</v>
      </c>
    </row>
    <row r="26" spans="1:36" s="12" customFormat="1" hidden="1">
      <c r="C26" s="57"/>
      <c r="D26" s="57"/>
    </row>
    <row r="27" spans="1:36" s="12" customFormat="1" hidden="1">
      <c r="C27" s="57"/>
      <c r="D27" s="57"/>
      <c r="E27" s="137" t="s">
        <v>141</v>
      </c>
      <c r="G27" s="58">
        <f>AVERAGE(K21:K25)</f>
        <v>0</v>
      </c>
      <c r="H27" s="58">
        <f>1-G27</f>
        <v>1</v>
      </c>
    </row>
    <row r="28" spans="1:36" s="12" customFormat="1" ht="15.95" hidden="1">
      <c r="C28" s="57"/>
      <c r="D28" s="57"/>
      <c r="E28" s="59" t="s">
        <v>142</v>
      </c>
      <c r="F28" s="59"/>
      <c r="G28" s="58">
        <f>AVERAGE(L21:L25)</f>
        <v>0</v>
      </c>
      <c r="H28" s="58">
        <f>1-G28</f>
        <v>1</v>
      </c>
    </row>
    <row r="29" spans="1:36" s="12" customFormat="1" ht="15.95" hidden="1">
      <c r="C29" s="57"/>
      <c r="D29" s="57"/>
      <c r="E29" s="59" t="s">
        <v>143</v>
      </c>
      <c r="F29" s="59"/>
      <c r="G29" s="58">
        <f>AVERAGE(M21:M25)</f>
        <v>0</v>
      </c>
      <c r="H29" s="58">
        <f>1-G29</f>
        <v>1</v>
      </c>
    </row>
    <row r="30" spans="1:36" s="12" customFormat="1" ht="15.95" hidden="1">
      <c r="C30" s="57"/>
      <c r="D30" s="57"/>
      <c r="E30" s="59" t="s">
        <v>144</v>
      </c>
      <c r="F30" s="59"/>
      <c r="G30" s="58">
        <f>AVERAGE(N21:N25)</f>
        <v>0</v>
      </c>
      <c r="H30" s="58">
        <f>1-G30</f>
        <v>1</v>
      </c>
    </row>
    <row r="31" spans="1:36" s="12" customFormat="1" ht="15.95" hidden="1">
      <c r="C31" s="57"/>
      <c r="D31" s="57"/>
      <c r="E31" s="59" t="s">
        <v>145</v>
      </c>
      <c r="F31" s="59"/>
      <c r="G31" s="58">
        <f>AVERAGE(G27:G30)</f>
        <v>0</v>
      </c>
      <c r="H31" s="58">
        <f>1-G31</f>
        <v>1</v>
      </c>
    </row>
    <row r="32" spans="1:36" s="12" customFormat="1" ht="15.95" hidden="1">
      <c r="C32" s="57"/>
      <c r="D32" s="57"/>
      <c r="E32" s="59" t="s">
        <v>146</v>
      </c>
      <c r="F32" s="59"/>
      <c r="G32" s="58">
        <f>AVERAGE(L21:L24)</f>
        <v>0</v>
      </c>
      <c r="H32" s="58">
        <f t="shared" ref="H32:H34" si="0">1-G32</f>
        <v>1</v>
      </c>
    </row>
    <row r="33" spans="1:16" s="12" customFormat="1" ht="15.95" hidden="1">
      <c r="C33" s="57"/>
      <c r="D33" s="57"/>
      <c r="E33" s="59" t="s">
        <v>147</v>
      </c>
      <c r="F33" s="59"/>
      <c r="G33" s="58">
        <f>AVERAGE(L21:L25)</f>
        <v>0</v>
      </c>
      <c r="H33" s="58">
        <f t="shared" si="0"/>
        <v>1</v>
      </c>
    </row>
    <row r="34" spans="1:16" s="12" customFormat="1" ht="15.95" hidden="1">
      <c r="C34" s="57"/>
      <c r="D34" s="57"/>
      <c r="E34" s="59" t="s">
        <v>148</v>
      </c>
      <c r="F34" s="59"/>
      <c r="G34" s="58">
        <f>AVERAGE(L21:L25)</f>
        <v>0</v>
      </c>
      <c r="H34" s="58">
        <f t="shared" si="0"/>
        <v>1</v>
      </c>
    </row>
    <row r="36" spans="1:16">
      <c r="A36" s="146" t="s">
        <v>22</v>
      </c>
      <c r="B36" s="146"/>
      <c r="C36" s="146"/>
      <c r="D36" s="146"/>
      <c r="E36" s="146"/>
      <c r="F36" s="146"/>
      <c r="G36" s="146"/>
      <c r="H36" s="146"/>
      <c r="I36" s="146"/>
      <c r="J36" s="146"/>
      <c r="K36" s="146"/>
      <c r="L36" s="146"/>
      <c r="M36" s="146"/>
      <c r="N36" s="146"/>
      <c r="O36" s="146"/>
      <c r="P36" s="146"/>
    </row>
  </sheetData>
  <mergeCells count="8">
    <mergeCell ref="A1:J1"/>
    <mergeCell ref="A36:P36"/>
    <mergeCell ref="O2:AD2"/>
    <mergeCell ref="P3:R3"/>
    <mergeCell ref="S3:U3"/>
    <mergeCell ref="V3:X3"/>
    <mergeCell ref="Y3:AA3"/>
    <mergeCell ref="AB3:AD3"/>
  </mergeCells>
  <conditionalFormatting sqref="B14:F14">
    <cfRule type="colorScale" priority="5">
      <colorScale>
        <cfvo type="min"/>
        <cfvo type="percentile" val="50"/>
        <cfvo type="max"/>
        <color rgb="FFF8696B"/>
        <color rgb="FFFFEB84"/>
        <color rgb="FF63BE7B"/>
      </colorScale>
    </cfRule>
  </conditionalFormatting>
  <conditionalFormatting sqref="E5 B13 D13 F13 H13">
    <cfRule type="cellIs" dxfId="336" priority="1" operator="between">
      <formula>0.76</formula>
      <formula>1</formula>
    </cfRule>
    <cfRule type="cellIs" dxfId="335" priority="2" operator="between">
      <formula>0.5</formula>
      <formula>0.75</formula>
    </cfRule>
    <cfRule type="cellIs" dxfId="334" priority="3" operator="between">
      <formula>0.26</formula>
      <formula>0.5</formula>
    </cfRule>
    <cfRule type="cellIs" dxfId="333" priority="4" operator="lessThan">
      <formula>0.26</formula>
    </cfRule>
  </conditionalFormatting>
  <hyperlinks>
    <hyperlink ref="A36" r:id="rId1" display="http://creativecommons.org/licenses/by-sa/4.0/" xr:uid="{00000000-0004-0000-0C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67" operator="equal" id="{62060A4B-4B6F-4C03-85EF-7D6174FB2D0F}">
            <xm:f>Valores!$A$8</xm:f>
            <x14:dxf>
              <fill>
                <patternFill>
                  <bgColor rgb="FF27AE60"/>
                </patternFill>
              </fill>
            </x14:dxf>
          </x14:cfRule>
          <x14:cfRule type="cellIs" priority="68" operator="equal" id="{AC36992A-00BD-44AC-A7D9-603FC05D572F}">
            <xm:f>Valores!$A$7</xm:f>
            <x14:dxf>
              <fill>
                <patternFill>
                  <bgColor rgb="FFF1C40F"/>
                </patternFill>
              </fill>
            </x14:dxf>
          </x14:cfRule>
          <x14:cfRule type="cellIs" priority="69" operator="equal" id="{D2588B29-B674-4C58-9881-EE7C48FF552A}">
            <xm:f>Valores!$A$6</xm:f>
            <x14:dxf>
              <fill>
                <patternFill>
                  <bgColor rgb="FFF39C12"/>
                </patternFill>
              </fill>
            </x14:dxf>
          </x14:cfRule>
          <x14:cfRule type="cellIs" priority="70" operator="equal" id="{AD24A36C-7BCF-4C52-B0AD-2038FBBBAB77}">
            <xm:f>Valores!$A$5</xm:f>
            <x14:dxf>
              <fill>
                <patternFill>
                  <bgColor rgb="FFE67E22"/>
                </patternFill>
              </fill>
            </x14:dxf>
          </x14:cfRule>
          <x14:cfRule type="cellIs" priority="71" operator="equal" id="{9CEE40E4-AE20-4CFE-8239-8E7A01A9D679}">
            <xm:f>Valores!$A$4</xm:f>
            <x14:dxf>
              <fill>
                <patternFill>
                  <bgColor rgb="FFE74C3C"/>
                </patternFill>
              </fill>
            </x14:dxf>
          </x14:cfRule>
          <xm:sqref>F23:F25</xm:sqref>
        </x14:conditionalFormatting>
        <x14:conditionalFormatting xmlns:xm="http://schemas.microsoft.com/office/excel/2006/main">
          <x14:cfRule type="cellIs" priority="52" operator="equal" id="{F28D2C53-EF4D-421A-A555-A155BE24D1DD}">
            <xm:f>Valores!$A$15</xm:f>
            <x14:dxf>
              <fill>
                <patternFill>
                  <bgColor rgb="FF27AE60"/>
                </patternFill>
              </fill>
            </x14:dxf>
          </x14:cfRule>
          <x14:cfRule type="cellIs" priority="63" operator="equal" id="{BEA4F9F4-CC0D-4234-813D-4CA895065A92}">
            <xm:f>Valores!$A$14</xm:f>
            <x14:dxf>
              <fill>
                <patternFill>
                  <bgColor rgb="FFF1C40F"/>
                </patternFill>
              </fill>
            </x14:dxf>
          </x14:cfRule>
          <x14:cfRule type="cellIs" priority="64" operator="equal" id="{B04BDD76-8C4C-4ADD-B23A-55EC1AC3D3F0}">
            <xm:f>Valores!$A$13</xm:f>
            <x14:dxf>
              <fill>
                <patternFill>
                  <bgColor rgb="FFF39C12"/>
                </patternFill>
              </fill>
            </x14:dxf>
          </x14:cfRule>
          <x14:cfRule type="cellIs" priority="65" operator="equal" id="{8087F78D-5745-45C2-9D48-E94AD6357F69}">
            <xm:f>Valores!$A$12</xm:f>
            <x14:dxf>
              <fill>
                <patternFill>
                  <bgColor rgb="FFE67E22"/>
                </patternFill>
              </fill>
            </x14:dxf>
          </x14:cfRule>
          <x14:cfRule type="cellIs" priority="66" operator="equal" id="{062ED7F1-6775-46D2-B953-6E37D8C6BC1A}">
            <xm:f>Valores!$A$11</xm:f>
            <x14:dxf>
              <fill>
                <patternFill>
                  <bgColor rgb="FFE74C3C"/>
                </patternFill>
              </fill>
            </x14:dxf>
          </x14:cfRule>
          <xm:sqref>G23:G25</xm:sqref>
        </x14:conditionalFormatting>
        <x14:conditionalFormatting xmlns:xm="http://schemas.microsoft.com/office/excel/2006/main">
          <x14:cfRule type="cellIs" priority="53" operator="equal" id="{CADE3FE1-5491-476A-960A-174E0C37CD70}">
            <xm:f>Valores!$A$22</xm:f>
            <x14:dxf>
              <fill>
                <patternFill>
                  <bgColor rgb="FF27B060"/>
                </patternFill>
              </fill>
            </x14:dxf>
          </x14:cfRule>
          <x14:cfRule type="cellIs" priority="59" operator="equal" id="{35380F0E-CA46-4CB6-A844-B3D0F0E50178}">
            <xm:f>Valores!$A$21</xm:f>
            <x14:dxf>
              <fill>
                <patternFill>
                  <bgColor rgb="FFF1C40F"/>
                </patternFill>
              </fill>
            </x14:dxf>
          </x14:cfRule>
          <x14:cfRule type="cellIs" priority="60" operator="equal" id="{948098EE-448F-4991-9CA5-EC9417D4D447}">
            <xm:f>Valores!$A$20</xm:f>
            <x14:dxf>
              <fill>
                <patternFill>
                  <bgColor rgb="FFF39C12"/>
                </patternFill>
              </fill>
            </x14:dxf>
          </x14:cfRule>
          <x14:cfRule type="cellIs" priority="61" operator="equal" id="{77E21128-A2CC-4563-838A-D9B61BEC29B8}">
            <xm:f>Valores!$A$19</xm:f>
            <x14:dxf>
              <fill>
                <patternFill>
                  <bgColor rgb="FFE67E22"/>
                </patternFill>
              </fill>
            </x14:dxf>
          </x14:cfRule>
          <x14:cfRule type="cellIs" priority="62" operator="equal" id="{E6D9135C-4F8D-4C1C-978B-B174B9A964D8}">
            <xm:f>Valores!$A$18</xm:f>
            <x14:dxf>
              <fill>
                <patternFill>
                  <bgColor rgb="FFE74C3C"/>
                </patternFill>
              </fill>
            </x14:dxf>
          </x14:cfRule>
          <xm:sqref>H23:H25</xm:sqref>
        </x14:conditionalFormatting>
        <x14:conditionalFormatting xmlns:xm="http://schemas.microsoft.com/office/excel/2006/main">
          <x14:cfRule type="cellIs" priority="54" operator="equal" id="{E1429F27-F477-4676-9DBE-F39F8B7F35EC}">
            <xm:f>Valores!$A$29</xm:f>
            <x14:dxf>
              <fill>
                <patternFill>
                  <bgColor rgb="FF27AE60"/>
                </patternFill>
              </fill>
            </x14:dxf>
          </x14:cfRule>
          <x14:cfRule type="cellIs" priority="56" operator="equal" id="{623AC341-8714-4C85-B0E6-5F156107C6BC}">
            <xm:f>Valores!$A$27</xm:f>
            <x14:dxf>
              <fill>
                <patternFill>
                  <bgColor rgb="FFF39C12"/>
                </patternFill>
              </fill>
            </x14:dxf>
          </x14:cfRule>
          <x14:cfRule type="cellIs" priority="57" operator="equal" id="{5D975DBB-E38C-4856-959A-9C5B2E200333}">
            <xm:f>Valores!$A$26</xm:f>
            <x14:dxf>
              <fill>
                <patternFill>
                  <bgColor rgb="FFE67E22"/>
                </patternFill>
              </fill>
            </x14:dxf>
          </x14:cfRule>
          <x14:cfRule type="cellIs" priority="58" operator="equal" id="{06B48B11-1D1B-4E9B-9EE2-2A4523B68132}">
            <xm:f>Valores!$A$25</xm:f>
            <x14:dxf>
              <fill>
                <patternFill>
                  <bgColor rgb="FFE74C3C"/>
                </patternFill>
              </fill>
            </x14:dxf>
          </x14:cfRule>
          <xm:sqref>I23:I25</xm:sqref>
        </x14:conditionalFormatting>
        <x14:conditionalFormatting xmlns:xm="http://schemas.microsoft.com/office/excel/2006/main">
          <x14:cfRule type="cellIs" priority="55" operator="equal" id="{4AC9DFBA-DBCA-45FC-8F17-10D4D328CAD0}">
            <xm:f>Valores!$A$28</xm:f>
            <x14:dxf>
              <fill>
                <patternFill>
                  <bgColor rgb="FFF1C40F"/>
                </patternFill>
              </fill>
            </x14:dxf>
          </x14:cfRule>
          <xm:sqref>I23:I25</xm:sqref>
        </x14:conditionalFormatting>
        <x14:conditionalFormatting xmlns:xm="http://schemas.microsoft.com/office/excel/2006/main">
          <x14:cfRule type="cellIs" priority="47" operator="equal" id="{27DBC3E5-F9AC-4A70-954C-66B94AF1A450}">
            <xm:f>Valores!$A$8</xm:f>
            <x14:dxf>
              <fill>
                <patternFill>
                  <bgColor rgb="FF27AE60"/>
                </patternFill>
              </fill>
            </x14:dxf>
          </x14:cfRule>
          <x14:cfRule type="cellIs" priority="48" operator="equal" id="{4B809FF9-FD98-42E0-95D5-2E892691643C}">
            <xm:f>Valores!$A$7</xm:f>
            <x14:dxf>
              <fill>
                <patternFill>
                  <bgColor rgb="FFF1C40F"/>
                </patternFill>
              </fill>
            </x14:dxf>
          </x14:cfRule>
          <x14:cfRule type="cellIs" priority="49" operator="equal" id="{67A7D2DB-FDEC-451F-92C2-3EF305B1E42D}">
            <xm:f>Valores!$A$6</xm:f>
            <x14:dxf>
              <fill>
                <patternFill>
                  <bgColor rgb="FFF39C12"/>
                </patternFill>
              </fill>
            </x14:dxf>
          </x14:cfRule>
          <x14:cfRule type="cellIs" priority="50" operator="equal" id="{F5342940-FD83-4064-B3DE-2840811ACF5C}">
            <xm:f>Valores!$A$5</xm:f>
            <x14:dxf>
              <fill>
                <patternFill>
                  <bgColor rgb="FFE67E22"/>
                </patternFill>
              </fill>
            </x14:dxf>
          </x14:cfRule>
          <x14:cfRule type="cellIs" priority="51" operator="equal" id="{BDD0ED36-2B48-42B5-BF44-6E1D89E326BA}">
            <xm:f>Valores!$A$4</xm:f>
            <x14:dxf>
              <fill>
                <patternFill>
                  <bgColor rgb="FFE74C3C"/>
                </patternFill>
              </fill>
            </x14:dxf>
          </x14:cfRule>
          <xm:sqref>F21</xm:sqref>
        </x14:conditionalFormatting>
        <x14:conditionalFormatting xmlns:xm="http://schemas.microsoft.com/office/excel/2006/main">
          <x14:cfRule type="cellIs" priority="32" operator="equal" id="{3ECB89CD-CDF8-4C2A-965D-B5C4848BBD6F}">
            <xm:f>Valores!$A$15</xm:f>
            <x14:dxf>
              <fill>
                <patternFill>
                  <bgColor rgb="FF27AE60"/>
                </patternFill>
              </fill>
            </x14:dxf>
          </x14:cfRule>
          <x14:cfRule type="cellIs" priority="43" operator="equal" id="{41A99C2D-FB09-4BA1-8567-494AB0824832}">
            <xm:f>Valores!$A$14</xm:f>
            <x14:dxf>
              <fill>
                <patternFill>
                  <bgColor rgb="FFF1C40F"/>
                </patternFill>
              </fill>
            </x14:dxf>
          </x14:cfRule>
          <x14:cfRule type="cellIs" priority="44" operator="equal" id="{5FA26A15-58CC-437D-94CB-3A19E7EE97BB}">
            <xm:f>Valores!$A$13</xm:f>
            <x14:dxf>
              <fill>
                <patternFill>
                  <bgColor rgb="FFF39C12"/>
                </patternFill>
              </fill>
            </x14:dxf>
          </x14:cfRule>
          <x14:cfRule type="cellIs" priority="45" operator="equal" id="{60760208-4DE2-470C-BFAA-DA314E46456D}">
            <xm:f>Valores!$A$12</xm:f>
            <x14:dxf>
              <fill>
                <patternFill>
                  <bgColor rgb="FFE67E22"/>
                </patternFill>
              </fill>
            </x14:dxf>
          </x14:cfRule>
          <x14:cfRule type="cellIs" priority="46" operator="equal" id="{71945FE5-99A0-450F-9193-411450A68242}">
            <xm:f>Valores!$A$11</xm:f>
            <x14:dxf>
              <fill>
                <patternFill>
                  <bgColor rgb="FFE74C3C"/>
                </patternFill>
              </fill>
            </x14:dxf>
          </x14:cfRule>
          <xm:sqref>G21</xm:sqref>
        </x14:conditionalFormatting>
        <x14:conditionalFormatting xmlns:xm="http://schemas.microsoft.com/office/excel/2006/main">
          <x14:cfRule type="cellIs" priority="27" operator="equal" id="{52D4A27A-1BBD-4F6F-97D4-E52A3753BF2C}">
            <xm:f>Valores!$A$8</xm:f>
            <x14:dxf>
              <fill>
                <patternFill>
                  <bgColor rgb="FF27AE60"/>
                </patternFill>
              </fill>
            </x14:dxf>
          </x14:cfRule>
          <x14:cfRule type="cellIs" priority="28" operator="equal" id="{25CFCE6F-11AE-438B-A8E7-19C2A47752C0}">
            <xm:f>Valores!$A$7</xm:f>
            <x14:dxf>
              <fill>
                <patternFill>
                  <bgColor rgb="FFF1C40F"/>
                </patternFill>
              </fill>
            </x14:dxf>
          </x14:cfRule>
          <x14:cfRule type="cellIs" priority="29" operator="equal" id="{5EFC69C9-45A0-41C7-862A-B633E07C23FE}">
            <xm:f>Valores!$A$6</xm:f>
            <x14:dxf>
              <fill>
                <patternFill>
                  <bgColor rgb="FFF39C12"/>
                </patternFill>
              </fill>
            </x14:dxf>
          </x14:cfRule>
          <x14:cfRule type="cellIs" priority="30" operator="equal" id="{7B641F59-E6C7-41B0-B3BC-63C95CEA0243}">
            <xm:f>Valores!$A$5</xm:f>
            <x14:dxf>
              <fill>
                <patternFill>
                  <bgColor rgb="FFE67E22"/>
                </patternFill>
              </fill>
            </x14:dxf>
          </x14:cfRule>
          <x14:cfRule type="cellIs" priority="31" operator="equal" id="{B1B9EE0E-CC6A-44DF-81C2-0E73BFA313A1}">
            <xm:f>Valores!$A$4</xm:f>
            <x14:dxf>
              <fill>
                <patternFill>
                  <bgColor rgb="FFE74C3C"/>
                </patternFill>
              </fill>
            </x14:dxf>
          </x14:cfRule>
          <xm:sqref>F22</xm:sqref>
        </x14:conditionalFormatting>
        <x14:conditionalFormatting xmlns:xm="http://schemas.microsoft.com/office/excel/2006/main">
          <x14:cfRule type="cellIs" priority="12" operator="equal" id="{56D6E25D-E6E7-45C0-B264-FBD0CF1287CA}">
            <xm:f>Valores!$A$15</xm:f>
            <x14:dxf>
              <fill>
                <patternFill>
                  <bgColor rgb="FF27AE60"/>
                </patternFill>
              </fill>
            </x14:dxf>
          </x14:cfRule>
          <x14:cfRule type="cellIs" priority="23" operator="equal" id="{7AFC6960-9973-41BA-A9D0-D128AA54F6E5}">
            <xm:f>Valores!$A$14</xm:f>
            <x14:dxf>
              <fill>
                <patternFill>
                  <bgColor rgb="FFF1C40F"/>
                </patternFill>
              </fill>
            </x14:dxf>
          </x14:cfRule>
          <x14:cfRule type="cellIs" priority="24" operator="equal" id="{9C65F304-386A-4561-9279-D87D2D0D8A8E}">
            <xm:f>Valores!$A$13</xm:f>
            <x14:dxf>
              <fill>
                <patternFill>
                  <bgColor rgb="FFF39C12"/>
                </patternFill>
              </fill>
            </x14:dxf>
          </x14:cfRule>
          <x14:cfRule type="cellIs" priority="25" operator="equal" id="{626B4870-B6A6-43D4-B3BF-C78947AF38F6}">
            <xm:f>Valores!$A$12</xm:f>
            <x14:dxf>
              <fill>
                <patternFill>
                  <bgColor rgb="FFE67E22"/>
                </patternFill>
              </fill>
            </x14:dxf>
          </x14:cfRule>
          <x14:cfRule type="cellIs" priority="26" operator="equal" id="{BABBAFAC-EB0F-42B7-A9F2-AE0AC4C21215}">
            <xm:f>Valores!$A$11</xm:f>
            <x14:dxf>
              <fill>
                <patternFill>
                  <bgColor rgb="FFE74C3C"/>
                </patternFill>
              </fill>
            </x14:dxf>
          </x14:cfRule>
          <xm:sqref>G22</xm:sqref>
        </x14:conditionalFormatting>
        <x14:conditionalFormatting xmlns:xm="http://schemas.microsoft.com/office/excel/2006/main">
          <x14:cfRule type="cellIs" priority="13" operator="equal" id="{8C01A39C-23DB-45EF-B09A-5826A99DB3E3}">
            <xm:f>Valores!$A$22</xm:f>
            <x14:dxf>
              <fill>
                <patternFill>
                  <bgColor rgb="FF27B060"/>
                </patternFill>
              </fill>
            </x14:dxf>
          </x14:cfRule>
          <x14:cfRule type="cellIs" priority="19" operator="equal" id="{E9BD4DA7-05E6-46B4-B790-FEB42A1AE4C6}">
            <xm:f>Valores!$A$21</xm:f>
            <x14:dxf>
              <fill>
                <patternFill>
                  <bgColor rgb="FFF1C40F"/>
                </patternFill>
              </fill>
            </x14:dxf>
          </x14:cfRule>
          <x14:cfRule type="cellIs" priority="20" operator="equal" id="{1F641DF0-75C8-489F-8EB0-D944614267A8}">
            <xm:f>Valores!$A$20</xm:f>
            <x14:dxf>
              <fill>
                <patternFill>
                  <bgColor rgb="FFF39C12"/>
                </patternFill>
              </fill>
            </x14:dxf>
          </x14:cfRule>
          <x14:cfRule type="cellIs" priority="21" operator="equal" id="{D9BC60E4-0FF8-48F2-BED7-07E9A797579C}">
            <xm:f>Valores!$A$19</xm:f>
            <x14:dxf>
              <fill>
                <patternFill>
                  <bgColor rgb="FFE67E22"/>
                </patternFill>
              </fill>
            </x14:dxf>
          </x14:cfRule>
          <x14:cfRule type="cellIs" priority="22" operator="equal" id="{B8591F0A-095F-4907-AE67-6815C1EA95F8}">
            <xm:f>Valores!$A$18</xm:f>
            <x14:dxf>
              <fill>
                <patternFill>
                  <bgColor rgb="FFE74C3C"/>
                </patternFill>
              </fill>
            </x14:dxf>
          </x14:cfRule>
          <xm:sqref>H22</xm:sqref>
        </x14:conditionalFormatting>
        <x14:conditionalFormatting xmlns:xm="http://schemas.microsoft.com/office/excel/2006/main">
          <x14:cfRule type="cellIs" priority="14" operator="equal" id="{607A81DC-4632-4D79-A869-DB0F3D0799B8}">
            <xm:f>Valores!$A$29</xm:f>
            <x14:dxf>
              <fill>
                <patternFill>
                  <bgColor rgb="FF27AE60"/>
                </patternFill>
              </fill>
            </x14:dxf>
          </x14:cfRule>
          <x14:cfRule type="cellIs" priority="16" operator="equal" id="{CFDC4855-7062-4E95-9986-BE41822F980B}">
            <xm:f>Valores!$A$27</xm:f>
            <x14:dxf>
              <fill>
                <patternFill>
                  <bgColor rgb="FFF39C12"/>
                </patternFill>
              </fill>
            </x14:dxf>
          </x14:cfRule>
          <x14:cfRule type="cellIs" priority="17" operator="equal" id="{EE128BDA-E30C-4249-97D8-6C756C2F30BF}">
            <xm:f>Valores!$A$26</xm:f>
            <x14:dxf>
              <fill>
                <patternFill>
                  <bgColor rgb="FFE67E22"/>
                </patternFill>
              </fill>
            </x14:dxf>
          </x14:cfRule>
          <x14:cfRule type="cellIs" priority="18" operator="equal" id="{7BBFE6BF-EBD7-4D9B-AED7-18D1B27F237E}">
            <xm:f>Valores!$A$25</xm:f>
            <x14:dxf>
              <fill>
                <patternFill>
                  <bgColor rgb="FFE74C3C"/>
                </patternFill>
              </fill>
            </x14:dxf>
          </x14:cfRule>
          <xm:sqref>I22</xm:sqref>
        </x14:conditionalFormatting>
        <x14:conditionalFormatting xmlns:xm="http://schemas.microsoft.com/office/excel/2006/main">
          <x14:cfRule type="cellIs" priority="15" operator="equal" id="{A1FD840B-5BDF-462B-9DA8-8651C080D132}">
            <xm:f>Valores!$A$28</xm:f>
            <x14:dxf>
              <fill>
                <patternFill>
                  <bgColor rgb="FFF1C40F"/>
                </patternFill>
              </fill>
            </x14:dxf>
          </x14:cfRule>
          <xm:sqref>I22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C00-000000000000}">
          <x14:formula1>
            <xm:f>Valores!$A$25:$A$29</xm:f>
          </x14:formula1>
          <xm:sqref>I22:I25</xm:sqref>
        </x14:dataValidation>
        <x14:dataValidation type="list" allowBlank="1" showInputMessage="1" showErrorMessage="1" xr:uid="{00000000-0002-0000-0C00-000001000000}">
          <x14:formula1>
            <xm:f>Valores!$A$18:$A$22</xm:f>
          </x14:formula1>
          <xm:sqref>H22:H25</xm:sqref>
        </x14:dataValidation>
        <x14:dataValidation type="list" allowBlank="1" showInputMessage="1" showErrorMessage="1" xr:uid="{00000000-0002-0000-0C00-000002000000}">
          <x14:formula1>
            <xm:f>Valores!$A$11:$A$15</xm:f>
          </x14:formula1>
          <xm:sqref>G21:G25</xm:sqref>
        </x14:dataValidation>
        <x14:dataValidation type="list" allowBlank="1" showInputMessage="1" showErrorMessage="1" xr:uid="{00000000-0002-0000-0C00-000003000000}">
          <x14:formula1>
            <xm:f>Valores!$A$4:$A$8</xm:f>
          </x14:formula1>
          <xm:sqref>F21:F25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Planilha14">
    <pageSetUpPr fitToPage="1"/>
  </sheetPr>
  <dimension ref="A1:AE39"/>
  <sheetViews>
    <sheetView zoomScale="125" zoomScaleNormal="125" workbookViewId="0">
      <selection sqref="A1:J1"/>
    </sheetView>
  </sheetViews>
  <sheetFormatPr defaultColWidth="8.7109375" defaultRowHeight="15"/>
  <cols>
    <col min="2" max="2" width="71.28515625" customWidth="1"/>
    <col min="3" max="3" width="14" style="2" customWidth="1"/>
    <col min="4" max="4" width="20.42578125" style="2" customWidth="1"/>
    <col min="5" max="5" width="48.28515625" customWidth="1"/>
    <col min="6" max="6" width="29.42578125" customWidth="1"/>
    <col min="7" max="7" width="40.140625" customWidth="1"/>
    <col min="8" max="8" width="26.7109375" customWidth="1"/>
    <col min="9" max="9" width="27.28515625" customWidth="1"/>
    <col min="10" max="10" width="50.140625" customWidth="1"/>
    <col min="11" max="11" width="9.140625" style="12" hidden="1" customWidth="1"/>
    <col min="12" max="14" width="6.42578125" style="12" hidden="1" customWidth="1"/>
    <col min="15" max="15" width="16.42578125" style="12" hidden="1" customWidth="1"/>
    <col min="16" max="31" width="0" style="12" hidden="1" customWidth="1"/>
  </cols>
  <sheetData>
    <row r="1" spans="1:30" ht="180.2" customHeight="1">
      <c r="A1" s="151" t="s">
        <v>351</v>
      </c>
      <c r="B1" s="151"/>
      <c r="C1" s="151"/>
      <c r="D1" s="151"/>
      <c r="E1" s="151"/>
      <c r="F1" s="151"/>
      <c r="G1" s="151"/>
      <c r="H1" s="151"/>
      <c r="I1" s="151"/>
      <c r="J1" s="153"/>
    </row>
    <row r="2" spans="1:30" ht="54.95" customHeight="1">
      <c r="A2" s="17"/>
      <c r="B2" s="17"/>
      <c r="C2" s="17"/>
      <c r="D2" s="17"/>
      <c r="E2" s="17"/>
      <c r="F2" s="17"/>
      <c r="G2" s="17"/>
      <c r="H2" s="17"/>
      <c r="I2" s="17"/>
      <c r="J2" s="42"/>
      <c r="O2" s="154" t="s">
        <v>104</v>
      </c>
      <c r="P2" s="154"/>
      <c r="Q2" s="154"/>
      <c r="R2" s="154"/>
      <c r="S2" s="154"/>
      <c r="T2" s="154"/>
      <c r="U2" s="154"/>
      <c r="V2" s="154"/>
      <c r="W2" s="154"/>
      <c r="X2" s="154"/>
      <c r="Y2" s="154"/>
      <c r="Z2" s="154"/>
      <c r="AA2" s="154"/>
      <c r="AB2" s="154"/>
      <c r="AC2" s="154"/>
      <c r="AD2" s="154"/>
    </row>
    <row r="3" spans="1:30" ht="75.95" customHeight="1">
      <c r="A3" s="17"/>
      <c r="B3" s="17"/>
      <c r="C3" s="17"/>
      <c r="D3" s="17"/>
      <c r="E3" s="17"/>
      <c r="F3" s="17"/>
      <c r="G3" s="17"/>
      <c r="H3" s="17"/>
      <c r="I3" s="17"/>
      <c r="J3" s="42"/>
      <c r="O3" s="137"/>
      <c r="P3" s="154" t="s">
        <v>105</v>
      </c>
      <c r="Q3" s="154"/>
      <c r="R3" s="154"/>
      <c r="S3" s="154" t="s">
        <v>106</v>
      </c>
      <c r="T3" s="154"/>
      <c r="U3" s="154"/>
      <c r="V3" s="154" t="s">
        <v>16</v>
      </c>
      <c r="W3" s="154"/>
      <c r="X3" s="154"/>
      <c r="Y3" s="154" t="s">
        <v>18</v>
      </c>
      <c r="Z3" s="154"/>
      <c r="AA3" s="154"/>
      <c r="AB3" s="154" t="s">
        <v>20</v>
      </c>
      <c r="AC3" s="154"/>
      <c r="AD3" s="154"/>
    </row>
    <row r="4" spans="1:30" ht="16.7" customHeight="1">
      <c r="A4" s="17"/>
      <c r="B4" s="17"/>
      <c r="C4" s="17"/>
      <c r="D4" s="17"/>
      <c r="E4" s="17"/>
      <c r="F4" s="17"/>
      <c r="G4" s="17"/>
      <c r="H4" s="17"/>
      <c r="I4" s="17"/>
      <c r="J4" s="42"/>
      <c r="O4" s="12" t="s">
        <v>107</v>
      </c>
      <c r="P4" s="12" t="s">
        <v>108</v>
      </c>
      <c r="Q4" s="12" t="s">
        <v>109</v>
      </c>
      <c r="R4" s="12" t="s">
        <v>110</v>
      </c>
      <c r="S4" s="12" t="s">
        <v>108</v>
      </c>
      <c r="T4" s="12" t="s">
        <v>109</v>
      </c>
      <c r="U4" s="12" t="s">
        <v>110</v>
      </c>
      <c r="V4" s="12" t="s">
        <v>108</v>
      </c>
      <c r="W4" s="12" t="s">
        <v>109</v>
      </c>
      <c r="X4" s="12" t="s">
        <v>110</v>
      </c>
      <c r="Y4" s="12" t="s">
        <v>108</v>
      </c>
      <c r="Z4" s="12" t="s">
        <v>109</v>
      </c>
      <c r="AA4" s="12" t="s">
        <v>110</v>
      </c>
      <c r="AB4" s="12" t="s">
        <v>108</v>
      </c>
      <c r="AC4" s="12" t="s">
        <v>109</v>
      </c>
      <c r="AD4" s="12" t="s">
        <v>110</v>
      </c>
    </row>
    <row r="5" spans="1:30" ht="81.95">
      <c r="A5" s="17"/>
      <c r="B5" s="17"/>
      <c r="C5" s="17"/>
      <c r="D5" s="17"/>
      <c r="E5" s="27">
        <f>G34</f>
        <v>0</v>
      </c>
      <c r="F5" s="43"/>
      <c r="G5" s="19"/>
      <c r="H5" s="17"/>
      <c r="I5" s="17"/>
      <c r="J5" s="42"/>
      <c r="O5" s="12" t="s">
        <v>111</v>
      </c>
      <c r="P5" s="12">
        <f>IF(G34&lt;0.26,1,0)</f>
        <v>1</v>
      </c>
      <c r="Q5" s="52">
        <f>IF(P5&lt;&gt;0,G$34,0)</f>
        <v>0</v>
      </c>
      <c r="R5" s="53">
        <f>IF(P5&lt;&gt;0,H$34,0)</f>
        <v>1</v>
      </c>
      <c r="S5" s="12">
        <f>IF(G$30&lt;0.26,1,0)</f>
        <v>1</v>
      </c>
      <c r="T5" s="52">
        <f>IF(S5&lt;&gt;0,G$30,0)</f>
        <v>0</v>
      </c>
      <c r="U5" s="53">
        <f>IF(S5&lt;&gt;0,H$30,0)</f>
        <v>1</v>
      </c>
      <c r="V5" s="12">
        <f>IF(G31&lt;0.26,1,0)</f>
        <v>1</v>
      </c>
      <c r="W5" s="52">
        <f>IF(V5&lt;&gt;0,G$31,0)</f>
        <v>0</v>
      </c>
      <c r="X5" s="52">
        <f>IF(V5&lt;&gt;0,H$31,0)</f>
        <v>1</v>
      </c>
      <c r="Y5" s="12">
        <f>IF(G32&lt;0.26,1,0)</f>
        <v>1</v>
      </c>
      <c r="Z5" s="52">
        <f>IF(Y5&lt;&gt;0,G$32,0)</f>
        <v>0</v>
      </c>
      <c r="AA5" s="52">
        <f>IF($Y5&lt;&gt;0,H$32,0)</f>
        <v>1</v>
      </c>
      <c r="AB5" s="12">
        <f>IF(G33&lt;0.26,1,0)</f>
        <v>1</v>
      </c>
      <c r="AC5" s="52">
        <f>IF(AB5&lt;&gt;0,G$33,0)</f>
        <v>0</v>
      </c>
      <c r="AD5" s="52">
        <f>IF(AB5&lt;&gt;0,H$33,0)</f>
        <v>1</v>
      </c>
    </row>
    <row r="6" spans="1:30">
      <c r="A6" s="17"/>
      <c r="B6" s="17"/>
      <c r="C6" s="17"/>
      <c r="D6" s="17"/>
      <c r="E6" s="17"/>
      <c r="F6" s="17"/>
      <c r="G6" s="17"/>
      <c r="H6" s="17"/>
      <c r="I6" s="17"/>
      <c r="J6" s="42"/>
      <c r="O6" s="12" t="s">
        <v>112</v>
      </c>
      <c r="P6" s="12">
        <f>IF(AND(G34&gt;0.26,G34&lt;=0.5)*1,1,0)</f>
        <v>0</v>
      </c>
      <c r="Q6" s="52">
        <f t="shared" ref="Q6:Q8" si="0">IF(P6&lt;&gt;0,G$34,0)</f>
        <v>0</v>
      </c>
      <c r="R6" s="53">
        <f t="shared" ref="R6:R8" si="1">IF(P6&lt;&gt;0,H$34,0)</f>
        <v>0</v>
      </c>
      <c r="S6" s="12">
        <f>IF(AND(G30&gt;0.26,G30&lt;=0.5)*1,1,0)</f>
        <v>0</v>
      </c>
      <c r="T6" s="52">
        <f>IF(S6&lt;&gt;0,G$30,0)</f>
        <v>0</v>
      </c>
      <c r="U6" s="53">
        <f>IF(S6&lt;&gt;0,H$30,0)</f>
        <v>0</v>
      </c>
      <c r="V6" s="12">
        <f>IF(AND(G31&gt;0.26,G31&lt;=0.5)*1,1,0)</f>
        <v>0</v>
      </c>
      <c r="W6" s="52">
        <f>IF(V6&lt;&gt;0,G$31,0)</f>
        <v>0</v>
      </c>
      <c r="X6" s="52">
        <f>IF(W6&lt;&gt;0,H$31,0)</f>
        <v>0</v>
      </c>
      <c r="Y6" s="12">
        <f>IF(AND(G32&gt;0.26,G32&lt;=0.5)*1,1,0)</f>
        <v>0</v>
      </c>
      <c r="Z6" s="52">
        <f>IF(Y6&lt;&gt;0,G$32,0)</f>
        <v>0</v>
      </c>
      <c r="AA6" s="52">
        <f>IF(Y6&lt;&gt;0,H$32,0)</f>
        <v>0</v>
      </c>
      <c r="AB6" s="12">
        <f>IF(AND(G33&gt;0.26,G33&lt;=0.5)*1,1,0)</f>
        <v>0</v>
      </c>
      <c r="AC6" s="52">
        <f>IF(AB6&lt;&gt;0,G$33,0)</f>
        <v>0</v>
      </c>
      <c r="AD6" s="52">
        <f>IF(AB6&lt;&gt;0,H$33,0)</f>
        <v>0</v>
      </c>
    </row>
    <row r="7" spans="1:30">
      <c r="A7" s="17"/>
      <c r="B7" s="17"/>
      <c r="C7" s="17"/>
      <c r="D7" s="17"/>
      <c r="E7" s="18"/>
      <c r="F7" s="18"/>
      <c r="G7" s="19"/>
      <c r="H7" s="17"/>
      <c r="I7" s="17"/>
      <c r="J7" s="42"/>
      <c r="O7" s="12" t="s">
        <v>113</v>
      </c>
      <c r="P7" s="12">
        <f>IF(AND(G34&gt;0.5,G34&lt;=0.75)*1,1,0)</f>
        <v>0</v>
      </c>
      <c r="Q7" s="52">
        <f t="shared" si="0"/>
        <v>0</v>
      </c>
      <c r="R7" s="53">
        <f t="shared" si="1"/>
        <v>0</v>
      </c>
      <c r="S7" s="12">
        <f>IF(AND(G30&gt;0.5,G30&lt;=0.75)*1,1,0)</f>
        <v>0</v>
      </c>
      <c r="T7" s="52">
        <f>IF(S7&lt;&gt;0,G$30,0)</f>
        <v>0</v>
      </c>
      <c r="U7" s="53">
        <f>IF(S7&lt;&gt;0,H$30,0)</f>
        <v>0</v>
      </c>
      <c r="V7" s="12">
        <f>IF(AND(G31&gt;0.5,G31&lt;=0.75)*1,1,0)</f>
        <v>0</v>
      </c>
      <c r="W7" s="52">
        <f>IF(V7&lt;&gt;0,G$31,0)</f>
        <v>0</v>
      </c>
      <c r="X7" s="52">
        <f>IF(W7&lt;&gt;0,H$31,0)</f>
        <v>0</v>
      </c>
      <c r="Y7" s="12">
        <f>IF(AND(G32&gt;0.5,G32&lt;=0.75)*1,1,0)</f>
        <v>0</v>
      </c>
      <c r="Z7" s="52">
        <f>IF(Y7&lt;&gt;0,G$32,0)</f>
        <v>0</v>
      </c>
      <c r="AA7" s="52">
        <f>IF(Y7&lt;&gt;0,H$32,0)</f>
        <v>0</v>
      </c>
      <c r="AB7" s="12">
        <f>IF(AND(G33&gt;0.5,G33&lt;=0.75)*1,1,0)</f>
        <v>0</v>
      </c>
      <c r="AC7" s="52">
        <f>IF(AB7&lt;&gt;0,G$33,0)</f>
        <v>0</v>
      </c>
      <c r="AD7" s="52">
        <f>IF(AB7&lt;&gt;0,H$33,0)</f>
        <v>0</v>
      </c>
    </row>
    <row r="8" spans="1:30">
      <c r="A8" s="17"/>
      <c r="B8" s="17"/>
      <c r="C8" s="17"/>
      <c r="D8" s="17"/>
      <c r="E8" s="17"/>
      <c r="F8" s="17"/>
      <c r="G8" s="17"/>
      <c r="H8" s="17"/>
      <c r="I8" s="17"/>
      <c r="J8" s="42"/>
      <c r="O8" s="12" t="s">
        <v>114</v>
      </c>
      <c r="P8" s="12">
        <f>IF(AND(G34=0.76,G34&lt;=1)*1,1,0)</f>
        <v>0</v>
      </c>
      <c r="Q8" s="52">
        <f t="shared" si="0"/>
        <v>0</v>
      </c>
      <c r="R8" s="53">
        <f t="shared" si="1"/>
        <v>0</v>
      </c>
      <c r="S8" s="12">
        <f>IF(AND(G30&gt;=0.76,G30&lt;=1)*1,1,0)</f>
        <v>0</v>
      </c>
      <c r="T8" s="52">
        <f>IF(S8&lt;&gt;0,G$30,0)</f>
        <v>0</v>
      </c>
      <c r="U8" s="53">
        <f>IF(S8&lt;&gt;0,H$30,0)</f>
        <v>0</v>
      </c>
      <c r="V8" s="12">
        <f>IF(AND(G31&gt;=0.76,G31&lt;=1)*1,1,0)</f>
        <v>0</v>
      </c>
      <c r="W8" s="52">
        <f>IF(V8&lt;&gt;0,G$31,0)</f>
        <v>0</v>
      </c>
      <c r="X8" s="52">
        <f>IF(W8&lt;&gt;0,H$31,0)</f>
        <v>0</v>
      </c>
      <c r="Y8" s="12">
        <f>IF(AND(G32&gt;=0.76,G32&lt;=1)*1,1,0)</f>
        <v>0</v>
      </c>
      <c r="Z8" s="52">
        <f>IF(Y8&lt;&gt;0,G$32,0)</f>
        <v>0</v>
      </c>
      <c r="AA8" s="52">
        <f>IF(Y8&lt;&gt;0,H$32,0)</f>
        <v>0</v>
      </c>
      <c r="AB8" s="12">
        <f>IF(AND(G33&gt;=0.76,G33&lt;=1)*1,1,0)</f>
        <v>0</v>
      </c>
      <c r="AC8" s="52">
        <f>IF(AB8&lt;&gt;0,G$33,0)</f>
        <v>0</v>
      </c>
      <c r="AD8" s="52">
        <f>IF(AB8&lt;&gt;0,H$33,0)</f>
        <v>0</v>
      </c>
    </row>
    <row r="9" spans="1:30" ht="92.1">
      <c r="A9" s="17"/>
      <c r="B9" s="17"/>
      <c r="C9" s="17"/>
      <c r="D9" s="17"/>
      <c r="E9" s="20"/>
      <c r="F9" s="17"/>
      <c r="G9" s="17"/>
      <c r="H9" s="21"/>
      <c r="I9" s="17"/>
      <c r="J9" s="42"/>
    </row>
    <row r="10" spans="1:30">
      <c r="A10" s="17"/>
      <c r="B10" s="17"/>
      <c r="C10" s="17"/>
      <c r="D10" s="17"/>
      <c r="E10" s="17"/>
      <c r="F10" s="17"/>
      <c r="G10" s="17"/>
      <c r="H10" s="17"/>
      <c r="I10" s="17"/>
      <c r="J10" s="42"/>
    </row>
    <row r="11" spans="1:30">
      <c r="A11" s="17"/>
      <c r="B11" s="17"/>
      <c r="C11" s="17"/>
      <c r="D11" s="17"/>
      <c r="E11" s="17"/>
      <c r="F11" s="17"/>
      <c r="G11" s="17"/>
      <c r="H11" s="17"/>
      <c r="I11" s="17"/>
      <c r="J11" s="42"/>
    </row>
    <row r="12" spans="1:30">
      <c r="A12" s="17"/>
      <c r="B12" s="17"/>
      <c r="C12" s="17"/>
      <c r="D12" s="22"/>
      <c r="E12" s="23"/>
      <c r="F12" s="23"/>
      <c r="G12" s="23"/>
      <c r="H12" s="23"/>
      <c r="I12" s="23"/>
      <c r="J12" s="42"/>
    </row>
    <row r="13" spans="1:30" ht="47.1">
      <c r="A13" s="17"/>
      <c r="B13" s="24">
        <f>G30</f>
        <v>0</v>
      </c>
      <c r="C13" s="17"/>
      <c r="D13" s="25">
        <f>G31</f>
        <v>0</v>
      </c>
      <c r="E13" s="17"/>
      <c r="F13" s="25">
        <f>G32</f>
        <v>0</v>
      </c>
      <c r="G13" s="17"/>
      <c r="H13" s="26">
        <f>G33</f>
        <v>0</v>
      </c>
      <c r="I13" s="17"/>
      <c r="J13" s="42"/>
    </row>
    <row r="14" spans="1:30">
      <c r="A14" s="17"/>
      <c r="B14" s="17"/>
      <c r="C14" s="17"/>
      <c r="D14" s="17"/>
      <c r="E14" s="17"/>
      <c r="F14" s="17"/>
      <c r="G14" s="17"/>
      <c r="H14" s="17"/>
      <c r="I14" s="17"/>
      <c r="J14" s="42"/>
    </row>
    <row r="15" spans="1:30">
      <c r="A15" s="17"/>
      <c r="B15" s="17"/>
      <c r="C15" s="17"/>
      <c r="D15" s="17"/>
      <c r="E15" s="17"/>
      <c r="F15" s="17"/>
      <c r="G15" s="17"/>
      <c r="H15" s="17"/>
      <c r="I15" s="17"/>
      <c r="J15" s="42"/>
    </row>
    <row r="16" spans="1:30">
      <c r="A16" s="17"/>
      <c r="B16" s="17"/>
      <c r="C16" s="17"/>
      <c r="D16" s="17"/>
      <c r="E16" s="17"/>
      <c r="F16" s="17"/>
      <c r="G16" s="17"/>
      <c r="H16" s="17"/>
      <c r="I16" s="17"/>
      <c r="J16" s="42"/>
    </row>
    <row r="17" spans="1:31">
      <c r="A17" s="17"/>
      <c r="B17" s="17"/>
      <c r="C17" s="17"/>
      <c r="D17" s="17"/>
      <c r="E17" s="17"/>
      <c r="F17" s="17"/>
      <c r="G17" s="17"/>
      <c r="H17" s="17"/>
      <c r="I17" s="17"/>
      <c r="J17" s="42"/>
    </row>
    <row r="18" spans="1:31">
      <c r="A18" s="17"/>
      <c r="B18" s="17"/>
      <c r="C18" s="17"/>
      <c r="D18" s="17"/>
      <c r="E18" s="17"/>
      <c r="F18" s="17"/>
      <c r="G18" s="17"/>
      <c r="H18" s="17"/>
      <c r="I18" s="17"/>
      <c r="J18" s="42"/>
    </row>
    <row r="19" spans="1:31">
      <c r="A19" s="17"/>
      <c r="B19" s="17"/>
      <c r="C19" s="17"/>
      <c r="D19" s="17"/>
      <c r="E19" s="17"/>
      <c r="F19" s="17"/>
      <c r="G19" s="17"/>
      <c r="H19" s="17"/>
      <c r="I19" s="17"/>
      <c r="J19" s="42"/>
    </row>
    <row r="20" spans="1:31" s="11" customFormat="1" ht="32.1">
      <c r="A20" s="9" t="s">
        <v>4</v>
      </c>
      <c r="B20" s="9" t="s">
        <v>115</v>
      </c>
      <c r="C20" s="9" t="s">
        <v>8</v>
      </c>
      <c r="D20" s="10" t="s">
        <v>150</v>
      </c>
      <c r="E20" s="9" t="s">
        <v>116</v>
      </c>
      <c r="F20" s="9" t="s">
        <v>14</v>
      </c>
      <c r="G20" s="9" t="s">
        <v>16</v>
      </c>
      <c r="H20" s="10" t="s">
        <v>117</v>
      </c>
      <c r="I20" s="9" t="s">
        <v>20</v>
      </c>
      <c r="J20" s="60" t="s">
        <v>118</v>
      </c>
      <c r="K20" s="70"/>
      <c r="L20" s="70"/>
      <c r="M20" s="70"/>
      <c r="N20" s="70"/>
      <c r="O20" s="70"/>
      <c r="P20" s="70"/>
      <c r="Q20" s="70"/>
      <c r="R20" s="70"/>
      <c r="S20" s="70"/>
      <c r="T20" s="70"/>
      <c r="U20" s="70"/>
      <c r="V20" s="70"/>
      <c r="W20" s="70"/>
      <c r="X20" s="70"/>
      <c r="Y20" s="70"/>
      <c r="Z20" s="70"/>
      <c r="AA20" s="70"/>
      <c r="AB20" s="70"/>
      <c r="AC20" s="70"/>
      <c r="AD20" s="70"/>
      <c r="AE20" s="70"/>
    </row>
    <row r="21" spans="1:31" ht="75" customHeight="1">
      <c r="A21" s="33" t="s">
        <v>352</v>
      </c>
      <c r="B21" s="34" t="s">
        <v>353</v>
      </c>
      <c r="C21" s="35" t="s">
        <v>161</v>
      </c>
      <c r="D21" s="35" t="s">
        <v>126</v>
      </c>
      <c r="E21" s="61" t="s">
        <v>210</v>
      </c>
      <c r="F21" s="36" t="s">
        <v>80</v>
      </c>
      <c r="G21" s="36" t="s">
        <v>86</v>
      </c>
      <c r="H21" s="36" t="s">
        <v>92</v>
      </c>
      <c r="I21" s="36" t="s">
        <v>98</v>
      </c>
      <c r="J21" s="63"/>
      <c r="K21" s="71">
        <f t="shared" ref="K21:K28" si="2">IF(F21="Sem Política",0,IF(F21="Política Informal",0.25,IF(F21="Política Parcialmente Escrita",0.5,IF(F21="Política Escrita",0.75,IF(F21="Política Escrita e Aprovada",1,"INVALID")))))</f>
        <v>0</v>
      </c>
      <c r="L21" s="71">
        <f t="shared" ref="L21:L28" si="3">IF(G21="Não implementado",0,IF(G21="Partes da Política Implementadas",0.25,IF(G21="Implementada em Alguns Sistemas",0.5,IF(G21="Implementada em Muitos Sistemas",0.75,IF(G21="Implementada em Todos os Sistemas",1,"INVALID")))))</f>
        <v>0</v>
      </c>
      <c r="M21" s="71">
        <f>IF(H21="Não Automatizado",0,IF(H21="Partes da Política Automatizadas",0.25,IF(H21="Automatizada em Alguns Sistemas",0.5,IF(H21="Automatizada em Muitos Sistemas",0.75,IF(H21="Automatizada em Todos os Sistemas",1,"INVALID")))))</f>
        <v>0</v>
      </c>
      <c r="N21" s="71">
        <f>IF(I21="Não Reportado",0,IF(I21="Partes da Política Reportadas",0.25,IF(I21="Reportada em Alguns Sistemas",0.5,IF(I21="Reportada em Muitos Sistemas",0.75,IF(I21="Reportada em Todos os Sistemas",1,"INVALID")))))</f>
        <v>0</v>
      </c>
    </row>
    <row r="22" spans="1:31" ht="42.75" customHeight="1">
      <c r="A22" s="33" t="s">
        <v>354</v>
      </c>
      <c r="B22" s="34" t="s">
        <v>355</v>
      </c>
      <c r="C22" s="35" t="s">
        <v>161</v>
      </c>
      <c r="D22" s="35" t="s">
        <v>135</v>
      </c>
      <c r="E22" s="61" t="s">
        <v>199</v>
      </c>
      <c r="F22" s="36" t="s">
        <v>80</v>
      </c>
      <c r="G22" s="36" t="s">
        <v>86</v>
      </c>
      <c r="H22" s="62" t="s">
        <v>172</v>
      </c>
      <c r="I22" s="62" t="s">
        <v>172</v>
      </c>
      <c r="J22" s="63"/>
      <c r="K22" s="71">
        <f t="shared" si="2"/>
        <v>0</v>
      </c>
      <c r="L22" s="71">
        <f t="shared" si="3"/>
        <v>0</v>
      </c>
      <c r="M22" s="71"/>
      <c r="N22" s="71"/>
    </row>
    <row r="23" spans="1:31" ht="48">
      <c r="A23" s="33" t="s">
        <v>356</v>
      </c>
      <c r="B23" s="34" t="s">
        <v>357</v>
      </c>
      <c r="C23" s="35" t="s">
        <v>161</v>
      </c>
      <c r="D23" s="35" t="s">
        <v>135</v>
      </c>
      <c r="E23" s="61" t="s">
        <v>210</v>
      </c>
      <c r="F23" s="36" t="s">
        <v>80</v>
      </c>
      <c r="G23" s="36" t="s">
        <v>86</v>
      </c>
      <c r="H23" s="36" t="s">
        <v>92</v>
      </c>
      <c r="I23" s="36" t="s">
        <v>98</v>
      </c>
      <c r="J23" s="63"/>
      <c r="K23" s="71">
        <f t="shared" si="2"/>
        <v>0</v>
      </c>
      <c r="L23" s="71">
        <f t="shared" si="3"/>
        <v>0</v>
      </c>
      <c r="M23" s="71">
        <f>IF(H23="Não Automatizado",0,IF(H23="Partes da Política Automatizadas",0.25,IF(H23="Automatizada em Alguns Sistemas",0.5,IF(H23="Automatizada em Muitos Sistemas",0.75,IF(H23="Automatizada em Todos os Sistemas",1,"INVALID")))))</f>
        <v>0</v>
      </c>
      <c r="N23" s="71">
        <f>IF(I23="Não Reportado",0,IF(I23="Partes da Política Reportadas",0.25,IF(I23="Reportada em Alguns Sistemas",0.5,IF(I23="Reportada em Muitos Sistemas",0.75,IF(I23="Reportada em Todos os Sistemas",1,"INVALID")))))</f>
        <v>0</v>
      </c>
    </row>
    <row r="24" spans="1:31" ht="63.95">
      <c r="A24" s="33" t="s">
        <v>358</v>
      </c>
      <c r="B24" s="34" t="s">
        <v>359</v>
      </c>
      <c r="C24" s="35" t="s">
        <v>125</v>
      </c>
      <c r="D24" s="35" t="s">
        <v>135</v>
      </c>
      <c r="E24" s="61" t="s">
        <v>199</v>
      </c>
      <c r="F24" s="36" t="s">
        <v>80</v>
      </c>
      <c r="G24" s="36" t="s">
        <v>86</v>
      </c>
      <c r="H24" s="62" t="s">
        <v>172</v>
      </c>
      <c r="I24" s="62" t="s">
        <v>172</v>
      </c>
      <c r="J24" s="63"/>
      <c r="K24" s="71">
        <f t="shared" si="2"/>
        <v>0</v>
      </c>
      <c r="L24" s="71">
        <f t="shared" si="3"/>
        <v>0</v>
      </c>
      <c r="M24" s="71"/>
      <c r="N24" s="71"/>
    </row>
    <row r="25" spans="1:31" ht="15.95">
      <c r="A25" s="33" t="s">
        <v>360</v>
      </c>
      <c r="B25" s="34" t="s">
        <v>361</v>
      </c>
      <c r="C25" s="35" t="s">
        <v>161</v>
      </c>
      <c r="D25" s="35" t="s">
        <v>135</v>
      </c>
      <c r="E25" s="61" t="s">
        <v>199</v>
      </c>
      <c r="F25" s="36" t="s">
        <v>80</v>
      </c>
      <c r="G25" s="36" t="s">
        <v>86</v>
      </c>
      <c r="H25" s="36" t="s">
        <v>92</v>
      </c>
      <c r="I25" s="36" t="s">
        <v>98</v>
      </c>
      <c r="J25" s="63"/>
      <c r="K25" s="71">
        <f t="shared" si="2"/>
        <v>0</v>
      </c>
      <c r="L25" s="71">
        <f t="shared" si="3"/>
        <v>0</v>
      </c>
      <c r="M25" s="71">
        <f>IF(H25="Não Automatizado",0,IF(H25="Partes da Política Automatizadas",0.25,IF(H25="Automatizada em Alguns Sistemas",0.5,IF(H25="Automatizada em Muitos Sistemas",0.75,IF(H25="Automatizada em Todos os Sistemas",1,"INVALID")))))</f>
        <v>0</v>
      </c>
      <c r="N25" s="71">
        <f>IF(I25="Não Reportado",0,IF(I25="Partes da Política Reportadas",0.25,IF(I25="Reportada em Alguns Sistemas",0.5,IF(I25="Reportada em Muitos Sistemas",0.75,IF(I25="Reportada em Todos os Sistemas",1,"INVALID")))))</f>
        <v>0</v>
      </c>
    </row>
    <row r="26" spans="1:31" ht="32.1">
      <c r="A26" s="33" t="s">
        <v>362</v>
      </c>
      <c r="B26" s="34" t="s">
        <v>363</v>
      </c>
      <c r="C26" s="35" t="s">
        <v>161</v>
      </c>
      <c r="D26" s="35" t="s">
        <v>135</v>
      </c>
      <c r="E26" s="61" t="s">
        <v>199</v>
      </c>
      <c r="F26" s="36" t="s">
        <v>80</v>
      </c>
      <c r="G26" s="36" t="s">
        <v>86</v>
      </c>
      <c r="H26" s="36" t="s">
        <v>92</v>
      </c>
      <c r="I26" s="36" t="s">
        <v>98</v>
      </c>
      <c r="J26" s="63"/>
      <c r="K26" s="71">
        <f t="shared" si="2"/>
        <v>0</v>
      </c>
      <c r="L26" s="71">
        <f t="shared" si="3"/>
        <v>0</v>
      </c>
      <c r="M26" s="71">
        <f>IF(H26="Não Automatizado",0,IF(H26="Partes da Política Automatizadas",0.25,IF(H26="Automatizada em Alguns Sistemas",0.5,IF(H26="Automatizada em Muitos Sistemas",0.75,IF(H26="Automatizada em Todos os Sistemas",1,"INVALID")))))</f>
        <v>0</v>
      </c>
      <c r="N26" s="71">
        <f>IF(I26="Não Reportado",0,IF(I26="Partes da Política Reportadas",0.25,IF(I26="Reportada em Alguns Sistemas",0.5,IF(I26="Reportada em Muitos Sistemas",0.75,IF(I26="Reportada em Todos os Sistemas",1,"INVALID")))))</f>
        <v>0</v>
      </c>
    </row>
    <row r="27" spans="1:31" ht="32.1">
      <c r="A27" s="33" t="s">
        <v>364</v>
      </c>
      <c r="B27" s="34" t="s">
        <v>365</v>
      </c>
      <c r="C27" s="35" t="s">
        <v>161</v>
      </c>
      <c r="D27" s="35" t="s">
        <v>135</v>
      </c>
      <c r="E27" s="61" t="s">
        <v>366</v>
      </c>
      <c r="F27" s="36" t="s">
        <v>80</v>
      </c>
      <c r="G27" s="36" t="s">
        <v>86</v>
      </c>
      <c r="H27" s="36" t="s">
        <v>92</v>
      </c>
      <c r="I27" s="36" t="s">
        <v>98</v>
      </c>
      <c r="J27" s="63"/>
      <c r="K27" s="71">
        <f t="shared" si="2"/>
        <v>0</v>
      </c>
      <c r="L27" s="71">
        <f t="shared" si="3"/>
        <v>0</v>
      </c>
      <c r="M27" s="71">
        <f>IF(H27="Não Automatizado",0,IF(H27="Partes da Política Automatizadas",0.25,IF(H27="Automatizada em Alguns Sistemas",0.5,IF(H27="Automatizada em Muitos Sistemas",0.75,IF(H27="Automatizada em Todos os Sistemas",1,"INVALID")))))</f>
        <v>0</v>
      </c>
      <c r="N27" s="71">
        <f>IF(I27="Não Reportado",0,IF(I27="Partes da Política Reportadas",0.25,IF(I27="Reportada em Alguns Sistemas",0.5,IF(I27="Reportada em Muitos Sistemas",0.75,IF(I27="Reportada em Todos os Sistemas",1,"INVALID")))))</f>
        <v>0</v>
      </c>
    </row>
    <row r="28" spans="1:31" ht="72" customHeight="1">
      <c r="A28" s="33" t="s">
        <v>367</v>
      </c>
      <c r="B28" s="34" t="s">
        <v>368</v>
      </c>
      <c r="C28" s="35" t="s">
        <v>161</v>
      </c>
      <c r="D28" s="35">
        <v>3</v>
      </c>
      <c r="E28" s="61" t="s">
        <v>222</v>
      </c>
      <c r="F28" s="36" t="s">
        <v>80</v>
      </c>
      <c r="G28" s="36" t="s">
        <v>86</v>
      </c>
      <c r="H28" s="36" t="s">
        <v>92</v>
      </c>
      <c r="I28" s="36" t="s">
        <v>98</v>
      </c>
      <c r="J28" s="63"/>
      <c r="K28" s="71">
        <f t="shared" si="2"/>
        <v>0</v>
      </c>
      <c r="L28" s="71">
        <f t="shared" si="3"/>
        <v>0</v>
      </c>
      <c r="M28" s="71">
        <f>IF(H28="Não Automatizado",0,IF(H28="Partes da Política Automatizadas",0.25,IF(H28="Automatizada em Alguns Sistemas",0.5,IF(H28="Automatizada em Muitos Sistemas",0.75,IF(H28="Automatizada em Todos os Sistemas",1,"INVALID")))))</f>
        <v>0</v>
      </c>
      <c r="N28" s="71">
        <f>IF(I28="Não Reportado",0,IF(I28="Partes da Política Reportadas",0.25,IF(I28="Reportada em Alguns Sistemas",0.5,IF(I28="Reportada em Muitos Sistemas",0.75,IF(I28="Reportada em Todos os Sistemas",1,"INVALID")))))</f>
        <v>0</v>
      </c>
    </row>
    <row r="29" spans="1:31" s="12" customFormat="1" hidden="1">
      <c r="C29" s="57"/>
      <c r="D29" s="57"/>
    </row>
    <row r="30" spans="1:31" s="12" customFormat="1" hidden="1">
      <c r="C30" s="57"/>
      <c r="D30" s="57"/>
      <c r="E30" s="137" t="s">
        <v>141</v>
      </c>
      <c r="G30" s="58">
        <f>AVERAGE(K21:K28)</f>
        <v>0</v>
      </c>
      <c r="H30" s="58">
        <f>1-G30</f>
        <v>1</v>
      </c>
    </row>
    <row r="31" spans="1:31" s="12" customFormat="1" ht="15.95" hidden="1">
      <c r="C31" s="57"/>
      <c r="D31" s="57"/>
      <c r="E31" s="59" t="s">
        <v>142</v>
      </c>
      <c r="F31" s="59"/>
      <c r="G31" s="58">
        <f>AVERAGE(L21:L28)</f>
        <v>0</v>
      </c>
      <c r="H31" s="58">
        <f>1-G31</f>
        <v>1</v>
      </c>
    </row>
    <row r="32" spans="1:31" s="12" customFormat="1" ht="15.95" hidden="1">
      <c r="C32" s="57"/>
      <c r="D32" s="57"/>
      <c r="E32" s="59" t="s">
        <v>143</v>
      </c>
      <c r="F32" s="59"/>
      <c r="G32" s="58">
        <f>AVERAGE(M21:M28)</f>
        <v>0</v>
      </c>
      <c r="H32" s="58">
        <f>1-G32</f>
        <v>1</v>
      </c>
    </row>
    <row r="33" spans="1:16" s="12" customFormat="1" ht="15.95" hidden="1">
      <c r="C33" s="57"/>
      <c r="D33" s="57"/>
      <c r="E33" s="59" t="s">
        <v>144</v>
      </c>
      <c r="F33" s="59"/>
      <c r="G33" s="58">
        <f>AVERAGE(N21:N28)</f>
        <v>0</v>
      </c>
      <c r="H33" s="58">
        <f>1-G33</f>
        <v>1</v>
      </c>
    </row>
    <row r="34" spans="1:16" s="12" customFormat="1" ht="15.95" hidden="1">
      <c r="C34" s="57"/>
      <c r="D34" s="57"/>
      <c r="E34" s="59" t="s">
        <v>145</v>
      </c>
      <c r="F34" s="59"/>
      <c r="G34" s="58">
        <f>AVERAGE(G30:G33)</f>
        <v>0</v>
      </c>
      <c r="H34" s="58">
        <f>1-G34</f>
        <v>1</v>
      </c>
    </row>
    <row r="35" spans="1:16" s="12" customFormat="1" ht="15.95" hidden="1">
      <c r="C35" s="57"/>
      <c r="D35" s="57"/>
      <c r="E35" s="59" t="s">
        <v>146</v>
      </c>
      <c r="F35" s="59"/>
      <c r="G35" s="58">
        <f>AVERAGE(L21)</f>
        <v>0</v>
      </c>
      <c r="H35" s="58">
        <f t="shared" ref="H35:H37" si="4">1-G35</f>
        <v>1</v>
      </c>
    </row>
    <row r="36" spans="1:16" s="12" customFormat="1" ht="15.95" hidden="1">
      <c r="C36" s="57"/>
      <c r="D36" s="57"/>
      <c r="E36" s="59" t="s">
        <v>147</v>
      </c>
      <c r="F36" s="59"/>
      <c r="G36" s="58">
        <f>AVERAGE(L21:L27)</f>
        <v>0</v>
      </c>
      <c r="H36" s="58">
        <f t="shared" si="4"/>
        <v>1</v>
      </c>
    </row>
    <row r="37" spans="1:16" s="12" customFormat="1" ht="15.95" hidden="1">
      <c r="C37" s="57"/>
      <c r="D37" s="57"/>
      <c r="E37" s="59" t="s">
        <v>148</v>
      </c>
      <c r="F37" s="59"/>
      <c r="G37" s="58">
        <f>AVERAGE(L21:L28)</f>
        <v>0</v>
      </c>
      <c r="H37" s="58">
        <f t="shared" si="4"/>
        <v>1</v>
      </c>
    </row>
    <row r="39" spans="1:16">
      <c r="A39" s="146" t="s">
        <v>22</v>
      </c>
      <c r="B39" s="146"/>
      <c r="C39" s="146"/>
      <c r="D39" s="146"/>
      <c r="E39" s="146"/>
      <c r="F39" s="146"/>
      <c r="G39" s="146"/>
      <c r="H39" s="146"/>
      <c r="I39" s="146"/>
      <c r="J39" s="146"/>
      <c r="K39" s="146"/>
      <c r="L39" s="146"/>
      <c r="M39" s="146"/>
      <c r="N39" s="146"/>
      <c r="O39" s="146"/>
      <c r="P39" s="146"/>
    </row>
  </sheetData>
  <mergeCells count="8">
    <mergeCell ref="A1:J1"/>
    <mergeCell ref="A39:P39"/>
    <mergeCell ref="O2:AD2"/>
    <mergeCell ref="P3:R3"/>
    <mergeCell ref="S3:U3"/>
    <mergeCell ref="V3:X3"/>
    <mergeCell ref="Y3:AA3"/>
    <mergeCell ref="AB3:AD3"/>
  </mergeCells>
  <conditionalFormatting sqref="B14:F14">
    <cfRule type="colorScale" priority="5">
      <colorScale>
        <cfvo type="min"/>
        <cfvo type="percentile" val="50"/>
        <cfvo type="max"/>
        <color rgb="FFF8696B"/>
        <color rgb="FFFFEB84"/>
        <color rgb="FF63BE7B"/>
      </colorScale>
    </cfRule>
  </conditionalFormatting>
  <conditionalFormatting sqref="E5 B13 D13 F13 H13">
    <cfRule type="cellIs" dxfId="282" priority="1" operator="between">
      <formula>0.76</formula>
      <formula>1</formula>
    </cfRule>
    <cfRule type="cellIs" dxfId="281" priority="2" operator="between">
      <formula>0.5</formula>
      <formula>0.75</formula>
    </cfRule>
    <cfRule type="cellIs" dxfId="280" priority="3" operator="between">
      <formula>0.26</formula>
      <formula>0.5</formula>
    </cfRule>
    <cfRule type="cellIs" dxfId="279" priority="4" operator="lessThan">
      <formula>0.26</formula>
    </cfRule>
  </conditionalFormatting>
  <hyperlinks>
    <hyperlink ref="A39" r:id="rId1" display="http://creativecommons.org/licenses/by-sa/4.0/" xr:uid="{00000000-0004-0000-0D00-000000000000}"/>
  </hyperlinks>
  <pageMargins left="0.7" right="0.7" top="0.75" bottom="0.75" header="0.3" footer="0.3"/>
  <pageSetup scale="44"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67" operator="equal" id="{48464647-7F2C-4551-B55B-2DF7CDE7B9DF}">
            <xm:f>Valores!$A$8</xm:f>
            <x14:dxf>
              <fill>
                <patternFill>
                  <bgColor rgb="FF27AE60"/>
                </patternFill>
              </fill>
            </x14:dxf>
          </x14:cfRule>
          <x14:cfRule type="cellIs" priority="68" operator="equal" id="{698FEDE2-6745-42CA-B8CD-2E772F8731D6}">
            <xm:f>Valores!$A$7</xm:f>
            <x14:dxf>
              <fill>
                <patternFill>
                  <bgColor rgb="FFF1C40F"/>
                </patternFill>
              </fill>
            </x14:dxf>
          </x14:cfRule>
          <x14:cfRule type="cellIs" priority="69" operator="equal" id="{7E90B837-F1AE-4A59-9B23-9356380EA4CE}">
            <xm:f>Valores!$A$6</xm:f>
            <x14:dxf>
              <fill>
                <patternFill>
                  <bgColor rgb="FFF39C12"/>
                </patternFill>
              </fill>
            </x14:dxf>
          </x14:cfRule>
          <x14:cfRule type="cellIs" priority="70" operator="equal" id="{202DA666-8599-438C-B4D8-8DC4EAC20DD7}">
            <xm:f>Valores!$A$5</xm:f>
            <x14:dxf>
              <fill>
                <patternFill>
                  <bgColor rgb="FFE67E22"/>
                </patternFill>
              </fill>
            </x14:dxf>
          </x14:cfRule>
          <x14:cfRule type="cellIs" priority="71" operator="equal" id="{3E67E1C2-2D2C-4A82-81C6-6F18AB2CDDCF}">
            <xm:f>Valores!$A$4</xm:f>
            <x14:dxf>
              <fill>
                <patternFill>
                  <bgColor rgb="FFE74C3C"/>
                </patternFill>
              </fill>
            </x14:dxf>
          </x14:cfRule>
          <xm:sqref>F22:F25 F28</xm:sqref>
        </x14:conditionalFormatting>
        <x14:conditionalFormatting xmlns:xm="http://schemas.microsoft.com/office/excel/2006/main">
          <x14:cfRule type="cellIs" priority="52" operator="equal" id="{55A898D5-9AAA-4544-A4F8-DDD04F71B9F3}">
            <xm:f>Valores!$A$15</xm:f>
            <x14:dxf>
              <fill>
                <patternFill>
                  <bgColor rgb="FF27AE60"/>
                </patternFill>
              </fill>
            </x14:dxf>
          </x14:cfRule>
          <x14:cfRule type="cellIs" priority="63" operator="equal" id="{07A731EE-FE6D-4FC2-8D82-61783DDF79A9}">
            <xm:f>Valores!$A$14</xm:f>
            <x14:dxf>
              <fill>
                <patternFill>
                  <bgColor rgb="FFF1C40F"/>
                </patternFill>
              </fill>
            </x14:dxf>
          </x14:cfRule>
          <x14:cfRule type="cellIs" priority="64" operator="equal" id="{14D9B13B-1C40-48B1-A874-856C7DE8C2B6}">
            <xm:f>Valores!$A$13</xm:f>
            <x14:dxf>
              <fill>
                <patternFill>
                  <bgColor rgb="FFF39C12"/>
                </patternFill>
              </fill>
            </x14:dxf>
          </x14:cfRule>
          <x14:cfRule type="cellIs" priority="65" operator="equal" id="{80F94C52-CDFE-4BE3-9155-6A1577D86449}">
            <xm:f>Valores!$A$12</xm:f>
            <x14:dxf>
              <fill>
                <patternFill>
                  <bgColor rgb="FFE67E22"/>
                </patternFill>
              </fill>
            </x14:dxf>
          </x14:cfRule>
          <x14:cfRule type="cellIs" priority="66" operator="equal" id="{63DCEDB2-8A63-4783-9BFC-66E23919CF4A}">
            <xm:f>Valores!$A$11</xm:f>
            <x14:dxf>
              <fill>
                <patternFill>
                  <bgColor rgb="FFE74C3C"/>
                </patternFill>
              </fill>
            </x14:dxf>
          </x14:cfRule>
          <xm:sqref>G22:G25 G28</xm:sqref>
        </x14:conditionalFormatting>
        <x14:conditionalFormatting xmlns:xm="http://schemas.microsoft.com/office/excel/2006/main">
          <x14:cfRule type="cellIs" priority="53" operator="equal" id="{7FA053AE-BEC9-440C-B388-98A2BEE37259}">
            <xm:f>Valores!$A$22</xm:f>
            <x14:dxf>
              <fill>
                <patternFill>
                  <bgColor rgb="FF27B060"/>
                </patternFill>
              </fill>
            </x14:dxf>
          </x14:cfRule>
          <x14:cfRule type="cellIs" priority="59" operator="equal" id="{3DD7EE5D-C420-4A6A-8165-BC91F68B4BEF}">
            <xm:f>Valores!$A$21</xm:f>
            <x14:dxf>
              <fill>
                <patternFill>
                  <bgColor rgb="FFF1C40F"/>
                </patternFill>
              </fill>
            </x14:dxf>
          </x14:cfRule>
          <x14:cfRule type="cellIs" priority="60" operator="equal" id="{A56EC4A0-34D4-45F1-816C-02D5CF45BDB6}">
            <xm:f>Valores!$A$20</xm:f>
            <x14:dxf>
              <fill>
                <patternFill>
                  <bgColor rgb="FFF39C12"/>
                </patternFill>
              </fill>
            </x14:dxf>
          </x14:cfRule>
          <x14:cfRule type="cellIs" priority="61" operator="equal" id="{252F4DD9-2CA5-4210-8096-6BFF6C434B54}">
            <xm:f>Valores!$A$19</xm:f>
            <x14:dxf>
              <fill>
                <patternFill>
                  <bgColor rgb="FFE67E22"/>
                </patternFill>
              </fill>
            </x14:dxf>
          </x14:cfRule>
          <x14:cfRule type="cellIs" priority="62" operator="equal" id="{53B8A79B-197F-40FB-AD55-40CA6694FA35}">
            <xm:f>Valores!$A$18</xm:f>
            <x14:dxf>
              <fill>
                <patternFill>
                  <bgColor rgb="FFE74C3C"/>
                </patternFill>
              </fill>
            </x14:dxf>
          </x14:cfRule>
          <xm:sqref>H23 H28 H25</xm:sqref>
        </x14:conditionalFormatting>
        <x14:conditionalFormatting xmlns:xm="http://schemas.microsoft.com/office/excel/2006/main">
          <x14:cfRule type="cellIs" priority="54" operator="equal" id="{0F297CE9-F905-46AC-BB3C-C11644C2B7DC}">
            <xm:f>Valores!$A$29</xm:f>
            <x14:dxf>
              <fill>
                <patternFill>
                  <bgColor rgb="FF27AE60"/>
                </patternFill>
              </fill>
            </x14:dxf>
          </x14:cfRule>
          <x14:cfRule type="cellIs" priority="56" operator="equal" id="{028C6CA1-9181-42F8-B138-0E22E722D7A9}">
            <xm:f>Valores!$A$27</xm:f>
            <x14:dxf>
              <fill>
                <patternFill>
                  <bgColor rgb="FFF39C12"/>
                </patternFill>
              </fill>
            </x14:dxf>
          </x14:cfRule>
          <x14:cfRule type="cellIs" priority="57" operator="equal" id="{A72308D4-E38A-4840-A4D3-640F6ACA408E}">
            <xm:f>Valores!$A$26</xm:f>
            <x14:dxf>
              <fill>
                <patternFill>
                  <bgColor rgb="FFE67E22"/>
                </patternFill>
              </fill>
            </x14:dxf>
          </x14:cfRule>
          <x14:cfRule type="cellIs" priority="58" operator="equal" id="{FB93BD61-16D9-4909-A151-AB5689EA8AE6}">
            <xm:f>Valores!$A$25</xm:f>
            <x14:dxf>
              <fill>
                <patternFill>
                  <bgColor rgb="FFE74C3C"/>
                </patternFill>
              </fill>
            </x14:dxf>
          </x14:cfRule>
          <xm:sqref>I23 I28 I25</xm:sqref>
        </x14:conditionalFormatting>
        <x14:conditionalFormatting xmlns:xm="http://schemas.microsoft.com/office/excel/2006/main">
          <x14:cfRule type="cellIs" priority="55" operator="equal" id="{381EC3B8-AA9F-4F3D-8F9A-D44A53316635}">
            <xm:f>Valores!$A$28</xm:f>
            <x14:dxf>
              <fill>
                <patternFill>
                  <bgColor rgb="FFF1C40F"/>
                </patternFill>
              </fill>
            </x14:dxf>
          </x14:cfRule>
          <xm:sqref>I23 I28 I25</xm:sqref>
        </x14:conditionalFormatting>
        <x14:conditionalFormatting xmlns:xm="http://schemas.microsoft.com/office/excel/2006/main">
          <x14:cfRule type="cellIs" priority="47" operator="equal" id="{4D3213A9-4B6E-4CB0-A6E9-BD84E732CE18}">
            <xm:f>Valores!$A$8</xm:f>
            <x14:dxf>
              <fill>
                <patternFill>
                  <bgColor rgb="FF27AE60"/>
                </patternFill>
              </fill>
            </x14:dxf>
          </x14:cfRule>
          <x14:cfRule type="cellIs" priority="48" operator="equal" id="{943ECA62-31A7-47AB-BF18-C626F0C0B3C4}">
            <xm:f>Valores!$A$7</xm:f>
            <x14:dxf>
              <fill>
                <patternFill>
                  <bgColor rgb="FFF1C40F"/>
                </patternFill>
              </fill>
            </x14:dxf>
          </x14:cfRule>
          <x14:cfRule type="cellIs" priority="49" operator="equal" id="{6E0EFBF6-6F7B-480A-982A-A2E2B725F050}">
            <xm:f>Valores!$A$6</xm:f>
            <x14:dxf>
              <fill>
                <patternFill>
                  <bgColor rgb="FFF39C12"/>
                </patternFill>
              </fill>
            </x14:dxf>
          </x14:cfRule>
          <x14:cfRule type="cellIs" priority="50" operator="equal" id="{D685A4DE-E1DF-4533-B608-1886880D5CFD}">
            <xm:f>Valores!$A$5</xm:f>
            <x14:dxf>
              <fill>
                <patternFill>
                  <bgColor rgb="FFE67E22"/>
                </patternFill>
              </fill>
            </x14:dxf>
          </x14:cfRule>
          <x14:cfRule type="cellIs" priority="51" operator="equal" id="{2B01776A-E880-4138-B65F-2EF6628E84FE}">
            <xm:f>Valores!$A$4</xm:f>
            <x14:dxf>
              <fill>
                <patternFill>
                  <bgColor rgb="FFE74C3C"/>
                </patternFill>
              </fill>
            </x14:dxf>
          </x14:cfRule>
          <xm:sqref>F26:F27</xm:sqref>
        </x14:conditionalFormatting>
        <x14:conditionalFormatting xmlns:xm="http://schemas.microsoft.com/office/excel/2006/main">
          <x14:cfRule type="cellIs" priority="32" operator="equal" id="{0A6488F7-90D4-445F-A792-7CA2021F505F}">
            <xm:f>Valores!$A$15</xm:f>
            <x14:dxf>
              <fill>
                <patternFill>
                  <bgColor rgb="FF27AE60"/>
                </patternFill>
              </fill>
            </x14:dxf>
          </x14:cfRule>
          <x14:cfRule type="cellIs" priority="43" operator="equal" id="{C251E4A2-7BC9-456C-A040-6EE89620E6D7}">
            <xm:f>Valores!$A$14</xm:f>
            <x14:dxf>
              <fill>
                <patternFill>
                  <bgColor rgb="FFF1C40F"/>
                </patternFill>
              </fill>
            </x14:dxf>
          </x14:cfRule>
          <x14:cfRule type="cellIs" priority="44" operator="equal" id="{1C9B005F-0EBB-4303-9A45-708C6CC66567}">
            <xm:f>Valores!$A$13</xm:f>
            <x14:dxf>
              <fill>
                <patternFill>
                  <bgColor rgb="FFF39C12"/>
                </patternFill>
              </fill>
            </x14:dxf>
          </x14:cfRule>
          <x14:cfRule type="cellIs" priority="45" operator="equal" id="{B990879A-827B-418D-BC63-8BA2EB089E6D}">
            <xm:f>Valores!$A$12</xm:f>
            <x14:dxf>
              <fill>
                <patternFill>
                  <bgColor rgb="FFE67E22"/>
                </patternFill>
              </fill>
            </x14:dxf>
          </x14:cfRule>
          <x14:cfRule type="cellIs" priority="46" operator="equal" id="{0E0CBF95-BFD0-44FD-90E2-526E96435678}">
            <xm:f>Valores!$A$11</xm:f>
            <x14:dxf>
              <fill>
                <patternFill>
                  <bgColor rgb="FFE74C3C"/>
                </patternFill>
              </fill>
            </x14:dxf>
          </x14:cfRule>
          <xm:sqref>G26:G27</xm:sqref>
        </x14:conditionalFormatting>
        <x14:conditionalFormatting xmlns:xm="http://schemas.microsoft.com/office/excel/2006/main">
          <x14:cfRule type="cellIs" priority="33" operator="equal" id="{B8808207-0BE4-4ECA-A5BB-53C9D91E870C}">
            <xm:f>Valores!$A$22</xm:f>
            <x14:dxf>
              <fill>
                <patternFill>
                  <bgColor rgb="FF27B060"/>
                </patternFill>
              </fill>
            </x14:dxf>
          </x14:cfRule>
          <x14:cfRule type="cellIs" priority="39" operator="equal" id="{5C7F0696-E3A7-4377-9973-CB136E316D92}">
            <xm:f>Valores!$A$21</xm:f>
            <x14:dxf>
              <fill>
                <patternFill>
                  <bgColor rgb="FFF1C40F"/>
                </patternFill>
              </fill>
            </x14:dxf>
          </x14:cfRule>
          <x14:cfRule type="cellIs" priority="40" operator="equal" id="{B297A255-C885-46CD-A43C-61846BE1FD31}">
            <xm:f>Valores!$A$20</xm:f>
            <x14:dxf>
              <fill>
                <patternFill>
                  <bgColor rgb="FFF39C12"/>
                </patternFill>
              </fill>
            </x14:dxf>
          </x14:cfRule>
          <x14:cfRule type="cellIs" priority="41" operator="equal" id="{E47B9CB8-9DD1-457C-8B03-B47C6F51A793}">
            <xm:f>Valores!$A$19</xm:f>
            <x14:dxf>
              <fill>
                <patternFill>
                  <bgColor rgb="FFE67E22"/>
                </patternFill>
              </fill>
            </x14:dxf>
          </x14:cfRule>
          <x14:cfRule type="cellIs" priority="42" operator="equal" id="{EC6B5077-5DD6-45C8-966C-B315C7398B7C}">
            <xm:f>Valores!$A$18</xm:f>
            <x14:dxf>
              <fill>
                <patternFill>
                  <bgColor rgb="FFE74C3C"/>
                </patternFill>
              </fill>
            </x14:dxf>
          </x14:cfRule>
          <xm:sqref>H26:H27</xm:sqref>
        </x14:conditionalFormatting>
        <x14:conditionalFormatting xmlns:xm="http://schemas.microsoft.com/office/excel/2006/main">
          <x14:cfRule type="cellIs" priority="34" operator="equal" id="{5FD98736-16FE-4067-B153-2D7BB05C2CEC}">
            <xm:f>Valores!$A$29</xm:f>
            <x14:dxf>
              <fill>
                <patternFill>
                  <bgColor rgb="FF27AE60"/>
                </patternFill>
              </fill>
            </x14:dxf>
          </x14:cfRule>
          <x14:cfRule type="cellIs" priority="36" operator="equal" id="{F4FD000C-46B6-4263-85B3-8FB723DE70AF}">
            <xm:f>Valores!$A$27</xm:f>
            <x14:dxf>
              <fill>
                <patternFill>
                  <bgColor rgb="FFF39C12"/>
                </patternFill>
              </fill>
            </x14:dxf>
          </x14:cfRule>
          <x14:cfRule type="cellIs" priority="37" operator="equal" id="{519C3846-35C8-4938-857D-23EC24BE969E}">
            <xm:f>Valores!$A$26</xm:f>
            <x14:dxf>
              <fill>
                <patternFill>
                  <bgColor rgb="FFE67E22"/>
                </patternFill>
              </fill>
            </x14:dxf>
          </x14:cfRule>
          <x14:cfRule type="cellIs" priority="38" operator="equal" id="{CE688C24-828B-4EEC-9D59-89DBA584E669}">
            <xm:f>Valores!$A$25</xm:f>
            <x14:dxf>
              <fill>
                <patternFill>
                  <bgColor rgb="FFE74C3C"/>
                </patternFill>
              </fill>
            </x14:dxf>
          </x14:cfRule>
          <xm:sqref>I26:I27</xm:sqref>
        </x14:conditionalFormatting>
        <x14:conditionalFormatting xmlns:xm="http://schemas.microsoft.com/office/excel/2006/main">
          <x14:cfRule type="cellIs" priority="35" operator="equal" id="{36BDA3D0-DD6C-43A5-ACEC-7D60DE993F9D}">
            <xm:f>Valores!$A$28</xm:f>
            <x14:dxf>
              <fill>
                <patternFill>
                  <bgColor rgb="FFF1C40F"/>
                </patternFill>
              </fill>
            </x14:dxf>
          </x14:cfRule>
          <xm:sqref>I26:I27</xm:sqref>
        </x14:conditionalFormatting>
        <x14:conditionalFormatting xmlns:xm="http://schemas.microsoft.com/office/excel/2006/main">
          <x14:cfRule type="cellIs" priority="27" operator="equal" id="{FE487600-FEAE-4E78-B023-24761B9DE326}">
            <xm:f>Valores!$A$8</xm:f>
            <x14:dxf>
              <fill>
                <patternFill>
                  <bgColor rgb="FF27AE60"/>
                </patternFill>
              </fill>
            </x14:dxf>
          </x14:cfRule>
          <x14:cfRule type="cellIs" priority="28" operator="equal" id="{40D2ABDC-A0DD-42D3-B659-1F93CC4A586D}">
            <xm:f>Valores!$A$7</xm:f>
            <x14:dxf>
              <fill>
                <patternFill>
                  <bgColor rgb="FFF1C40F"/>
                </patternFill>
              </fill>
            </x14:dxf>
          </x14:cfRule>
          <x14:cfRule type="cellIs" priority="29" operator="equal" id="{67DE2D38-3A5C-4B40-97CA-888A47C75704}">
            <xm:f>Valores!$A$6</xm:f>
            <x14:dxf>
              <fill>
                <patternFill>
                  <bgColor rgb="FFF39C12"/>
                </patternFill>
              </fill>
            </x14:dxf>
          </x14:cfRule>
          <x14:cfRule type="cellIs" priority="30" operator="equal" id="{FA13C606-49D7-4771-8E6F-FE869920A033}">
            <xm:f>Valores!$A$5</xm:f>
            <x14:dxf>
              <fill>
                <patternFill>
                  <bgColor rgb="FFE67E22"/>
                </patternFill>
              </fill>
            </x14:dxf>
          </x14:cfRule>
          <x14:cfRule type="cellIs" priority="31" operator="equal" id="{FBC42D81-C875-4091-AAB3-C6E82710BEDA}">
            <xm:f>Valores!$A$4</xm:f>
            <x14:dxf>
              <fill>
                <patternFill>
                  <bgColor rgb="FFE74C3C"/>
                </patternFill>
              </fill>
            </x14:dxf>
          </x14:cfRule>
          <xm:sqref>F21</xm:sqref>
        </x14:conditionalFormatting>
        <x14:conditionalFormatting xmlns:xm="http://schemas.microsoft.com/office/excel/2006/main">
          <x14:cfRule type="cellIs" priority="12" operator="equal" id="{A3B614E7-6CB1-40BF-80C3-748B8A7216CF}">
            <xm:f>Valores!$A$15</xm:f>
            <x14:dxf>
              <fill>
                <patternFill>
                  <bgColor rgb="FF27AE60"/>
                </patternFill>
              </fill>
            </x14:dxf>
          </x14:cfRule>
          <x14:cfRule type="cellIs" priority="23" operator="equal" id="{6B9C7893-FEAB-4589-8D52-EECF286EBB8A}">
            <xm:f>Valores!$A$14</xm:f>
            <x14:dxf>
              <fill>
                <patternFill>
                  <bgColor rgb="FFF1C40F"/>
                </patternFill>
              </fill>
            </x14:dxf>
          </x14:cfRule>
          <x14:cfRule type="cellIs" priority="24" operator="equal" id="{F3E7151D-08C4-46E7-A4BF-B978BD287636}">
            <xm:f>Valores!$A$13</xm:f>
            <x14:dxf>
              <fill>
                <patternFill>
                  <bgColor rgb="FFF39C12"/>
                </patternFill>
              </fill>
            </x14:dxf>
          </x14:cfRule>
          <x14:cfRule type="cellIs" priority="25" operator="equal" id="{07058ACE-5CEA-44B4-9747-9A421EE6AA3E}">
            <xm:f>Valores!$A$12</xm:f>
            <x14:dxf>
              <fill>
                <patternFill>
                  <bgColor rgb="FFE67E22"/>
                </patternFill>
              </fill>
            </x14:dxf>
          </x14:cfRule>
          <x14:cfRule type="cellIs" priority="26" operator="equal" id="{8C751D07-A6EF-48EE-9502-91A3D200E372}">
            <xm:f>Valores!$A$11</xm:f>
            <x14:dxf>
              <fill>
                <patternFill>
                  <bgColor rgb="FFE74C3C"/>
                </patternFill>
              </fill>
            </x14:dxf>
          </x14:cfRule>
          <xm:sqref>G21</xm:sqref>
        </x14:conditionalFormatting>
        <x14:conditionalFormatting xmlns:xm="http://schemas.microsoft.com/office/excel/2006/main">
          <x14:cfRule type="cellIs" priority="13" operator="equal" id="{87E7D522-5FAD-4327-AAF0-2513A9EF96C1}">
            <xm:f>Valores!$A$22</xm:f>
            <x14:dxf>
              <fill>
                <patternFill>
                  <bgColor rgb="FF27B060"/>
                </patternFill>
              </fill>
            </x14:dxf>
          </x14:cfRule>
          <x14:cfRule type="cellIs" priority="19" operator="equal" id="{D8138010-FE61-4848-B301-AB27DC9EFE9B}">
            <xm:f>Valores!$A$21</xm:f>
            <x14:dxf>
              <fill>
                <patternFill>
                  <bgColor rgb="FFF1C40F"/>
                </patternFill>
              </fill>
            </x14:dxf>
          </x14:cfRule>
          <x14:cfRule type="cellIs" priority="20" operator="equal" id="{4CDB6070-3424-460A-BED8-54905677DFD9}">
            <xm:f>Valores!$A$20</xm:f>
            <x14:dxf>
              <fill>
                <patternFill>
                  <bgColor rgb="FFF39C12"/>
                </patternFill>
              </fill>
            </x14:dxf>
          </x14:cfRule>
          <x14:cfRule type="cellIs" priority="21" operator="equal" id="{CBF70549-FE1F-455D-AAF3-CB91B04EEEFC}">
            <xm:f>Valores!$A$19</xm:f>
            <x14:dxf>
              <fill>
                <patternFill>
                  <bgColor rgb="FFE67E22"/>
                </patternFill>
              </fill>
            </x14:dxf>
          </x14:cfRule>
          <x14:cfRule type="cellIs" priority="22" operator="equal" id="{7E31DEEF-50D0-4AD9-AB1C-1C4033571A9A}">
            <xm:f>Valores!$A$18</xm:f>
            <x14:dxf>
              <fill>
                <patternFill>
                  <bgColor rgb="FFE74C3C"/>
                </patternFill>
              </fill>
            </x14:dxf>
          </x14:cfRule>
          <xm:sqref>H21</xm:sqref>
        </x14:conditionalFormatting>
        <x14:conditionalFormatting xmlns:xm="http://schemas.microsoft.com/office/excel/2006/main">
          <x14:cfRule type="cellIs" priority="14" operator="equal" id="{7FCACA07-D65C-463B-86F6-CB69EF2E70B2}">
            <xm:f>Valores!$A$29</xm:f>
            <x14:dxf>
              <fill>
                <patternFill>
                  <bgColor rgb="FF27AE60"/>
                </patternFill>
              </fill>
            </x14:dxf>
          </x14:cfRule>
          <x14:cfRule type="cellIs" priority="16" operator="equal" id="{FC82127A-93B5-4D65-ACEA-63E8A4908D6B}">
            <xm:f>Valores!$A$27</xm:f>
            <x14:dxf>
              <fill>
                <patternFill>
                  <bgColor rgb="FFF39C12"/>
                </patternFill>
              </fill>
            </x14:dxf>
          </x14:cfRule>
          <x14:cfRule type="cellIs" priority="17" operator="equal" id="{F339FC48-5120-40B0-9B4A-2DA414E48671}">
            <xm:f>Valores!$A$26</xm:f>
            <x14:dxf>
              <fill>
                <patternFill>
                  <bgColor rgb="FFE67E22"/>
                </patternFill>
              </fill>
            </x14:dxf>
          </x14:cfRule>
          <x14:cfRule type="cellIs" priority="18" operator="equal" id="{05D0B88B-64DB-49A5-BB4C-776F08C4C187}">
            <xm:f>Valores!$A$25</xm:f>
            <x14:dxf>
              <fill>
                <patternFill>
                  <bgColor rgb="FFE74C3C"/>
                </patternFill>
              </fill>
            </x14:dxf>
          </x14:cfRule>
          <xm:sqref>I21</xm:sqref>
        </x14:conditionalFormatting>
        <x14:conditionalFormatting xmlns:xm="http://schemas.microsoft.com/office/excel/2006/main">
          <x14:cfRule type="cellIs" priority="15" operator="equal" id="{11CE2145-BF7D-45C5-8C20-BA1C02E33157}">
            <xm:f>Valores!$A$28</xm:f>
            <x14:dxf>
              <fill>
                <patternFill>
                  <bgColor rgb="FFF1C40F"/>
                </patternFill>
              </fill>
            </x14:dxf>
          </x14:cfRule>
          <xm:sqref>I21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D00-000000000000}">
          <x14:formula1>
            <xm:f>Valores!$A$25:$A$29</xm:f>
          </x14:formula1>
          <xm:sqref>I21 I23 I25:I28</xm:sqref>
        </x14:dataValidation>
        <x14:dataValidation type="list" allowBlank="1" showInputMessage="1" showErrorMessage="1" xr:uid="{00000000-0002-0000-0D00-000001000000}">
          <x14:formula1>
            <xm:f>Valores!$A$18:$A$22</xm:f>
          </x14:formula1>
          <xm:sqref>H21 H23 H25:H28</xm:sqref>
        </x14:dataValidation>
        <x14:dataValidation type="list" allowBlank="1" showInputMessage="1" showErrorMessage="1" xr:uid="{00000000-0002-0000-0D00-000002000000}">
          <x14:formula1>
            <xm:f>Valores!$A$11:$A$15</xm:f>
          </x14:formula1>
          <xm:sqref>G21:G28</xm:sqref>
        </x14:dataValidation>
        <x14:dataValidation type="list" allowBlank="1" showInputMessage="1" showErrorMessage="1" xr:uid="{00000000-0002-0000-0D00-000003000000}">
          <x14:formula1>
            <xm:f>Valores!$A$4:$A$8</xm:f>
          </x14:formula1>
          <xm:sqref>F21:F28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Planilha15">
    <pageSetUpPr fitToPage="1"/>
  </sheetPr>
  <dimension ref="A1:AF42"/>
  <sheetViews>
    <sheetView zoomScale="125" zoomScaleNormal="125" workbookViewId="0">
      <selection activeCell="A19" sqref="A19"/>
    </sheetView>
  </sheetViews>
  <sheetFormatPr defaultColWidth="8.7109375" defaultRowHeight="15"/>
  <cols>
    <col min="2" max="2" width="71.28515625" customWidth="1"/>
    <col min="3" max="3" width="14" style="2" customWidth="1"/>
    <col min="4" max="4" width="20.42578125" style="2" customWidth="1"/>
    <col min="5" max="5" width="48.28515625" customWidth="1"/>
    <col min="6" max="6" width="29.42578125" customWidth="1"/>
    <col min="7" max="7" width="40.140625" customWidth="1"/>
    <col min="8" max="8" width="26.7109375" customWidth="1"/>
    <col min="9" max="9" width="27.28515625" customWidth="1"/>
    <col min="10" max="10" width="50.140625" customWidth="1"/>
    <col min="11" max="14" width="8.7109375" hidden="1" customWidth="1"/>
    <col min="15" max="30" width="8.7109375" style="12" hidden="1" customWidth="1"/>
    <col min="31" max="32" width="8.7109375" style="12" customWidth="1"/>
  </cols>
  <sheetData>
    <row r="1" spans="1:30" ht="180.2" customHeight="1">
      <c r="A1" s="151" t="s">
        <v>369</v>
      </c>
      <c r="B1" s="151"/>
      <c r="C1" s="151"/>
      <c r="D1" s="151"/>
      <c r="E1" s="151"/>
      <c r="F1" s="151"/>
      <c r="G1" s="151"/>
      <c r="H1" s="151"/>
      <c r="I1" s="151"/>
      <c r="J1" s="153"/>
    </row>
    <row r="2" spans="1:30" ht="54.95" customHeight="1">
      <c r="A2" s="17"/>
      <c r="B2" s="17"/>
      <c r="C2" s="17"/>
      <c r="D2" s="17"/>
      <c r="E2" s="17"/>
      <c r="F2" s="17"/>
      <c r="G2" s="17"/>
      <c r="H2" s="17"/>
      <c r="I2" s="17"/>
      <c r="J2" s="42"/>
      <c r="O2" s="157" t="s">
        <v>104</v>
      </c>
      <c r="P2" s="157"/>
      <c r="Q2" s="157"/>
      <c r="R2" s="157"/>
      <c r="S2" s="157"/>
      <c r="T2" s="157"/>
      <c r="U2" s="157"/>
      <c r="V2" s="157"/>
      <c r="W2" s="157"/>
      <c r="X2" s="157"/>
      <c r="Y2" s="157"/>
      <c r="Z2" s="157"/>
      <c r="AA2" s="157"/>
      <c r="AB2" s="157"/>
      <c r="AC2" s="157"/>
      <c r="AD2" s="157"/>
    </row>
    <row r="3" spans="1:30" ht="75.95" customHeight="1">
      <c r="A3" s="17"/>
      <c r="B3" s="17"/>
      <c r="C3" s="17"/>
      <c r="D3" s="17"/>
      <c r="E3" s="17"/>
      <c r="F3" s="17"/>
      <c r="G3" s="17"/>
      <c r="H3" s="17"/>
      <c r="I3" s="17"/>
      <c r="J3" s="42"/>
      <c r="O3" s="139"/>
      <c r="P3" s="157" t="s">
        <v>105</v>
      </c>
      <c r="Q3" s="157"/>
      <c r="R3" s="157"/>
      <c r="S3" s="157" t="s">
        <v>106</v>
      </c>
      <c r="T3" s="157"/>
      <c r="U3" s="157"/>
      <c r="V3" s="157" t="s">
        <v>16</v>
      </c>
      <c r="W3" s="157"/>
      <c r="X3" s="157"/>
      <c r="Y3" s="157" t="s">
        <v>18</v>
      </c>
      <c r="Z3" s="157"/>
      <c r="AA3" s="157"/>
      <c r="AB3" s="157" t="s">
        <v>20</v>
      </c>
      <c r="AC3" s="157"/>
      <c r="AD3" s="157"/>
    </row>
    <row r="4" spans="1:30" ht="16.7" customHeight="1">
      <c r="A4" s="17"/>
      <c r="B4" s="17"/>
      <c r="C4" s="17"/>
      <c r="D4" s="17"/>
      <c r="E4" s="17"/>
      <c r="F4" s="17"/>
      <c r="G4" s="17"/>
      <c r="H4" s="17"/>
      <c r="I4" s="17"/>
      <c r="J4" s="42"/>
      <c r="O4" s="117" t="s">
        <v>107</v>
      </c>
      <c r="P4" s="117" t="s">
        <v>108</v>
      </c>
      <c r="Q4" s="117" t="s">
        <v>109</v>
      </c>
      <c r="R4" s="117" t="s">
        <v>110</v>
      </c>
      <c r="S4" s="117" t="s">
        <v>108</v>
      </c>
      <c r="T4" s="117" t="s">
        <v>109</v>
      </c>
      <c r="U4" s="117" t="s">
        <v>110</v>
      </c>
      <c r="V4" s="117" t="s">
        <v>108</v>
      </c>
      <c r="W4" s="117" t="s">
        <v>109</v>
      </c>
      <c r="X4" s="117" t="s">
        <v>110</v>
      </c>
      <c r="Y4" s="117" t="s">
        <v>108</v>
      </c>
      <c r="Z4" s="117" t="s">
        <v>109</v>
      </c>
      <c r="AA4" s="117" t="s">
        <v>110</v>
      </c>
      <c r="AB4" s="117" t="s">
        <v>108</v>
      </c>
      <c r="AC4" s="117" t="s">
        <v>109</v>
      </c>
      <c r="AD4" s="117" t="s">
        <v>110</v>
      </c>
    </row>
    <row r="5" spans="1:30" ht="81.95">
      <c r="A5" s="17"/>
      <c r="B5" s="17"/>
      <c r="C5" s="17"/>
      <c r="D5" s="17"/>
      <c r="E5" s="27">
        <f>G37</f>
        <v>0</v>
      </c>
      <c r="F5" s="43"/>
      <c r="G5" s="19"/>
      <c r="H5" s="17"/>
      <c r="I5" s="17"/>
      <c r="J5" s="42"/>
      <c r="O5" s="117" t="s">
        <v>111</v>
      </c>
      <c r="P5" s="117">
        <f>IF(G37&lt;0.26,1,0)</f>
        <v>1</v>
      </c>
      <c r="Q5" s="118">
        <f>IF(P5&lt;&gt;0,G$37,0)</f>
        <v>0</v>
      </c>
      <c r="R5" s="119">
        <f>IF(P5&lt;&gt;0,H$37,0)</f>
        <v>1</v>
      </c>
      <c r="S5" s="117">
        <f>IF(G$33&lt;0.26,1,0)</f>
        <v>1</v>
      </c>
      <c r="T5" s="118">
        <f>IF(S5&lt;&gt;0,G$33,0)</f>
        <v>0</v>
      </c>
      <c r="U5" s="119">
        <f>IF(S5&lt;&gt;0,H$33,0)</f>
        <v>1</v>
      </c>
      <c r="V5" s="117">
        <f>IF(G34&lt;0.26,1,0)</f>
        <v>1</v>
      </c>
      <c r="W5" s="118">
        <f>IF(V5&lt;&gt;0,G$34,0)</f>
        <v>0</v>
      </c>
      <c r="X5" s="118">
        <f>IF(V5&lt;&gt;0,H$34,0)</f>
        <v>1</v>
      </c>
      <c r="Y5" s="117">
        <f>IF(G35&lt;0.26,1,0)</f>
        <v>1</v>
      </c>
      <c r="Z5" s="118">
        <f>IF(Y5&lt;&gt;0,G$35,0)</f>
        <v>0</v>
      </c>
      <c r="AA5" s="118">
        <f>IF($Y5&lt;&gt;0,H$35,0)</f>
        <v>1</v>
      </c>
      <c r="AB5" s="117">
        <f>IF(G36&lt;0.26,1,0)</f>
        <v>1</v>
      </c>
      <c r="AC5" s="118">
        <f>IF(AB5&lt;&gt;0,G$36,0)</f>
        <v>0</v>
      </c>
      <c r="AD5" s="118">
        <f>IF(AB5&lt;&gt;0,H$36,0)</f>
        <v>1</v>
      </c>
    </row>
    <row r="6" spans="1:30">
      <c r="A6" s="17"/>
      <c r="B6" s="17"/>
      <c r="C6" s="17"/>
      <c r="D6" s="17"/>
      <c r="E6" s="17"/>
      <c r="F6" s="17"/>
      <c r="G6" s="17"/>
      <c r="H6" s="17"/>
      <c r="I6" s="17"/>
      <c r="J6" s="42"/>
      <c r="O6" s="117" t="s">
        <v>112</v>
      </c>
      <c r="P6" s="117">
        <f>IF(AND(G37&gt;0.26,G37&lt;=0.5)*1,1,0)</f>
        <v>0</v>
      </c>
      <c r="Q6" s="118">
        <f t="shared" ref="Q6:Q8" si="0">IF(P6&lt;&gt;0,G$37,0)</f>
        <v>0</v>
      </c>
      <c r="R6" s="119">
        <f t="shared" ref="R6:R8" si="1">IF(P6&lt;&gt;0,H$37,0)</f>
        <v>0</v>
      </c>
      <c r="S6" s="117">
        <f>IF(AND(G33&gt;0.26,G33&lt;=0.5)*1,1,0)</f>
        <v>0</v>
      </c>
      <c r="T6" s="118">
        <f t="shared" ref="T6:T8" si="2">IF(S6&lt;&gt;0,G$33,0)</f>
        <v>0</v>
      </c>
      <c r="U6" s="119">
        <f t="shared" ref="U6:U8" si="3">IF(S6&lt;&gt;0,H$33,0)</f>
        <v>0</v>
      </c>
      <c r="V6" s="117">
        <f>IF(AND(G34&gt;0.26,G34&lt;=0.5)*1,1,0)</f>
        <v>0</v>
      </c>
      <c r="W6" s="118">
        <f t="shared" ref="W6:W8" si="4">IF(V6&lt;&gt;0,G$34,0)</f>
        <v>0</v>
      </c>
      <c r="X6" s="118">
        <f t="shared" ref="X6:X8" si="5">IF(V6&lt;&gt;0,H$34,0)</f>
        <v>0</v>
      </c>
      <c r="Y6" s="117">
        <f>IF(AND(G35&gt;0.26,G35&lt;=0.5)*1,1,0)</f>
        <v>0</v>
      </c>
      <c r="Z6" s="118">
        <f t="shared" ref="Z6:Z8" si="6">IF(Y6&lt;&gt;0,G$35,0)</f>
        <v>0</v>
      </c>
      <c r="AA6" s="118">
        <f t="shared" ref="AA6:AA8" si="7">IF($Y6&lt;&gt;0,H$35,0)</f>
        <v>0</v>
      </c>
      <c r="AB6" s="117">
        <f>IF(AND(G36&gt;0.26,G36&lt;=0.5)*1,1,0)</f>
        <v>0</v>
      </c>
      <c r="AC6" s="118">
        <f t="shared" ref="AC6:AC8" si="8">IF(AB6&lt;&gt;0,G$36,0)</f>
        <v>0</v>
      </c>
      <c r="AD6" s="118">
        <f t="shared" ref="AD6:AD8" si="9">IF(AB6&lt;&gt;0,H$36,0)</f>
        <v>0</v>
      </c>
    </row>
    <row r="7" spans="1:30">
      <c r="A7" s="17"/>
      <c r="B7" s="17"/>
      <c r="C7" s="17"/>
      <c r="D7" s="17"/>
      <c r="E7" s="18"/>
      <c r="F7" s="18"/>
      <c r="G7" s="19"/>
      <c r="H7" s="17"/>
      <c r="I7" s="17"/>
      <c r="J7" s="42"/>
      <c r="O7" s="117" t="s">
        <v>113</v>
      </c>
      <c r="P7" s="117">
        <f>IF(AND(G37&gt;0.5,G37&lt;=0.75)*1,1,0)</f>
        <v>0</v>
      </c>
      <c r="Q7" s="118">
        <f t="shared" si="0"/>
        <v>0</v>
      </c>
      <c r="R7" s="119">
        <f t="shared" si="1"/>
        <v>0</v>
      </c>
      <c r="S7" s="117">
        <f>IF(AND(G33&gt;0.5,G33&lt;=0.75)*1,1,0)</f>
        <v>0</v>
      </c>
      <c r="T7" s="118">
        <f t="shared" si="2"/>
        <v>0</v>
      </c>
      <c r="U7" s="119">
        <f t="shared" si="3"/>
        <v>0</v>
      </c>
      <c r="V7" s="117">
        <f>IF(AND(G34&gt;0.5,G34&lt;=0.75)*1,1,0)</f>
        <v>0</v>
      </c>
      <c r="W7" s="118">
        <f t="shared" si="4"/>
        <v>0</v>
      </c>
      <c r="X7" s="118">
        <f t="shared" si="5"/>
        <v>0</v>
      </c>
      <c r="Y7" s="117">
        <f>IF(AND(G35&gt;0.5,G35&lt;=0.75)*1,1,0)</f>
        <v>0</v>
      </c>
      <c r="Z7" s="118">
        <f t="shared" si="6"/>
        <v>0</v>
      </c>
      <c r="AA7" s="118">
        <f t="shared" si="7"/>
        <v>0</v>
      </c>
      <c r="AB7" s="117">
        <f>IF(AND(G36&gt;0.5,G36&lt;=0.75)*1,1,0)</f>
        <v>0</v>
      </c>
      <c r="AC7" s="118">
        <f t="shared" si="8"/>
        <v>0</v>
      </c>
      <c r="AD7" s="118">
        <f t="shared" si="9"/>
        <v>0</v>
      </c>
    </row>
    <row r="8" spans="1:30">
      <c r="A8" s="17"/>
      <c r="B8" s="17"/>
      <c r="C8" s="17"/>
      <c r="D8" s="17"/>
      <c r="E8" s="17"/>
      <c r="F8" s="17"/>
      <c r="G8" s="17"/>
      <c r="H8" s="17"/>
      <c r="I8" s="17"/>
      <c r="J8" s="42"/>
      <c r="O8" s="117" t="s">
        <v>114</v>
      </c>
      <c r="P8" s="117">
        <f>IF(AND(G37=0.76,G37&lt;=1)*1,1,0)</f>
        <v>0</v>
      </c>
      <c r="Q8" s="118">
        <f t="shared" si="0"/>
        <v>0</v>
      </c>
      <c r="R8" s="119">
        <f t="shared" si="1"/>
        <v>0</v>
      </c>
      <c r="S8" s="117">
        <f>IF(AND(G33&gt;=0.76,G33&lt;=1)*1,1,0)</f>
        <v>0</v>
      </c>
      <c r="T8" s="118">
        <f t="shared" si="2"/>
        <v>0</v>
      </c>
      <c r="U8" s="119">
        <f t="shared" si="3"/>
        <v>0</v>
      </c>
      <c r="V8" s="117">
        <f>IF(AND(G34&gt;=0.76,G34&lt;=1)*1,1,0)</f>
        <v>0</v>
      </c>
      <c r="W8" s="118">
        <f t="shared" si="4"/>
        <v>0</v>
      </c>
      <c r="X8" s="118">
        <f t="shared" si="5"/>
        <v>0</v>
      </c>
      <c r="Y8" s="117">
        <f>IF(AND(G35&gt;=0.76,G35&lt;=1)*1,1,0)</f>
        <v>0</v>
      </c>
      <c r="Z8" s="118">
        <f t="shared" si="6"/>
        <v>0</v>
      </c>
      <c r="AA8" s="118">
        <f t="shared" si="7"/>
        <v>0</v>
      </c>
      <c r="AB8" s="117">
        <f>IF(AND(G36&gt;=0.76,G36&lt;=1)*1,1,0)</f>
        <v>0</v>
      </c>
      <c r="AC8" s="118">
        <f t="shared" si="8"/>
        <v>0</v>
      </c>
      <c r="AD8" s="118">
        <f t="shared" si="9"/>
        <v>0</v>
      </c>
    </row>
    <row r="9" spans="1:30" ht="92.1">
      <c r="A9" s="17"/>
      <c r="B9" s="17"/>
      <c r="C9" s="17"/>
      <c r="D9" s="17"/>
      <c r="E9" s="20"/>
      <c r="F9" s="17"/>
      <c r="G9" s="17"/>
      <c r="H9" s="21"/>
      <c r="I9" s="17"/>
      <c r="J9" s="42"/>
      <c r="O9" s="14"/>
      <c r="P9" s="14"/>
      <c r="Q9" s="14"/>
      <c r="R9" s="14"/>
      <c r="S9" s="14"/>
      <c r="T9" s="14"/>
      <c r="U9" s="14"/>
      <c r="V9" s="14"/>
      <c r="W9" s="14"/>
      <c r="X9" s="14"/>
      <c r="Y9" s="14"/>
      <c r="Z9" s="14"/>
      <c r="AA9" s="14"/>
      <c r="AB9" s="14"/>
      <c r="AC9" s="14"/>
      <c r="AD9" s="14"/>
    </row>
    <row r="10" spans="1:30">
      <c r="A10" s="17"/>
      <c r="B10" s="17"/>
      <c r="C10" s="17"/>
      <c r="D10" s="17"/>
      <c r="E10" s="17"/>
      <c r="F10" s="17"/>
      <c r="G10" s="17"/>
      <c r="H10" s="17"/>
      <c r="I10" s="17"/>
      <c r="J10" s="42"/>
      <c r="O10" s="14"/>
      <c r="P10" s="14"/>
      <c r="Q10" s="14"/>
      <c r="R10" s="14"/>
      <c r="S10" s="14"/>
      <c r="T10" s="14"/>
      <c r="U10" s="14"/>
      <c r="V10" s="14"/>
      <c r="W10" s="14"/>
      <c r="X10" s="14"/>
      <c r="Y10" s="14"/>
      <c r="Z10" s="14"/>
      <c r="AA10" s="14"/>
      <c r="AB10" s="14"/>
      <c r="AC10" s="14"/>
      <c r="AD10" s="14"/>
    </row>
    <row r="11" spans="1:30">
      <c r="A11" s="17"/>
      <c r="B11" s="17"/>
      <c r="C11" s="17"/>
      <c r="D11" s="17"/>
      <c r="E11" s="17"/>
      <c r="F11" s="17"/>
      <c r="G11" s="17"/>
      <c r="H11" s="17"/>
      <c r="I11" s="17"/>
      <c r="J11" s="42"/>
      <c r="O11" s="14"/>
      <c r="P11" s="14"/>
      <c r="Q11" s="14"/>
      <c r="R11" s="14"/>
      <c r="S11" s="14"/>
      <c r="T11" s="14"/>
      <c r="U11" s="14"/>
      <c r="V11" s="14"/>
      <c r="W11" s="14"/>
      <c r="X11" s="14"/>
      <c r="Y11" s="14"/>
      <c r="Z11" s="14"/>
      <c r="AA11" s="14"/>
      <c r="AB11" s="14"/>
      <c r="AC11" s="14"/>
      <c r="AD11" s="14"/>
    </row>
    <row r="12" spans="1:30">
      <c r="A12" s="17"/>
      <c r="B12" s="17"/>
      <c r="C12" s="17"/>
      <c r="D12" s="22"/>
      <c r="E12" s="23"/>
      <c r="F12" s="23"/>
      <c r="G12" s="23"/>
      <c r="H12" s="23"/>
      <c r="I12" s="23"/>
      <c r="J12" s="42"/>
      <c r="O12" s="14"/>
      <c r="P12" s="14"/>
      <c r="Q12" s="14"/>
      <c r="R12" s="14"/>
      <c r="S12" s="14"/>
      <c r="T12" s="14"/>
      <c r="U12" s="14"/>
      <c r="V12" s="14"/>
      <c r="W12" s="14"/>
      <c r="X12" s="14"/>
      <c r="Y12" s="14"/>
      <c r="Z12" s="14"/>
      <c r="AA12" s="14"/>
      <c r="AB12" s="14"/>
      <c r="AC12" s="14"/>
      <c r="AD12" s="14"/>
    </row>
    <row r="13" spans="1:30" ht="47.1">
      <c r="A13" s="17"/>
      <c r="B13" s="24">
        <f>G33</f>
        <v>0</v>
      </c>
      <c r="C13" s="17"/>
      <c r="D13" s="25">
        <f>G34</f>
        <v>0</v>
      </c>
      <c r="E13" s="17"/>
      <c r="F13" s="25">
        <f>G35</f>
        <v>0</v>
      </c>
      <c r="G13" s="17"/>
      <c r="H13" s="26">
        <f>G36</f>
        <v>0</v>
      </c>
      <c r="I13" s="17"/>
      <c r="J13" s="42"/>
      <c r="O13" s="14"/>
      <c r="P13" s="14"/>
      <c r="Q13" s="14"/>
      <c r="R13" s="14"/>
      <c r="S13" s="14"/>
      <c r="T13" s="14"/>
      <c r="U13" s="14"/>
      <c r="V13" s="14"/>
      <c r="W13" s="14"/>
      <c r="X13" s="14"/>
      <c r="Y13" s="14"/>
      <c r="Z13" s="14"/>
      <c r="AA13" s="14"/>
      <c r="AB13" s="14"/>
      <c r="AC13" s="14"/>
      <c r="AD13" s="14"/>
    </row>
    <row r="14" spans="1:30">
      <c r="A14" s="17"/>
      <c r="B14" s="17"/>
      <c r="C14" s="17"/>
      <c r="D14" s="17"/>
      <c r="E14" s="17"/>
      <c r="F14" s="17"/>
      <c r="G14" s="17"/>
      <c r="H14" s="17"/>
      <c r="I14" s="17"/>
      <c r="J14" s="42"/>
      <c r="O14" s="14"/>
      <c r="P14" s="14"/>
      <c r="Q14" s="14"/>
      <c r="R14" s="14"/>
      <c r="S14" s="14"/>
      <c r="T14" s="14"/>
      <c r="U14" s="14"/>
      <c r="V14" s="14"/>
      <c r="W14" s="14"/>
      <c r="X14" s="14"/>
      <c r="Y14" s="14"/>
      <c r="Z14" s="14"/>
      <c r="AA14" s="14"/>
      <c r="AB14" s="14"/>
      <c r="AC14" s="14"/>
      <c r="AD14" s="14"/>
    </row>
    <row r="15" spans="1:30">
      <c r="A15" s="17"/>
      <c r="B15" s="17"/>
      <c r="C15" s="17"/>
      <c r="D15" s="17"/>
      <c r="E15" s="17"/>
      <c r="F15" s="17"/>
      <c r="G15" s="17"/>
      <c r="H15" s="17"/>
      <c r="I15" s="17"/>
      <c r="J15" s="42"/>
      <c r="O15" s="14"/>
      <c r="P15" s="14"/>
      <c r="Q15" s="14"/>
      <c r="R15" s="14"/>
      <c r="S15" s="14"/>
      <c r="T15" s="14"/>
      <c r="U15" s="14"/>
      <c r="V15" s="14"/>
      <c r="W15" s="14"/>
      <c r="X15" s="14"/>
      <c r="Y15" s="14"/>
      <c r="Z15" s="14"/>
      <c r="AA15" s="14"/>
      <c r="AB15" s="14"/>
      <c r="AC15" s="14"/>
      <c r="AD15" s="14"/>
    </row>
    <row r="16" spans="1:30">
      <c r="A16" s="17"/>
      <c r="B16" s="17"/>
      <c r="C16" s="17"/>
      <c r="D16" s="17"/>
      <c r="E16" s="17"/>
      <c r="F16" s="17"/>
      <c r="G16" s="17"/>
      <c r="H16" s="17"/>
      <c r="I16" s="17"/>
      <c r="J16" s="42"/>
    </row>
    <row r="17" spans="1:32">
      <c r="A17" s="17"/>
      <c r="B17" s="17"/>
      <c r="C17" s="17"/>
      <c r="D17" s="17"/>
      <c r="E17" s="17"/>
      <c r="F17" s="17"/>
      <c r="G17" s="17"/>
      <c r="H17" s="17"/>
      <c r="I17" s="17"/>
      <c r="J17" s="42"/>
    </row>
    <row r="18" spans="1:32">
      <c r="A18" s="17"/>
      <c r="B18" s="17"/>
      <c r="C18" s="17"/>
      <c r="D18" s="17"/>
      <c r="E18" s="17"/>
      <c r="F18" s="17"/>
      <c r="G18" s="17"/>
      <c r="H18" s="17"/>
      <c r="I18" s="17"/>
      <c r="J18" s="42"/>
    </row>
    <row r="19" spans="1:32">
      <c r="A19" s="17"/>
      <c r="B19" s="17"/>
      <c r="C19" s="17"/>
      <c r="D19" s="17"/>
      <c r="E19" s="17"/>
      <c r="F19" s="17"/>
      <c r="G19" s="17"/>
      <c r="H19" s="17"/>
      <c r="I19" s="17"/>
      <c r="J19" s="42"/>
    </row>
    <row r="20" spans="1:32" s="11" customFormat="1" ht="32.1">
      <c r="A20" s="9" t="s">
        <v>4</v>
      </c>
      <c r="B20" s="9" t="s">
        <v>115</v>
      </c>
      <c r="C20" s="9" t="s">
        <v>8</v>
      </c>
      <c r="D20" s="10" t="s">
        <v>150</v>
      </c>
      <c r="E20" s="9" t="s">
        <v>116</v>
      </c>
      <c r="F20" s="9" t="s">
        <v>14</v>
      </c>
      <c r="G20" s="9" t="s">
        <v>16</v>
      </c>
      <c r="H20" s="10" t="s">
        <v>117</v>
      </c>
      <c r="I20" s="9" t="s">
        <v>20</v>
      </c>
      <c r="J20" s="60" t="s">
        <v>118</v>
      </c>
      <c r="O20" s="70"/>
      <c r="P20" s="70"/>
      <c r="Q20" s="70"/>
      <c r="R20" s="70"/>
      <c r="S20" s="70"/>
      <c r="T20" s="70"/>
      <c r="U20" s="70"/>
      <c r="V20" s="70"/>
      <c r="W20" s="70"/>
      <c r="X20" s="70"/>
      <c r="Y20" s="70"/>
      <c r="Z20" s="70"/>
      <c r="AA20" s="70"/>
      <c r="AB20" s="70"/>
      <c r="AC20" s="70"/>
      <c r="AD20" s="70"/>
      <c r="AE20" s="70"/>
      <c r="AF20" s="70"/>
    </row>
    <row r="21" spans="1:32" ht="80.099999999999994">
      <c r="A21" s="33" t="s">
        <v>370</v>
      </c>
      <c r="B21" s="34" t="s">
        <v>371</v>
      </c>
      <c r="C21" s="35" t="s">
        <v>134</v>
      </c>
      <c r="D21" s="35" t="s">
        <v>135</v>
      </c>
      <c r="E21" s="61" t="s">
        <v>138</v>
      </c>
      <c r="F21" s="36" t="s">
        <v>80</v>
      </c>
      <c r="G21" s="36" t="s">
        <v>86</v>
      </c>
      <c r="H21" s="36" t="s">
        <v>92</v>
      </c>
      <c r="I21" s="36" t="s">
        <v>98</v>
      </c>
      <c r="J21" s="63"/>
      <c r="K21" s="7">
        <f t="shared" ref="K21:K31" si="10">IF(F21="Sem Política",0,IF(F21="Política Informal",0.25,IF(F21="Política Parcialmente Escrita",0.5,IF(F21="Política Escrita",0.75,IF(F21="Política Escrita e Aprovada",1,"INVALID")))))</f>
        <v>0</v>
      </c>
      <c r="L21" s="7">
        <f t="shared" ref="L21:L31" si="11">IF(G21="Não implementado",0,IF(G21="Partes da Política Implementadas",0.25,IF(G21="Implementada em Alguns Sistemas",0.5,IF(G21="Implementada em Muitos Sistemas",0.75,IF(G21="Implementada em Todos os Sistemas",1,"INVALID")))))</f>
        <v>0</v>
      </c>
      <c r="M21" s="7">
        <f t="shared" ref="M21:M30" si="12">IF(H21="Não Automatizado",0,IF(H21="Partes da Política Automatizadas",0.25,IF(H21="Automatizada em Alguns Sistemas",0.5,IF(H21="Automatizada em Muitos Sistemas",0.75,IF(H21="Automatizada em Todos os Sistemas",1,"INVALID")))))</f>
        <v>0</v>
      </c>
      <c r="N21" s="7">
        <f t="shared" ref="N21:N30" si="13">IF(I21="Não Reportado",0,IF(I21="Partes da Política Reportadas",0.25,IF(I21="Reportada em Alguns Sistemas",0.5,IF(I21="Reportada em Muitos Sistemas",0.75,IF(I21="Reportada em Todos os Sistemas",1,"INVALID")))))</f>
        <v>0</v>
      </c>
    </row>
    <row r="22" spans="1:32" ht="32.1">
      <c r="A22" s="64" t="s">
        <v>372</v>
      </c>
      <c r="B22" s="47" t="s">
        <v>373</v>
      </c>
      <c r="C22" s="48" t="s">
        <v>134</v>
      </c>
      <c r="D22" s="48" t="s">
        <v>135</v>
      </c>
      <c r="E22" s="65" t="s">
        <v>215</v>
      </c>
      <c r="F22" s="36" t="s">
        <v>80</v>
      </c>
      <c r="G22" s="66" t="s">
        <v>86</v>
      </c>
      <c r="H22" s="66" t="s">
        <v>92</v>
      </c>
      <c r="I22" s="66" t="s">
        <v>98</v>
      </c>
      <c r="J22" s="68"/>
      <c r="K22" s="7">
        <f t="shared" si="10"/>
        <v>0</v>
      </c>
      <c r="L22" s="7">
        <f t="shared" si="11"/>
        <v>0</v>
      </c>
      <c r="M22" s="7">
        <f t="shared" si="12"/>
        <v>0</v>
      </c>
      <c r="N22" s="7">
        <f t="shared" si="13"/>
        <v>0</v>
      </c>
    </row>
    <row r="23" spans="1:32" ht="48">
      <c r="A23" s="33" t="s">
        <v>374</v>
      </c>
      <c r="B23" s="34" t="s">
        <v>375</v>
      </c>
      <c r="C23" s="35" t="s">
        <v>134</v>
      </c>
      <c r="D23" s="35" t="s">
        <v>135</v>
      </c>
      <c r="E23" s="61" t="s">
        <v>202</v>
      </c>
      <c r="F23" s="36" t="s">
        <v>80</v>
      </c>
      <c r="G23" s="36" t="s">
        <v>86</v>
      </c>
      <c r="H23" s="36" t="s">
        <v>92</v>
      </c>
      <c r="I23" s="36" t="s">
        <v>98</v>
      </c>
      <c r="J23" s="63"/>
      <c r="K23" s="7">
        <f t="shared" si="10"/>
        <v>0</v>
      </c>
      <c r="L23" s="7">
        <f t="shared" si="11"/>
        <v>0</v>
      </c>
      <c r="M23" s="7">
        <f t="shared" si="12"/>
        <v>0</v>
      </c>
      <c r="N23" s="7">
        <f t="shared" si="13"/>
        <v>0</v>
      </c>
    </row>
    <row r="24" spans="1:32" ht="15.95">
      <c r="A24" s="33" t="s">
        <v>376</v>
      </c>
      <c r="B24" s="34" t="s">
        <v>377</v>
      </c>
      <c r="C24" s="35" t="s">
        <v>161</v>
      </c>
      <c r="D24" s="35" t="s">
        <v>135</v>
      </c>
      <c r="E24" s="61" t="s">
        <v>199</v>
      </c>
      <c r="F24" s="36" t="s">
        <v>80</v>
      </c>
      <c r="G24" s="36" t="s">
        <v>86</v>
      </c>
      <c r="H24" s="36" t="s">
        <v>92</v>
      </c>
      <c r="I24" s="36" t="s">
        <v>98</v>
      </c>
      <c r="J24" s="63"/>
      <c r="K24" s="7">
        <f t="shared" si="10"/>
        <v>0</v>
      </c>
      <c r="L24" s="7">
        <f t="shared" si="11"/>
        <v>0</v>
      </c>
      <c r="M24" s="7">
        <f t="shared" si="12"/>
        <v>0</v>
      </c>
      <c r="N24" s="7">
        <f t="shared" si="13"/>
        <v>0</v>
      </c>
    </row>
    <row r="25" spans="1:32" ht="80.099999999999994">
      <c r="A25" s="33" t="s">
        <v>378</v>
      </c>
      <c r="B25" s="34" t="s">
        <v>379</v>
      </c>
      <c r="C25" s="35" t="s">
        <v>161</v>
      </c>
      <c r="D25" s="35" t="s">
        <v>135</v>
      </c>
      <c r="E25" s="61" t="s">
        <v>366</v>
      </c>
      <c r="F25" s="36" t="s">
        <v>80</v>
      </c>
      <c r="G25" s="36" t="s">
        <v>86</v>
      </c>
      <c r="H25" s="36" t="s">
        <v>92</v>
      </c>
      <c r="I25" s="36" t="s">
        <v>98</v>
      </c>
      <c r="J25" s="63"/>
      <c r="K25" s="7">
        <f t="shared" si="10"/>
        <v>0</v>
      </c>
      <c r="L25" s="7">
        <f t="shared" si="11"/>
        <v>0</v>
      </c>
      <c r="M25" s="7">
        <f t="shared" si="12"/>
        <v>0</v>
      </c>
      <c r="N25" s="7">
        <f t="shared" si="13"/>
        <v>0</v>
      </c>
    </row>
    <row r="26" spans="1:32" ht="32.1">
      <c r="A26" s="33" t="s">
        <v>380</v>
      </c>
      <c r="B26" s="34" t="s">
        <v>381</v>
      </c>
      <c r="C26" s="35" t="s">
        <v>134</v>
      </c>
      <c r="D26" s="35" t="s">
        <v>135</v>
      </c>
      <c r="E26" s="61" t="s">
        <v>138</v>
      </c>
      <c r="F26" s="36" t="s">
        <v>80</v>
      </c>
      <c r="G26" s="36" t="s">
        <v>86</v>
      </c>
      <c r="H26" s="36" t="s">
        <v>92</v>
      </c>
      <c r="I26" s="36" t="s">
        <v>98</v>
      </c>
      <c r="J26" s="63"/>
      <c r="K26" s="7">
        <f t="shared" si="10"/>
        <v>0</v>
      </c>
      <c r="L26" s="7">
        <f t="shared" si="11"/>
        <v>0</v>
      </c>
      <c r="M26" s="7">
        <f t="shared" si="12"/>
        <v>0</v>
      </c>
      <c r="N26" s="7">
        <f t="shared" si="13"/>
        <v>0</v>
      </c>
    </row>
    <row r="27" spans="1:32" ht="63.95">
      <c r="A27" s="33" t="s">
        <v>382</v>
      </c>
      <c r="B27" s="34" t="s">
        <v>383</v>
      </c>
      <c r="C27" s="35" t="s">
        <v>161</v>
      </c>
      <c r="D27" s="35">
        <v>3</v>
      </c>
      <c r="E27" s="61" t="s">
        <v>215</v>
      </c>
      <c r="F27" s="36" t="s">
        <v>80</v>
      </c>
      <c r="G27" s="36" t="s">
        <v>86</v>
      </c>
      <c r="H27" s="36" t="s">
        <v>92</v>
      </c>
      <c r="I27" s="36" t="s">
        <v>98</v>
      </c>
      <c r="J27" s="63"/>
      <c r="K27" s="7">
        <f t="shared" si="10"/>
        <v>0</v>
      </c>
      <c r="L27" s="7">
        <f t="shared" si="11"/>
        <v>0</v>
      </c>
      <c r="M27" s="7">
        <f t="shared" si="12"/>
        <v>0</v>
      </c>
      <c r="N27" s="7">
        <f t="shared" si="13"/>
        <v>0</v>
      </c>
    </row>
    <row r="28" spans="1:32" ht="48">
      <c r="A28" s="33" t="s">
        <v>384</v>
      </c>
      <c r="B28" s="34" t="s">
        <v>385</v>
      </c>
      <c r="C28" s="35" t="s">
        <v>161</v>
      </c>
      <c r="D28" s="35">
        <v>3</v>
      </c>
      <c r="E28" s="61" t="s">
        <v>202</v>
      </c>
      <c r="F28" s="36" t="s">
        <v>80</v>
      </c>
      <c r="G28" s="36" t="s">
        <v>86</v>
      </c>
      <c r="H28" s="36" t="s">
        <v>92</v>
      </c>
      <c r="I28" s="36" t="s">
        <v>98</v>
      </c>
      <c r="J28" s="63"/>
      <c r="K28" s="7">
        <f t="shared" si="10"/>
        <v>0</v>
      </c>
      <c r="L28" s="7">
        <f t="shared" si="11"/>
        <v>0</v>
      </c>
      <c r="M28" s="7">
        <f t="shared" si="12"/>
        <v>0</v>
      </c>
      <c r="N28" s="7">
        <f t="shared" si="13"/>
        <v>0</v>
      </c>
    </row>
    <row r="29" spans="1:32" ht="48">
      <c r="A29" s="33" t="s">
        <v>386</v>
      </c>
      <c r="B29" s="34" t="s">
        <v>387</v>
      </c>
      <c r="C29" s="35" t="s">
        <v>161</v>
      </c>
      <c r="D29" s="35">
        <v>3</v>
      </c>
      <c r="E29" s="61" t="s">
        <v>199</v>
      </c>
      <c r="F29" s="36" t="s">
        <v>80</v>
      </c>
      <c r="G29" s="36" t="s">
        <v>86</v>
      </c>
      <c r="H29" s="36" t="s">
        <v>92</v>
      </c>
      <c r="I29" s="36" t="s">
        <v>98</v>
      </c>
      <c r="J29" s="63"/>
      <c r="K29" s="7">
        <f t="shared" si="10"/>
        <v>0</v>
      </c>
      <c r="L29" s="7">
        <f t="shared" si="11"/>
        <v>0</v>
      </c>
      <c r="M29" s="7">
        <f t="shared" si="12"/>
        <v>0</v>
      </c>
      <c r="N29" s="7">
        <f t="shared" si="13"/>
        <v>0</v>
      </c>
    </row>
    <row r="30" spans="1:32" ht="32.1">
      <c r="A30" s="106" t="s">
        <v>388</v>
      </c>
      <c r="B30" s="34" t="s">
        <v>389</v>
      </c>
      <c r="C30" s="35" t="s">
        <v>161</v>
      </c>
      <c r="D30" s="35">
        <v>3</v>
      </c>
      <c r="E30" s="61" t="s">
        <v>202</v>
      </c>
      <c r="F30" s="36" t="s">
        <v>80</v>
      </c>
      <c r="G30" s="36" t="s">
        <v>86</v>
      </c>
      <c r="H30" s="36" t="s">
        <v>92</v>
      </c>
      <c r="I30" s="36" t="s">
        <v>98</v>
      </c>
      <c r="J30" s="63"/>
      <c r="K30" s="7">
        <f t="shared" si="10"/>
        <v>0</v>
      </c>
      <c r="L30" s="7">
        <f t="shared" si="11"/>
        <v>0</v>
      </c>
      <c r="M30" s="7">
        <f t="shared" si="12"/>
        <v>0</v>
      </c>
      <c r="N30" s="7">
        <f t="shared" si="13"/>
        <v>0</v>
      </c>
    </row>
    <row r="31" spans="1:32" ht="15.95">
      <c r="A31" s="106" t="s">
        <v>390</v>
      </c>
      <c r="B31" s="34" t="s">
        <v>391</v>
      </c>
      <c r="C31" s="35" t="s">
        <v>134</v>
      </c>
      <c r="D31" s="35">
        <v>3</v>
      </c>
      <c r="E31" s="61" t="s">
        <v>138</v>
      </c>
      <c r="F31" s="36" t="s">
        <v>80</v>
      </c>
      <c r="G31" s="36" t="s">
        <v>86</v>
      </c>
      <c r="H31" s="62" t="s">
        <v>172</v>
      </c>
      <c r="I31" s="62" t="s">
        <v>172</v>
      </c>
      <c r="J31" s="63"/>
      <c r="K31" s="7">
        <f t="shared" si="10"/>
        <v>0</v>
      </c>
      <c r="L31" s="7">
        <f t="shared" si="11"/>
        <v>0</v>
      </c>
      <c r="M31" s="7"/>
      <c r="N31" s="7"/>
    </row>
    <row r="32" spans="1:32" s="12" customFormat="1" ht="18" hidden="1" customHeight="1">
      <c r="C32" s="57"/>
      <c r="D32" s="57"/>
      <c r="E32" s="14"/>
      <c r="F32" s="14"/>
    </row>
    <row r="33" spans="1:16" s="117" customFormat="1" hidden="1">
      <c r="C33" s="120"/>
      <c r="D33" s="120"/>
      <c r="E33" s="139" t="s">
        <v>141</v>
      </c>
      <c r="G33" s="121">
        <f>AVERAGE(K21:K31)</f>
        <v>0</v>
      </c>
      <c r="H33" s="121">
        <f>1-G33</f>
        <v>1</v>
      </c>
    </row>
    <row r="34" spans="1:16" s="117" customFormat="1" ht="15.95" hidden="1">
      <c r="C34" s="120"/>
      <c r="D34" s="120"/>
      <c r="E34" s="122" t="s">
        <v>142</v>
      </c>
      <c r="F34" s="122"/>
      <c r="G34" s="121">
        <f>AVERAGE(L21:L31)</f>
        <v>0</v>
      </c>
      <c r="H34" s="121">
        <f>1-G34</f>
        <v>1</v>
      </c>
    </row>
    <row r="35" spans="1:16" s="117" customFormat="1" ht="15.95" hidden="1">
      <c r="C35" s="120"/>
      <c r="D35" s="120"/>
      <c r="E35" s="122" t="s">
        <v>143</v>
      </c>
      <c r="F35" s="122"/>
      <c r="G35" s="121">
        <f>AVERAGE(M21:M31)</f>
        <v>0</v>
      </c>
      <c r="H35" s="121">
        <f>1-G35</f>
        <v>1</v>
      </c>
    </row>
    <row r="36" spans="1:16" s="117" customFormat="1" ht="15.95" hidden="1">
      <c r="C36" s="120"/>
      <c r="D36" s="120"/>
      <c r="E36" s="122" t="s">
        <v>144</v>
      </c>
      <c r="F36" s="122"/>
      <c r="G36" s="121">
        <f>AVERAGE(N21:N31)</f>
        <v>0</v>
      </c>
      <c r="H36" s="121">
        <f>1-G36</f>
        <v>1</v>
      </c>
    </row>
    <row r="37" spans="1:16" s="117" customFormat="1" ht="15.95" hidden="1">
      <c r="C37" s="120"/>
      <c r="D37" s="120"/>
      <c r="E37" s="122" t="s">
        <v>145</v>
      </c>
      <c r="F37" s="122"/>
      <c r="G37" s="121">
        <f>AVERAGE(G33:G36)</f>
        <v>0</v>
      </c>
      <c r="H37" s="121">
        <f>1-G37</f>
        <v>1</v>
      </c>
    </row>
    <row r="38" spans="1:16" s="117" customFormat="1" ht="15.95" hidden="1">
      <c r="C38" s="120"/>
      <c r="D38" s="120"/>
      <c r="E38" s="122" t="s">
        <v>146</v>
      </c>
      <c r="F38" s="122"/>
      <c r="G38" s="121"/>
      <c r="H38" s="121"/>
    </row>
    <row r="39" spans="1:16" s="117" customFormat="1" ht="15.95" hidden="1">
      <c r="C39" s="120"/>
      <c r="D39" s="120"/>
      <c r="E39" s="122" t="s">
        <v>147</v>
      </c>
      <c r="F39" s="122"/>
      <c r="G39" s="121">
        <f>AVERAGE(L21:L26)</f>
        <v>0</v>
      </c>
      <c r="H39" s="121">
        <f t="shared" ref="H39:H40" si="14">1-G39</f>
        <v>1</v>
      </c>
    </row>
    <row r="40" spans="1:16" s="12" customFormat="1" ht="15.95" hidden="1">
      <c r="C40" s="57"/>
      <c r="D40" s="57"/>
      <c r="E40" s="59" t="s">
        <v>148</v>
      </c>
      <c r="F40" s="116"/>
      <c r="G40" s="115">
        <f>AVERAGE(L21:L31)</f>
        <v>0</v>
      </c>
      <c r="H40" s="115">
        <f t="shared" si="14"/>
        <v>1</v>
      </c>
    </row>
    <row r="41" spans="1:16">
      <c r="F41" s="14"/>
      <c r="G41" s="14"/>
      <c r="H41" s="14"/>
    </row>
    <row r="42" spans="1:16">
      <c r="A42" s="146" t="s">
        <v>22</v>
      </c>
      <c r="B42" s="146"/>
      <c r="C42" s="146"/>
      <c r="D42" s="146"/>
      <c r="E42" s="146"/>
      <c r="F42" s="146"/>
      <c r="G42" s="146"/>
      <c r="H42" s="146"/>
      <c r="I42" s="146"/>
      <c r="J42" s="146"/>
      <c r="K42" s="146"/>
      <c r="L42" s="146"/>
      <c r="M42" s="146"/>
      <c r="N42" s="146"/>
      <c r="O42" s="146"/>
      <c r="P42" s="146"/>
    </row>
  </sheetData>
  <mergeCells count="8">
    <mergeCell ref="A1:J1"/>
    <mergeCell ref="A42:P42"/>
    <mergeCell ref="O2:AD2"/>
    <mergeCell ref="P3:R3"/>
    <mergeCell ref="S3:U3"/>
    <mergeCell ref="V3:X3"/>
    <mergeCell ref="Y3:AA3"/>
    <mergeCell ref="AB3:AD3"/>
  </mergeCells>
  <conditionalFormatting sqref="B14:F14">
    <cfRule type="colorScale" priority="5">
      <colorScale>
        <cfvo type="min"/>
        <cfvo type="percentile" val="50"/>
        <cfvo type="max"/>
        <color rgb="FFF8696B"/>
        <color rgb="FFFFEB84"/>
        <color rgb="FF63BE7B"/>
      </colorScale>
    </cfRule>
  </conditionalFormatting>
  <conditionalFormatting sqref="E5 B13 D13 F13 H13">
    <cfRule type="cellIs" dxfId="218" priority="1" operator="between">
      <formula>0.76</formula>
      <formula>1</formula>
    </cfRule>
    <cfRule type="cellIs" dxfId="217" priority="2" operator="between">
      <formula>0.5</formula>
      <formula>0.75</formula>
    </cfRule>
    <cfRule type="cellIs" dxfId="216" priority="3" operator="between">
      <formula>0.26</formula>
      <formula>0.5</formula>
    </cfRule>
    <cfRule type="cellIs" dxfId="215" priority="4" operator="lessThan">
      <formula>0.26</formula>
    </cfRule>
  </conditionalFormatting>
  <hyperlinks>
    <hyperlink ref="A42" r:id="rId1" display="http://creativecommons.org/licenses/by-sa/4.0/" xr:uid="{00000000-0004-0000-0E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92" operator="equal" id="{19C1211B-4C14-4BF8-9F77-B603E9007523}">
            <xm:f>Valores!$A$15</xm:f>
            <x14:dxf>
              <fill>
                <patternFill>
                  <bgColor rgb="FF27AE60"/>
                </patternFill>
              </fill>
            </x14:dxf>
          </x14:cfRule>
          <x14:cfRule type="cellIs" priority="103" operator="equal" id="{124C146C-3C25-4E8F-930D-F88E1FA56978}">
            <xm:f>Valores!$A$14</xm:f>
            <x14:dxf>
              <fill>
                <patternFill>
                  <bgColor rgb="FFF1C40F"/>
                </patternFill>
              </fill>
            </x14:dxf>
          </x14:cfRule>
          <x14:cfRule type="cellIs" priority="104" operator="equal" id="{1FB5899C-8EB6-4AAF-8F11-67766F2A6D76}">
            <xm:f>Valores!$A$13</xm:f>
            <x14:dxf>
              <fill>
                <patternFill>
                  <bgColor rgb="FFF39C12"/>
                </patternFill>
              </fill>
            </x14:dxf>
          </x14:cfRule>
          <x14:cfRule type="cellIs" priority="105" operator="equal" id="{7D4C6966-E6A1-4D92-B1A5-405A629442D1}">
            <xm:f>Valores!$A$12</xm:f>
            <x14:dxf>
              <fill>
                <patternFill>
                  <bgColor rgb="FFE67E22"/>
                </patternFill>
              </fill>
            </x14:dxf>
          </x14:cfRule>
          <x14:cfRule type="cellIs" priority="106" operator="equal" id="{2E2AC49B-8E8D-4928-82B3-AB712AF1B379}">
            <xm:f>Valores!$A$11</xm:f>
            <x14:dxf>
              <fill>
                <patternFill>
                  <bgColor rgb="FFE74C3C"/>
                </patternFill>
              </fill>
            </x14:dxf>
          </x14:cfRule>
          <xm:sqref>G29:G31</xm:sqref>
        </x14:conditionalFormatting>
        <x14:conditionalFormatting xmlns:xm="http://schemas.microsoft.com/office/excel/2006/main">
          <x14:cfRule type="cellIs" priority="93" operator="equal" id="{023183AC-5110-4E20-A260-8BCC9C75DD5F}">
            <xm:f>Valores!$A$22</xm:f>
            <x14:dxf>
              <fill>
                <patternFill>
                  <bgColor rgb="FF27B060"/>
                </patternFill>
              </fill>
            </x14:dxf>
          </x14:cfRule>
          <x14:cfRule type="cellIs" priority="99" operator="equal" id="{6D5DA5DE-ED1B-4F85-BE7D-071FF5099F29}">
            <xm:f>Valores!$A$21</xm:f>
            <x14:dxf>
              <fill>
                <patternFill>
                  <bgColor rgb="FFF1C40F"/>
                </patternFill>
              </fill>
            </x14:dxf>
          </x14:cfRule>
          <x14:cfRule type="cellIs" priority="100" operator="equal" id="{A5FECCAA-C566-49E4-B806-976DD30FDFED}">
            <xm:f>Valores!$A$20</xm:f>
            <x14:dxf>
              <fill>
                <patternFill>
                  <bgColor rgb="FFF39C12"/>
                </patternFill>
              </fill>
            </x14:dxf>
          </x14:cfRule>
          <x14:cfRule type="cellIs" priority="101" operator="equal" id="{EB7DC28F-1A78-4008-99C5-BAB26DFBB202}">
            <xm:f>Valores!$A$19</xm:f>
            <x14:dxf>
              <fill>
                <patternFill>
                  <bgColor rgb="FFE67E22"/>
                </patternFill>
              </fill>
            </x14:dxf>
          </x14:cfRule>
          <x14:cfRule type="cellIs" priority="102" operator="equal" id="{CB1FB382-1E8B-4B37-ADF4-F374AF755C18}">
            <xm:f>Valores!$A$18</xm:f>
            <x14:dxf>
              <fill>
                <patternFill>
                  <bgColor rgb="FFE74C3C"/>
                </patternFill>
              </fill>
            </x14:dxf>
          </x14:cfRule>
          <xm:sqref>H26 H29:H30</xm:sqref>
        </x14:conditionalFormatting>
        <x14:conditionalFormatting xmlns:xm="http://schemas.microsoft.com/office/excel/2006/main">
          <x14:cfRule type="cellIs" priority="94" operator="equal" id="{F4F22A45-9C1F-4B88-8FE3-F18AEDAFD72C}">
            <xm:f>Valores!$A$29</xm:f>
            <x14:dxf>
              <fill>
                <patternFill>
                  <bgColor rgb="FF27AE60"/>
                </patternFill>
              </fill>
            </x14:dxf>
          </x14:cfRule>
          <x14:cfRule type="cellIs" priority="96" operator="equal" id="{97D834A4-696A-4C0B-AC2D-BFF7A4911DA9}">
            <xm:f>Valores!$A$27</xm:f>
            <x14:dxf>
              <fill>
                <patternFill>
                  <bgColor rgb="FFF39C12"/>
                </patternFill>
              </fill>
            </x14:dxf>
          </x14:cfRule>
          <x14:cfRule type="cellIs" priority="97" operator="equal" id="{9722719A-715C-4357-8AD1-A4785AF54006}">
            <xm:f>Valores!$A$26</xm:f>
            <x14:dxf>
              <fill>
                <patternFill>
                  <bgColor rgb="FFE67E22"/>
                </patternFill>
              </fill>
            </x14:dxf>
          </x14:cfRule>
          <x14:cfRule type="cellIs" priority="98" operator="equal" id="{67401200-7D34-46E3-9D6D-6E1A65F9027A}">
            <xm:f>Valores!$A$25</xm:f>
            <x14:dxf>
              <fill>
                <patternFill>
                  <bgColor rgb="FFE74C3C"/>
                </patternFill>
              </fill>
            </x14:dxf>
          </x14:cfRule>
          <xm:sqref>I29:I30</xm:sqref>
        </x14:conditionalFormatting>
        <x14:conditionalFormatting xmlns:xm="http://schemas.microsoft.com/office/excel/2006/main">
          <x14:cfRule type="cellIs" priority="95" operator="equal" id="{3630BBB0-4442-4749-969D-31FD7CFB10F0}">
            <xm:f>Valores!$A$28</xm:f>
            <x14:dxf>
              <fill>
                <patternFill>
                  <bgColor rgb="FFF1C40F"/>
                </patternFill>
              </fill>
            </x14:dxf>
          </x14:cfRule>
          <xm:sqref>I29:I30</xm:sqref>
        </x14:conditionalFormatting>
        <x14:conditionalFormatting xmlns:xm="http://schemas.microsoft.com/office/excel/2006/main">
          <x14:cfRule type="cellIs" priority="72" operator="equal" id="{2CF307CE-135F-443B-8862-B2146325E1CD}">
            <xm:f>Valores!$A$15</xm:f>
            <x14:dxf>
              <fill>
                <patternFill>
                  <bgColor rgb="FF27AE60"/>
                </patternFill>
              </fill>
            </x14:dxf>
          </x14:cfRule>
          <x14:cfRule type="cellIs" priority="83" operator="equal" id="{8CE0CF69-1303-4883-81CB-62E0FB2BA395}">
            <xm:f>Valores!$A$14</xm:f>
            <x14:dxf>
              <fill>
                <patternFill>
                  <bgColor rgb="FFF1C40F"/>
                </patternFill>
              </fill>
            </x14:dxf>
          </x14:cfRule>
          <x14:cfRule type="cellIs" priority="84" operator="equal" id="{9E68DB72-72C2-4C7D-95F1-199485EBF08F}">
            <xm:f>Valores!$A$13</xm:f>
            <x14:dxf>
              <fill>
                <patternFill>
                  <bgColor rgb="FFF39C12"/>
                </patternFill>
              </fill>
            </x14:dxf>
          </x14:cfRule>
          <x14:cfRule type="cellIs" priority="85" operator="equal" id="{C588C6AB-75AA-4FA7-81C9-BFFCC592AC40}">
            <xm:f>Valores!$A$12</xm:f>
            <x14:dxf>
              <fill>
                <patternFill>
                  <bgColor rgb="FFE67E22"/>
                </patternFill>
              </fill>
            </x14:dxf>
          </x14:cfRule>
          <x14:cfRule type="cellIs" priority="86" operator="equal" id="{F3EF6E0A-E902-472B-993D-9486A687D15B}">
            <xm:f>Valores!$A$11</xm:f>
            <x14:dxf>
              <fill>
                <patternFill>
                  <bgColor rgb="FFE74C3C"/>
                </patternFill>
              </fill>
            </x14:dxf>
          </x14:cfRule>
          <xm:sqref>G27</xm:sqref>
        </x14:conditionalFormatting>
        <x14:conditionalFormatting xmlns:xm="http://schemas.microsoft.com/office/excel/2006/main">
          <x14:cfRule type="cellIs" priority="73" operator="equal" id="{6DB432EB-9353-498F-9A06-CFFF55E75FCF}">
            <xm:f>Valores!$A$22</xm:f>
            <x14:dxf>
              <fill>
                <patternFill>
                  <bgColor rgb="FF27B060"/>
                </patternFill>
              </fill>
            </x14:dxf>
          </x14:cfRule>
          <x14:cfRule type="cellIs" priority="79" operator="equal" id="{20BCE88A-7DDB-4745-A806-C56BFA71A8E3}">
            <xm:f>Valores!$A$21</xm:f>
            <x14:dxf>
              <fill>
                <patternFill>
                  <bgColor rgb="FFF1C40F"/>
                </patternFill>
              </fill>
            </x14:dxf>
          </x14:cfRule>
          <x14:cfRule type="cellIs" priority="80" operator="equal" id="{EE64C37F-0D4B-4DBB-88C5-684AEBFC128C}">
            <xm:f>Valores!$A$20</xm:f>
            <x14:dxf>
              <fill>
                <patternFill>
                  <bgColor rgb="FFF39C12"/>
                </patternFill>
              </fill>
            </x14:dxf>
          </x14:cfRule>
          <x14:cfRule type="cellIs" priority="81" operator="equal" id="{2F7C8E92-E8ED-4F51-AF89-D682C48C4EF8}">
            <xm:f>Valores!$A$19</xm:f>
            <x14:dxf>
              <fill>
                <patternFill>
                  <bgColor rgb="FFE67E22"/>
                </patternFill>
              </fill>
            </x14:dxf>
          </x14:cfRule>
          <x14:cfRule type="cellIs" priority="82" operator="equal" id="{3DE47783-AE26-4610-99FE-0B71F9A645EB}">
            <xm:f>Valores!$A$18</xm:f>
            <x14:dxf>
              <fill>
                <patternFill>
                  <bgColor rgb="FFE74C3C"/>
                </patternFill>
              </fill>
            </x14:dxf>
          </x14:cfRule>
          <xm:sqref>H27</xm:sqref>
        </x14:conditionalFormatting>
        <x14:conditionalFormatting xmlns:xm="http://schemas.microsoft.com/office/excel/2006/main">
          <x14:cfRule type="cellIs" priority="52" operator="equal" id="{3056A7D9-858F-40A5-A5C4-E301F3D529D0}">
            <xm:f>Valores!$A$15</xm:f>
            <x14:dxf>
              <fill>
                <patternFill>
                  <bgColor rgb="FF27AE60"/>
                </patternFill>
              </fill>
            </x14:dxf>
          </x14:cfRule>
          <x14:cfRule type="cellIs" priority="63" operator="equal" id="{17E0FFBC-631B-494D-ABE6-7FCD1A1BCC55}">
            <xm:f>Valores!$A$14</xm:f>
            <x14:dxf>
              <fill>
                <patternFill>
                  <bgColor rgb="FFF1C40F"/>
                </patternFill>
              </fill>
            </x14:dxf>
          </x14:cfRule>
          <x14:cfRule type="cellIs" priority="64" operator="equal" id="{09CB4F17-FA09-4419-BE67-2E73CE14F210}">
            <xm:f>Valores!$A$13</xm:f>
            <x14:dxf>
              <fill>
                <patternFill>
                  <bgColor rgb="FFF39C12"/>
                </patternFill>
              </fill>
            </x14:dxf>
          </x14:cfRule>
          <x14:cfRule type="cellIs" priority="65" operator="equal" id="{C5BEE4DC-4377-432A-B6F1-0B653756F6CF}">
            <xm:f>Valores!$A$12</xm:f>
            <x14:dxf>
              <fill>
                <patternFill>
                  <bgColor rgb="FFE67E22"/>
                </patternFill>
              </fill>
            </x14:dxf>
          </x14:cfRule>
          <x14:cfRule type="cellIs" priority="66" operator="equal" id="{EF2B47D3-B216-4C99-8C1F-EB143BDBEB62}">
            <xm:f>Valores!$A$11</xm:f>
            <x14:dxf>
              <fill>
                <patternFill>
                  <bgColor rgb="FFE74C3C"/>
                </patternFill>
              </fill>
            </x14:dxf>
          </x14:cfRule>
          <xm:sqref>G28</xm:sqref>
        </x14:conditionalFormatting>
        <x14:conditionalFormatting xmlns:xm="http://schemas.microsoft.com/office/excel/2006/main">
          <x14:cfRule type="cellIs" priority="53" operator="equal" id="{D986556E-4048-4FDE-A9DB-BCE6A7718E26}">
            <xm:f>Valores!$A$22</xm:f>
            <x14:dxf>
              <fill>
                <patternFill>
                  <bgColor rgb="FF27B060"/>
                </patternFill>
              </fill>
            </x14:dxf>
          </x14:cfRule>
          <x14:cfRule type="cellIs" priority="59" operator="equal" id="{FE20F123-3A8C-4FF3-8572-7A04C0E6D8A8}">
            <xm:f>Valores!$A$21</xm:f>
            <x14:dxf>
              <fill>
                <patternFill>
                  <bgColor rgb="FFF1C40F"/>
                </patternFill>
              </fill>
            </x14:dxf>
          </x14:cfRule>
          <x14:cfRule type="cellIs" priority="60" operator="equal" id="{8C2AA8D6-AEAD-4AFB-8F87-830B14CEAB2F}">
            <xm:f>Valores!$A$20</xm:f>
            <x14:dxf>
              <fill>
                <patternFill>
                  <bgColor rgb="FFF39C12"/>
                </patternFill>
              </fill>
            </x14:dxf>
          </x14:cfRule>
          <x14:cfRule type="cellIs" priority="61" operator="equal" id="{C4A054E0-A32F-4328-836A-70F9DE59EC47}">
            <xm:f>Valores!$A$19</xm:f>
            <x14:dxf>
              <fill>
                <patternFill>
                  <bgColor rgb="FFE67E22"/>
                </patternFill>
              </fill>
            </x14:dxf>
          </x14:cfRule>
          <x14:cfRule type="cellIs" priority="62" operator="equal" id="{C5DF1818-301B-4939-B88A-27053098FC31}">
            <xm:f>Valores!$A$18</xm:f>
            <x14:dxf>
              <fill>
                <patternFill>
                  <bgColor rgb="FFE74C3C"/>
                </patternFill>
              </fill>
            </x14:dxf>
          </x14:cfRule>
          <xm:sqref>H28</xm:sqref>
        </x14:conditionalFormatting>
        <x14:conditionalFormatting xmlns:xm="http://schemas.microsoft.com/office/excel/2006/main">
          <x14:cfRule type="cellIs" priority="54" operator="equal" id="{05991DB3-D476-4563-8DA3-A8716C2922E8}">
            <xm:f>Valores!$A$29</xm:f>
            <x14:dxf>
              <fill>
                <patternFill>
                  <bgColor rgb="FF27AE60"/>
                </patternFill>
              </fill>
            </x14:dxf>
          </x14:cfRule>
          <x14:cfRule type="cellIs" priority="56" operator="equal" id="{84109C21-D867-4638-B250-8432F1F620C9}">
            <xm:f>Valores!$A$27</xm:f>
            <x14:dxf>
              <fill>
                <patternFill>
                  <bgColor rgb="FFF39C12"/>
                </patternFill>
              </fill>
            </x14:dxf>
          </x14:cfRule>
          <x14:cfRule type="cellIs" priority="57" operator="equal" id="{000E6800-9010-48D2-9B03-5A680307B9B0}">
            <xm:f>Valores!$A$26</xm:f>
            <x14:dxf>
              <fill>
                <patternFill>
                  <bgColor rgb="FFE67E22"/>
                </patternFill>
              </fill>
            </x14:dxf>
          </x14:cfRule>
          <x14:cfRule type="cellIs" priority="58" operator="equal" id="{874B1EB6-B22B-4543-BC7F-E428863005C1}">
            <xm:f>Valores!$A$25</xm:f>
            <x14:dxf>
              <fill>
                <patternFill>
                  <bgColor rgb="FFE74C3C"/>
                </patternFill>
              </fill>
            </x14:dxf>
          </x14:cfRule>
          <xm:sqref>I28</xm:sqref>
        </x14:conditionalFormatting>
        <x14:conditionalFormatting xmlns:xm="http://schemas.microsoft.com/office/excel/2006/main">
          <x14:cfRule type="cellIs" priority="55" operator="equal" id="{C169FF30-163B-4B34-AE4C-F0FADF41CB1B}">
            <xm:f>Valores!$A$28</xm:f>
            <x14:dxf>
              <fill>
                <patternFill>
                  <bgColor rgb="FFF1C40F"/>
                </patternFill>
              </fill>
            </x14:dxf>
          </x14:cfRule>
          <xm:sqref>I28</xm:sqref>
        </x14:conditionalFormatting>
        <x14:conditionalFormatting xmlns:xm="http://schemas.microsoft.com/office/excel/2006/main">
          <x14:cfRule type="cellIs" priority="27" operator="equal" id="{35B003C0-0BFA-44D5-83A4-53C22FA938AD}">
            <xm:f>Valores!$A$8</xm:f>
            <x14:dxf>
              <fill>
                <patternFill>
                  <bgColor rgb="FF27AE60"/>
                </patternFill>
              </fill>
            </x14:dxf>
          </x14:cfRule>
          <x14:cfRule type="cellIs" priority="28" operator="equal" id="{5671D01D-B5EB-4CD7-86A8-9326ACED6A2A}">
            <xm:f>Valores!$A$7</xm:f>
            <x14:dxf>
              <fill>
                <patternFill>
                  <bgColor rgb="FFF1C40F"/>
                </patternFill>
              </fill>
            </x14:dxf>
          </x14:cfRule>
          <x14:cfRule type="cellIs" priority="29" operator="equal" id="{8B625EAE-C79D-4DDB-A9A7-03FB795C0F50}">
            <xm:f>Valores!$A$6</xm:f>
            <x14:dxf>
              <fill>
                <patternFill>
                  <bgColor rgb="FFF39C12"/>
                </patternFill>
              </fill>
            </x14:dxf>
          </x14:cfRule>
          <x14:cfRule type="cellIs" priority="30" operator="equal" id="{3B781F1C-C426-44AD-885D-4E9AA9E0093E}">
            <xm:f>Valores!$A$5</xm:f>
            <x14:dxf>
              <fill>
                <patternFill>
                  <bgColor rgb="FFE67E22"/>
                </patternFill>
              </fill>
            </x14:dxf>
          </x14:cfRule>
          <x14:cfRule type="cellIs" priority="31" operator="equal" id="{96C0E602-C0B5-419D-81BE-2F2DFB954F0A}">
            <xm:f>Valores!$A$4</xm:f>
            <x14:dxf>
              <fill>
                <patternFill>
                  <bgColor rgb="FFE74C3C"/>
                </patternFill>
              </fill>
            </x14:dxf>
          </x14:cfRule>
          <xm:sqref>F21:F31</xm:sqref>
        </x14:conditionalFormatting>
        <x14:conditionalFormatting xmlns:xm="http://schemas.microsoft.com/office/excel/2006/main">
          <x14:cfRule type="cellIs" priority="12" operator="equal" id="{DF801ED9-5AF6-4C90-B8F3-8D07394057C0}">
            <xm:f>Valores!$A$15</xm:f>
            <x14:dxf>
              <fill>
                <patternFill>
                  <bgColor rgb="FF27AE60"/>
                </patternFill>
              </fill>
            </x14:dxf>
          </x14:cfRule>
          <x14:cfRule type="cellIs" priority="23" operator="equal" id="{CE7D069C-321F-41F7-A3BD-1FCDB9AA7FA8}">
            <xm:f>Valores!$A$14</xm:f>
            <x14:dxf>
              <fill>
                <patternFill>
                  <bgColor rgb="FFF1C40F"/>
                </patternFill>
              </fill>
            </x14:dxf>
          </x14:cfRule>
          <x14:cfRule type="cellIs" priority="24" operator="equal" id="{5ED0AED3-0341-4C8A-8E0D-F36988149881}">
            <xm:f>Valores!$A$13</xm:f>
            <x14:dxf>
              <fill>
                <patternFill>
                  <bgColor rgb="FFF39C12"/>
                </patternFill>
              </fill>
            </x14:dxf>
          </x14:cfRule>
          <x14:cfRule type="cellIs" priority="25" operator="equal" id="{2F7507EF-71CB-474A-860F-5AE32BA76EAC}">
            <xm:f>Valores!$A$12</xm:f>
            <x14:dxf>
              <fill>
                <patternFill>
                  <bgColor rgb="FFE67E22"/>
                </patternFill>
              </fill>
            </x14:dxf>
          </x14:cfRule>
          <x14:cfRule type="cellIs" priority="26" operator="equal" id="{2A0D93E2-A4CB-435D-A7ED-7BDB5E0FF9CA}">
            <xm:f>Valores!$A$11</xm:f>
            <x14:dxf>
              <fill>
                <patternFill>
                  <bgColor rgb="FFE74C3C"/>
                </patternFill>
              </fill>
            </x14:dxf>
          </x14:cfRule>
          <xm:sqref>G21:G26</xm:sqref>
        </x14:conditionalFormatting>
        <x14:conditionalFormatting xmlns:xm="http://schemas.microsoft.com/office/excel/2006/main">
          <x14:cfRule type="cellIs" priority="13" operator="equal" id="{8E2C572C-7046-45DE-806A-200888375C12}">
            <xm:f>Valores!$A$22</xm:f>
            <x14:dxf>
              <fill>
                <patternFill>
                  <bgColor rgb="FF27B060"/>
                </patternFill>
              </fill>
            </x14:dxf>
          </x14:cfRule>
          <x14:cfRule type="cellIs" priority="19" operator="equal" id="{76821057-C56D-47B6-A0E5-E3D461792042}">
            <xm:f>Valores!$A$21</xm:f>
            <x14:dxf>
              <fill>
                <patternFill>
                  <bgColor rgb="FFF1C40F"/>
                </patternFill>
              </fill>
            </x14:dxf>
          </x14:cfRule>
          <x14:cfRule type="cellIs" priority="20" operator="equal" id="{BA057492-F3FC-417C-8E87-077EA7763DF3}">
            <xm:f>Valores!$A$20</xm:f>
            <x14:dxf>
              <fill>
                <patternFill>
                  <bgColor rgb="FFF39C12"/>
                </patternFill>
              </fill>
            </x14:dxf>
          </x14:cfRule>
          <x14:cfRule type="cellIs" priority="21" operator="equal" id="{BB566EBC-8FE4-4C92-B05B-572B0E676ADA}">
            <xm:f>Valores!$A$19</xm:f>
            <x14:dxf>
              <fill>
                <patternFill>
                  <bgColor rgb="FFE67E22"/>
                </patternFill>
              </fill>
            </x14:dxf>
          </x14:cfRule>
          <x14:cfRule type="cellIs" priority="22" operator="equal" id="{18F1A4B8-1BFF-40DC-97C3-58DCCD12DF4A}">
            <xm:f>Valores!$A$18</xm:f>
            <x14:dxf>
              <fill>
                <patternFill>
                  <bgColor rgb="FFE74C3C"/>
                </patternFill>
              </fill>
            </x14:dxf>
          </x14:cfRule>
          <xm:sqref>H21:H25</xm:sqref>
        </x14:conditionalFormatting>
        <x14:conditionalFormatting xmlns:xm="http://schemas.microsoft.com/office/excel/2006/main">
          <x14:cfRule type="cellIs" priority="14" operator="equal" id="{5A64CCE7-EAC0-48CB-A38A-8AD16D55F281}">
            <xm:f>Valores!$A$29</xm:f>
            <x14:dxf>
              <fill>
                <patternFill>
                  <bgColor rgb="FF27AE60"/>
                </patternFill>
              </fill>
            </x14:dxf>
          </x14:cfRule>
          <x14:cfRule type="cellIs" priority="16" operator="equal" id="{387B9D58-9CE3-4236-A93E-3D9574822F60}">
            <xm:f>Valores!$A$27</xm:f>
            <x14:dxf>
              <fill>
                <patternFill>
                  <bgColor rgb="FFF39C12"/>
                </patternFill>
              </fill>
            </x14:dxf>
          </x14:cfRule>
          <x14:cfRule type="cellIs" priority="17" operator="equal" id="{5C032635-3B5A-41A0-BF07-2C6F2FD72BF3}">
            <xm:f>Valores!$A$26</xm:f>
            <x14:dxf>
              <fill>
                <patternFill>
                  <bgColor rgb="FFE67E22"/>
                </patternFill>
              </fill>
            </x14:dxf>
          </x14:cfRule>
          <x14:cfRule type="cellIs" priority="18" operator="equal" id="{5B898FB0-7E7D-4CEE-A01E-19E13122F3AC}">
            <xm:f>Valores!$A$25</xm:f>
            <x14:dxf>
              <fill>
                <patternFill>
                  <bgColor rgb="FFE74C3C"/>
                </patternFill>
              </fill>
            </x14:dxf>
          </x14:cfRule>
          <xm:sqref>I21:I27</xm:sqref>
        </x14:conditionalFormatting>
        <x14:conditionalFormatting xmlns:xm="http://schemas.microsoft.com/office/excel/2006/main">
          <x14:cfRule type="cellIs" priority="15" operator="equal" id="{16E114AF-4A45-4F92-9A67-B1E6AC62A9A2}">
            <xm:f>Valores!$A$28</xm:f>
            <x14:dxf>
              <fill>
                <patternFill>
                  <bgColor rgb="FFF1C40F"/>
                </patternFill>
              </fill>
            </x14:dxf>
          </x14:cfRule>
          <xm:sqref>I21:I27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E00-000000000000}">
          <x14:formula1>
            <xm:f>Valores!$A$25:$A$29</xm:f>
          </x14:formula1>
          <xm:sqref>I21:I30</xm:sqref>
        </x14:dataValidation>
        <x14:dataValidation type="list" allowBlank="1" showInputMessage="1" showErrorMessage="1" xr:uid="{00000000-0002-0000-0E00-000001000000}">
          <x14:formula1>
            <xm:f>Valores!$A$18:$A$22</xm:f>
          </x14:formula1>
          <xm:sqref>H21:H30</xm:sqref>
        </x14:dataValidation>
        <x14:dataValidation type="list" allowBlank="1" showInputMessage="1" showErrorMessage="1" xr:uid="{00000000-0002-0000-0E00-000002000000}">
          <x14:formula1>
            <xm:f>Valores!$A$11:$A$15</xm:f>
          </x14:formula1>
          <xm:sqref>G21:G31</xm:sqref>
        </x14:dataValidation>
        <x14:dataValidation type="list" allowBlank="1" showInputMessage="1" showErrorMessage="1" xr:uid="{00000000-0002-0000-0E00-000003000000}">
          <x14:formula1>
            <xm:f>Valores!$A$4:$A$8</xm:f>
          </x14:formula1>
          <xm:sqref>F21:F31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Planilha16">
    <pageSetUpPr fitToPage="1"/>
  </sheetPr>
  <dimension ref="A1:AF40"/>
  <sheetViews>
    <sheetView topLeftCell="B1" zoomScale="85" zoomScaleNormal="85" workbookViewId="0">
      <selection activeCell="J21" sqref="J21"/>
    </sheetView>
  </sheetViews>
  <sheetFormatPr defaultColWidth="8.7109375" defaultRowHeight="15"/>
  <cols>
    <col min="2" max="2" width="71.28515625" customWidth="1"/>
    <col min="3" max="3" width="14" style="2" customWidth="1"/>
    <col min="4" max="4" width="20.42578125" style="2" customWidth="1"/>
    <col min="5" max="5" width="48.28515625" customWidth="1"/>
    <col min="6" max="6" width="29.42578125" customWidth="1"/>
    <col min="7" max="7" width="40.140625" customWidth="1"/>
    <col min="8" max="8" width="26.7109375" customWidth="1"/>
    <col min="9" max="9" width="27.28515625" customWidth="1"/>
    <col min="10" max="10" width="50.140625" customWidth="1"/>
    <col min="11" max="14" width="8.7109375" style="12" hidden="1" customWidth="1"/>
    <col min="15" max="32" width="0" style="12" hidden="1" customWidth="1"/>
  </cols>
  <sheetData>
    <row r="1" spans="1:30" ht="180.2" customHeight="1">
      <c r="A1" s="151" t="s">
        <v>392</v>
      </c>
      <c r="B1" s="151"/>
      <c r="C1" s="151"/>
      <c r="D1" s="151"/>
      <c r="E1" s="151"/>
      <c r="F1" s="151"/>
      <c r="G1" s="151"/>
      <c r="H1" s="151"/>
      <c r="I1" s="151"/>
      <c r="J1" s="153"/>
    </row>
    <row r="2" spans="1:30" ht="54.95" customHeight="1">
      <c r="A2" s="17"/>
      <c r="B2" s="17"/>
      <c r="C2" s="17"/>
      <c r="D2" s="17"/>
      <c r="E2" s="17"/>
      <c r="F2" s="17"/>
      <c r="G2" s="17"/>
      <c r="H2" s="17"/>
      <c r="I2" s="17"/>
      <c r="J2" s="42"/>
      <c r="O2" s="154" t="s">
        <v>104</v>
      </c>
      <c r="P2" s="154"/>
      <c r="Q2" s="154"/>
      <c r="R2" s="154"/>
      <c r="S2" s="154"/>
      <c r="T2" s="154"/>
      <c r="U2" s="154"/>
      <c r="V2" s="154"/>
      <c r="W2" s="154"/>
      <c r="X2" s="154"/>
      <c r="Y2" s="154"/>
      <c r="Z2" s="154"/>
      <c r="AA2" s="154"/>
      <c r="AB2" s="154"/>
      <c r="AC2" s="154"/>
      <c r="AD2" s="154"/>
    </row>
    <row r="3" spans="1:30" ht="75.95" customHeight="1">
      <c r="A3" s="17"/>
      <c r="B3" s="17"/>
      <c r="C3" s="17"/>
      <c r="D3" s="17"/>
      <c r="E3" s="17"/>
      <c r="F3" s="17"/>
      <c r="G3" s="17"/>
      <c r="H3" s="17"/>
      <c r="I3" s="17"/>
      <c r="J3" s="42"/>
      <c r="O3" s="137"/>
      <c r="P3" s="154" t="s">
        <v>105</v>
      </c>
      <c r="Q3" s="154"/>
      <c r="R3" s="154"/>
      <c r="S3" s="154" t="s">
        <v>106</v>
      </c>
      <c r="T3" s="154"/>
      <c r="U3" s="154"/>
      <c r="V3" s="154" t="s">
        <v>16</v>
      </c>
      <c r="W3" s="154"/>
      <c r="X3" s="154"/>
      <c r="Y3" s="154" t="s">
        <v>18</v>
      </c>
      <c r="Z3" s="154"/>
      <c r="AA3" s="154"/>
      <c r="AB3" s="154" t="s">
        <v>20</v>
      </c>
      <c r="AC3" s="154"/>
      <c r="AD3" s="154"/>
    </row>
    <row r="4" spans="1:30" ht="16.7" customHeight="1">
      <c r="A4" s="17"/>
      <c r="B4" s="17"/>
      <c r="C4" s="17"/>
      <c r="D4" s="17"/>
      <c r="E4" s="17"/>
      <c r="F4" s="17"/>
      <c r="G4" s="17"/>
      <c r="H4" s="17"/>
      <c r="I4" s="17"/>
      <c r="J4" s="42"/>
      <c r="O4" s="12" t="s">
        <v>107</v>
      </c>
      <c r="P4" s="12" t="s">
        <v>108</v>
      </c>
      <c r="Q4" s="12" t="s">
        <v>109</v>
      </c>
      <c r="R4" s="12" t="s">
        <v>110</v>
      </c>
      <c r="S4" s="12" t="s">
        <v>108</v>
      </c>
      <c r="T4" s="12" t="s">
        <v>109</v>
      </c>
      <c r="U4" s="12" t="s">
        <v>110</v>
      </c>
      <c r="V4" s="12" t="s">
        <v>108</v>
      </c>
      <c r="W4" s="12" t="s">
        <v>109</v>
      </c>
      <c r="X4" s="12" t="s">
        <v>110</v>
      </c>
      <c r="Y4" s="12" t="s">
        <v>108</v>
      </c>
      <c r="Z4" s="12" t="s">
        <v>109</v>
      </c>
      <c r="AA4" s="12" t="s">
        <v>110</v>
      </c>
      <c r="AB4" s="12" t="s">
        <v>108</v>
      </c>
      <c r="AC4" s="12" t="s">
        <v>109</v>
      </c>
      <c r="AD4" s="12" t="s">
        <v>110</v>
      </c>
    </row>
    <row r="5" spans="1:30" ht="81.95">
      <c r="A5" s="17"/>
      <c r="B5" s="17"/>
      <c r="C5" s="17"/>
      <c r="D5" s="17"/>
      <c r="E5" s="27">
        <f>G35</f>
        <v>0</v>
      </c>
      <c r="F5" s="43"/>
      <c r="G5" s="19"/>
      <c r="H5" s="17"/>
      <c r="I5" s="17"/>
      <c r="J5" s="42"/>
      <c r="O5" s="12" t="s">
        <v>111</v>
      </c>
      <c r="P5" s="12">
        <f>IF(G35&lt;0.26,1,0)</f>
        <v>1</v>
      </c>
      <c r="Q5" s="52">
        <f>IF(P5&lt;&gt;0,G$35,0)</f>
        <v>0</v>
      </c>
      <c r="R5" s="53">
        <f>IF(P5&lt;&gt;0,H$35,0)</f>
        <v>1</v>
      </c>
      <c r="S5" s="12">
        <f>IF(G$31&lt;0.26,1,0)</f>
        <v>1</v>
      </c>
      <c r="T5" s="52">
        <f>IF(S5&lt;&gt;0,G$31,0)</f>
        <v>0</v>
      </c>
      <c r="U5" s="53">
        <f>IF(S5&lt;&gt;0,H$31,0)</f>
        <v>1</v>
      </c>
      <c r="V5" s="12">
        <f>IF(G32&lt;0.26,1,0)</f>
        <v>1</v>
      </c>
      <c r="W5" s="52">
        <f>IF(V5&lt;&gt;0,G$32,0)</f>
        <v>0</v>
      </c>
      <c r="X5" s="52">
        <f>IF(V5&lt;&gt;0,H$32,0)</f>
        <v>1</v>
      </c>
      <c r="Y5" s="12">
        <f>IF(G31&lt;0.26,1,0)</f>
        <v>1</v>
      </c>
      <c r="Z5" s="52">
        <f>IF(Y5&lt;&gt;0,G$31,0)</f>
        <v>0</v>
      </c>
      <c r="AA5" s="52">
        <f>IF($Y5&lt;&gt;0,H$31,0)</f>
        <v>1</v>
      </c>
      <c r="AB5" s="12">
        <f>IF(G32&lt;0.26,1,0)</f>
        <v>1</v>
      </c>
      <c r="AC5" s="52">
        <f>IF(AB5&lt;&gt;0,G$32,0)</f>
        <v>0</v>
      </c>
      <c r="AD5" s="52">
        <f>IF(AB5&lt;&gt;0,H$32,0)</f>
        <v>1</v>
      </c>
    </row>
    <row r="6" spans="1:30">
      <c r="A6" s="17"/>
      <c r="B6" s="17"/>
      <c r="C6" s="17"/>
      <c r="D6" s="17"/>
      <c r="E6" s="17"/>
      <c r="F6" s="17"/>
      <c r="G6" s="17"/>
      <c r="H6" s="17"/>
      <c r="I6" s="17"/>
      <c r="J6" s="42"/>
      <c r="O6" s="12" t="s">
        <v>112</v>
      </c>
      <c r="P6" s="12">
        <f>IF(AND(G35&gt;0.26,G35&lt;=0.5)*1,1,0)</f>
        <v>0</v>
      </c>
      <c r="Q6" s="52">
        <f t="shared" ref="Q6:Q8" si="0">IF(P6&lt;&gt;0,G$35,0)</f>
        <v>0</v>
      </c>
      <c r="R6" s="53">
        <f t="shared" ref="R6:R8" si="1">IF(P6&lt;&gt;0,H$35,0)</f>
        <v>0</v>
      </c>
      <c r="S6" s="12">
        <f>IF(AND(G31&gt;0.26,G31&lt;=0.5)*1,1,0)</f>
        <v>0</v>
      </c>
      <c r="T6" s="52">
        <f t="shared" ref="T6:T8" si="2">IF(S6&lt;&gt;0,G$31,0)</f>
        <v>0</v>
      </c>
      <c r="U6" s="53">
        <f t="shared" ref="U6:U8" si="3">IF(S6&lt;&gt;0,H$31,0)</f>
        <v>0</v>
      </c>
      <c r="V6" s="12">
        <f>IF(AND(G32&gt;0.26,G32&lt;=0.5)*1,1,0)</f>
        <v>0</v>
      </c>
      <c r="W6" s="52">
        <f t="shared" ref="W6:W8" si="4">IF(V6&lt;&gt;0,G$32,0)</f>
        <v>0</v>
      </c>
      <c r="X6" s="52">
        <f t="shared" ref="X6:X8" si="5">IF(V6&lt;&gt;0,H$32,0)</f>
        <v>0</v>
      </c>
      <c r="Y6" s="12">
        <f>IF(AND(G31&gt;0.26,G31&lt;=0.5)*1,1,0)</f>
        <v>0</v>
      </c>
      <c r="Z6" s="52">
        <f t="shared" ref="Z6:Z8" si="6">IF(Y6&lt;&gt;0,G$31,0)</f>
        <v>0</v>
      </c>
      <c r="AA6" s="52">
        <f t="shared" ref="AA6:AA8" si="7">IF(Y6&lt;&gt;0,H$31,0)</f>
        <v>0</v>
      </c>
      <c r="AB6" s="12">
        <f>IF(AND(G32&gt;0.26,G32&lt;=0.5)*1,1,0)</f>
        <v>0</v>
      </c>
      <c r="AC6" s="52">
        <f t="shared" ref="AC6:AC8" si="8">IF(AB6&lt;&gt;0,G$32,0)</f>
        <v>0</v>
      </c>
      <c r="AD6" s="52">
        <f t="shared" ref="AD6:AD8" si="9">IF(AB6&lt;&gt;0,H$32,0)</f>
        <v>0</v>
      </c>
    </row>
    <row r="7" spans="1:30">
      <c r="A7" s="17"/>
      <c r="B7" s="17"/>
      <c r="C7" s="17"/>
      <c r="D7" s="17"/>
      <c r="E7" s="18"/>
      <c r="F7" s="18"/>
      <c r="G7" s="19"/>
      <c r="H7" s="17"/>
      <c r="I7" s="17"/>
      <c r="J7" s="42"/>
      <c r="O7" s="12" t="s">
        <v>113</v>
      </c>
      <c r="P7" s="12">
        <f>IF(AND(G35&gt;0.5,G35&lt;=0.75)*1,1,0)</f>
        <v>0</v>
      </c>
      <c r="Q7" s="52">
        <f t="shared" si="0"/>
        <v>0</v>
      </c>
      <c r="R7" s="53">
        <f t="shared" si="1"/>
        <v>0</v>
      </c>
      <c r="S7" s="12">
        <f>IF(AND(G31&gt;0.5,G31&lt;=0.75)*1,1,0)</f>
        <v>0</v>
      </c>
      <c r="T7" s="52">
        <f t="shared" si="2"/>
        <v>0</v>
      </c>
      <c r="U7" s="53">
        <f t="shared" si="3"/>
        <v>0</v>
      </c>
      <c r="V7" s="12">
        <f>IF(AND(G32&gt;0.5,G32&lt;=0.75)*1,1,0)</f>
        <v>0</v>
      </c>
      <c r="W7" s="52">
        <f t="shared" si="4"/>
        <v>0</v>
      </c>
      <c r="X7" s="52">
        <f t="shared" si="5"/>
        <v>0</v>
      </c>
      <c r="Y7" s="12">
        <f>IF(AND(G31&gt;0.5,G31&lt;=0.75)*1,1,0)</f>
        <v>0</v>
      </c>
      <c r="Z7" s="52">
        <f t="shared" si="6"/>
        <v>0</v>
      </c>
      <c r="AA7" s="52">
        <f t="shared" si="7"/>
        <v>0</v>
      </c>
      <c r="AB7" s="12">
        <f>IF(AND(G32&gt;0.5,G32&lt;=0.75)*1,1,0)</f>
        <v>0</v>
      </c>
      <c r="AC7" s="52">
        <f t="shared" si="8"/>
        <v>0</v>
      </c>
      <c r="AD7" s="52">
        <f t="shared" si="9"/>
        <v>0</v>
      </c>
    </row>
    <row r="8" spans="1:30">
      <c r="A8" s="17"/>
      <c r="B8" s="17"/>
      <c r="C8" s="17"/>
      <c r="D8" s="17"/>
      <c r="E8" s="17"/>
      <c r="F8" s="17"/>
      <c r="G8" s="17"/>
      <c r="H8" s="17"/>
      <c r="I8" s="17"/>
      <c r="J8" s="42"/>
      <c r="O8" s="12" t="s">
        <v>114</v>
      </c>
      <c r="P8" s="12">
        <f>IF(AND(G35=0.76,G35&lt;=1)*1,1,0)</f>
        <v>0</v>
      </c>
      <c r="Q8" s="52">
        <f t="shared" si="0"/>
        <v>0</v>
      </c>
      <c r="R8" s="53">
        <f t="shared" si="1"/>
        <v>0</v>
      </c>
      <c r="S8" s="12">
        <f>IF(AND(G31&gt;=0.76,G31&lt;=1)*1,1,0)</f>
        <v>0</v>
      </c>
      <c r="T8" s="52">
        <f t="shared" si="2"/>
        <v>0</v>
      </c>
      <c r="U8" s="53">
        <f t="shared" si="3"/>
        <v>0</v>
      </c>
      <c r="V8" s="12">
        <f>IF(AND(G32&gt;=0.76,G32&lt;=1)*1,1,0)</f>
        <v>0</v>
      </c>
      <c r="W8" s="52">
        <f t="shared" si="4"/>
        <v>0</v>
      </c>
      <c r="X8" s="52">
        <f t="shared" si="5"/>
        <v>0</v>
      </c>
      <c r="Y8" s="12">
        <f>IF(AND(G31&gt;=0.76,G31&lt;=1)*1,1,0)</f>
        <v>0</v>
      </c>
      <c r="Z8" s="52">
        <f t="shared" si="6"/>
        <v>0</v>
      </c>
      <c r="AA8" s="52">
        <f t="shared" si="7"/>
        <v>0</v>
      </c>
      <c r="AB8" s="12">
        <f>IF(AND(G32&gt;=0.76,G32&lt;=1)*1,1,0)</f>
        <v>0</v>
      </c>
      <c r="AC8" s="52">
        <f t="shared" si="8"/>
        <v>0</v>
      </c>
      <c r="AD8" s="52">
        <f t="shared" si="9"/>
        <v>0</v>
      </c>
    </row>
    <row r="9" spans="1:30" ht="92.1">
      <c r="A9" s="17"/>
      <c r="B9" s="17"/>
      <c r="C9" s="17"/>
      <c r="D9" s="17"/>
      <c r="E9" s="20"/>
      <c r="F9" s="17"/>
      <c r="G9" s="17"/>
      <c r="H9" s="21"/>
      <c r="I9" s="17"/>
      <c r="J9" s="42"/>
    </row>
    <row r="10" spans="1:30">
      <c r="A10" s="17"/>
      <c r="B10" s="17"/>
      <c r="C10" s="17"/>
      <c r="D10" s="17"/>
      <c r="E10" s="17"/>
      <c r="F10" s="17"/>
      <c r="G10" s="17"/>
      <c r="H10" s="17"/>
      <c r="I10" s="17"/>
      <c r="J10" s="42"/>
    </row>
    <row r="11" spans="1:30">
      <c r="A11" s="17"/>
      <c r="B11" s="17"/>
      <c r="C11" s="17"/>
      <c r="D11" s="17"/>
      <c r="E11" s="17"/>
      <c r="F11" s="17"/>
      <c r="G11" s="17"/>
      <c r="H11" s="17"/>
      <c r="I11" s="17"/>
      <c r="J11" s="42"/>
    </row>
    <row r="12" spans="1:30">
      <c r="A12" s="17"/>
      <c r="B12" s="17"/>
      <c r="C12" s="17"/>
      <c r="D12" s="22"/>
      <c r="E12" s="23"/>
      <c r="F12" s="23"/>
      <c r="G12" s="23"/>
      <c r="H12" s="23"/>
      <c r="I12" s="23"/>
      <c r="J12" s="42"/>
    </row>
    <row r="13" spans="1:30" ht="47.1">
      <c r="A13" s="17"/>
      <c r="B13" s="24">
        <f>G31</f>
        <v>0</v>
      </c>
      <c r="C13" s="17"/>
      <c r="D13" s="25">
        <f>G32</f>
        <v>0</v>
      </c>
      <c r="E13" s="17"/>
      <c r="F13" s="25"/>
      <c r="G13" s="17"/>
      <c r="H13" s="26"/>
      <c r="I13" s="17"/>
      <c r="J13" s="42"/>
    </row>
    <row r="14" spans="1:30">
      <c r="A14" s="17"/>
      <c r="B14" s="17"/>
      <c r="C14" s="17"/>
      <c r="D14" s="17"/>
      <c r="E14" s="17"/>
      <c r="F14" s="17"/>
      <c r="G14" s="17"/>
      <c r="H14" s="17"/>
      <c r="I14" s="17"/>
      <c r="J14" s="42"/>
    </row>
    <row r="15" spans="1:30">
      <c r="A15" s="17"/>
      <c r="B15" s="17"/>
      <c r="C15" s="17"/>
      <c r="D15" s="17"/>
      <c r="E15" s="17"/>
      <c r="F15" s="17"/>
      <c r="G15" s="17"/>
      <c r="H15" s="17"/>
      <c r="I15" s="17"/>
      <c r="J15" s="42"/>
    </row>
    <row r="16" spans="1:30">
      <c r="A16" s="17"/>
      <c r="B16" s="17"/>
      <c r="C16" s="17"/>
      <c r="D16" s="17"/>
      <c r="E16" s="17"/>
      <c r="F16" s="17"/>
      <c r="G16" s="17"/>
      <c r="H16" s="17"/>
      <c r="I16" s="17"/>
      <c r="J16" s="42"/>
    </row>
    <row r="17" spans="1:32">
      <c r="A17" s="17"/>
      <c r="B17" s="17"/>
      <c r="C17" s="17"/>
      <c r="D17" s="17"/>
      <c r="E17" s="17"/>
      <c r="F17" s="17"/>
      <c r="G17" s="17"/>
      <c r="H17" s="17"/>
      <c r="I17" s="17"/>
      <c r="J17" s="42"/>
    </row>
    <row r="18" spans="1:32">
      <c r="A18" s="17"/>
      <c r="B18" s="17"/>
      <c r="C18" s="17"/>
      <c r="D18" s="17"/>
      <c r="E18" s="17"/>
      <c r="F18" s="17"/>
      <c r="G18" s="17"/>
      <c r="H18" s="17"/>
      <c r="I18" s="17"/>
      <c r="J18" s="42"/>
    </row>
    <row r="19" spans="1:32">
      <c r="A19" s="17"/>
      <c r="B19" s="17"/>
      <c r="C19" s="17"/>
      <c r="D19" s="17"/>
      <c r="E19" s="17"/>
      <c r="F19" s="17"/>
      <c r="G19" s="17"/>
      <c r="H19" s="17"/>
      <c r="I19" s="17"/>
      <c r="J19" s="42"/>
    </row>
    <row r="20" spans="1:32" s="11" customFormat="1" ht="32.1">
      <c r="A20" s="10" t="s">
        <v>4</v>
      </c>
      <c r="B20" s="10" t="s">
        <v>115</v>
      </c>
      <c r="C20" s="10" t="s">
        <v>8</v>
      </c>
      <c r="D20" s="10" t="s">
        <v>150</v>
      </c>
      <c r="E20" s="10" t="s">
        <v>116</v>
      </c>
      <c r="F20" s="10" t="s">
        <v>14</v>
      </c>
      <c r="G20" s="10" t="s">
        <v>16</v>
      </c>
      <c r="H20" s="10" t="s">
        <v>117</v>
      </c>
      <c r="I20" s="10" t="s">
        <v>20</v>
      </c>
      <c r="J20" s="44" t="s">
        <v>118</v>
      </c>
      <c r="K20" s="70"/>
      <c r="L20" s="70"/>
      <c r="M20" s="70"/>
      <c r="N20" s="70"/>
      <c r="O20" s="70"/>
      <c r="P20" s="70"/>
      <c r="Q20" s="70"/>
      <c r="R20" s="70"/>
      <c r="S20" s="70"/>
      <c r="T20" s="70"/>
      <c r="U20" s="70"/>
      <c r="V20" s="70"/>
      <c r="W20" s="70"/>
      <c r="X20" s="70"/>
      <c r="Y20" s="70"/>
      <c r="Z20" s="70"/>
      <c r="AA20" s="70"/>
      <c r="AB20" s="70"/>
      <c r="AC20" s="70"/>
      <c r="AD20" s="70"/>
      <c r="AE20" s="70"/>
      <c r="AF20" s="70"/>
    </row>
    <row r="21" spans="1:32" ht="80.099999999999994">
      <c r="A21" s="39" t="s">
        <v>393</v>
      </c>
      <c r="B21" s="34" t="s">
        <v>394</v>
      </c>
      <c r="C21" s="35" t="s">
        <v>161</v>
      </c>
      <c r="D21" s="35" t="s">
        <v>126</v>
      </c>
      <c r="E21" s="35" t="s">
        <v>395</v>
      </c>
      <c r="F21" s="41" t="s">
        <v>80</v>
      </c>
      <c r="G21" s="41" t="s">
        <v>86</v>
      </c>
      <c r="H21" s="75" t="s">
        <v>172</v>
      </c>
      <c r="I21" s="75" t="s">
        <v>172</v>
      </c>
      <c r="J21" s="37"/>
      <c r="K21" s="71">
        <f t="shared" ref="K21:K29" si="10">IF(F21="Sem Política",0,IF(F21="Política Informal",0.25,IF(F21="Política Parcialmente Escrita",0.5,IF(F21="Política Escrita",0.75,IF(F21="Política Escrita e Aprovada",1,"INVALID")))))</f>
        <v>0</v>
      </c>
      <c r="L21" s="71">
        <f t="shared" ref="L21:L29" si="11">IF(G21="Não implementado",0,IF(G21="Partes da Política Implementadas",0.25,IF(G21="Implementada em Alguns Sistemas",0.5,IF(G21="Implementada em Muitos Sistemas",0.75,IF(G21="Implementada em Todos os Sistemas",1,"INVALID")))))</f>
        <v>0</v>
      </c>
      <c r="M21" s="71"/>
      <c r="N21" s="71"/>
    </row>
    <row r="22" spans="1:32" ht="32.1">
      <c r="A22" s="39" t="s">
        <v>396</v>
      </c>
      <c r="B22" s="34" t="s">
        <v>397</v>
      </c>
      <c r="C22" s="35" t="s">
        <v>161</v>
      </c>
      <c r="D22" s="35" t="s">
        <v>126</v>
      </c>
      <c r="E22" s="35" t="s">
        <v>395</v>
      </c>
      <c r="F22" s="41" t="s">
        <v>80</v>
      </c>
      <c r="G22" s="41" t="s">
        <v>86</v>
      </c>
      <c r="H22" s="75" t="s">
        <v>172</v>
      </c>
      <c r="I22" s="75" t="s">
        <v>172</v>
      </c>
      <c r="J22" s="37"/>
      <c r="K22" s="71">
        <f t="shared" si="10"/>
        <v>0</v>
      </c>
      <c r="L22" s="71">
        <f t="shared" si="11"/>
        <v>0</v>
      </c>
      <c r="M22" s="71"/>
      <c r="N22" s="71"/>
    </row>
    <row r="23" spans="1:32" ht="32.1">
      <c r="A23" s="39" t="s">
        <v>398</v>
      </c>
      <c r="B23" s="34" t="s">
        <v>399</v>
      </c>
      <c r="C23" s="35" t="s">
        <v>161</v>
      </c>
      <c r="D23" s="35" t="s">
        <v>126</v>
      </c>
      <c r="E23" s="35" t="s">
        <v>395</v>
      </c>
      <c r="F23" s="41" t="s">
        <v>80</v>
      </c>
      <c r="G23" s="41" t="s">
        <v>86</v>
      </c>
      <c r="H23" s="75" t="s">
        <v>172</v>
      </c>
      <c r="I23" s="75" t="s">
        <v>172</v>
      </c>
      <c r="J23" s="37"/>
      <c r="K23" s="71">
        <f t="shared" si="10"/>
        <v>0</v>
      </c>
      <c r="L23" s="71">
        <f t="shared" si="11"/>
        <v>0</v>
      </c>
      <c r="M23" s="71"/>
      <c r="N23" s="71"/>
    </row>
    <row r="24" spans="1:32" ht="80.099999999999994">
      <c r="A24" s="39" t="s">
        <v>400</v>
      </c>
      <c r="B24" s="34" t="s">
        <v>401</v>
      </c>
      <c r="C24" s="35" t="s">
        <v>161</v>
      </c>
      <c r="D24" s="35" t="s">
        <v>126</v>
      </c>
      <c r="E24" s="35" t="s">
        <v>395</v>
      </c>
      <c r="F24" s="41" t="s">
        <v>80</v>
      </c>
      <c r="G24" s="41" t="s">
        <v>86</v>
      </c>
      <c r="H24" s="75" t="s">
        <v>172</v>
      </c>
      <c r="I24" s="75" t="s">
        <v>172</v>
      </c>
      <c r="J24" s="37"/>
      <c r="K24" s="71">
        <f t="shared" si="10"/>
        <v>0</v>
      </c>
      <c r="L24" s="71">
        <f t="shared" si="11"/>
        <v>0</v>
      </c>
      <c r="M24" s="71"/>
      <c r="N24" s="71"/>
    </row>
    <row r="25" spans="1:32" ht="63.95">
      <c r="A25" s="39" t="s">
        <v>402</v>
      </c>
      <c r="B25" s="34" t="s">
        <v>403</v>
      </c>
      <c r="C25" s="35" t="s">
        <v>161</v>
      </c>
      <c r="D25" s="35" t="s">
        <v>126</v>
      </c>
      <c r="E25" s="35" t="s">
        <v>395</v>
      </c>
      <c r="F25" s="41" t="s">
        <v>80</v>
      </c>
      <c r="G25" s="41" t="s">
        <v>86</v>
      </c>
      <c r="H25" s="75" t="s">
        <v>172</v>
      </c>
      <c r="I25" s="75" t="s">
        <v>172</v>
      </c>
      <c r="J25" s="37"/>
      <c r="K25" s="71">
        <f t="shared" si="10"/>
        <v>0</v>
      </c>
      <c r="L25" s="71">
        <f t="shared" si="11"/>
        <v>0</v>
      </c>
      <c r="M25" s="71"/>
      <c r="N25" s="71"/>
    </row>
    <row r="26" spans="1:32" ht="32.1">
      <c r="A26" s="39" t="s">
        <v>404</v>
      </c>
      <c r="B26" s="34" t="s">
        <v>405</v>
      </c>
      <c r="C26" s="35" t="s">
        <v>161</v>
      </c>
      <c r="D26" s="35" t="s">
        <v>126</v>
      </c>
      <c r="E26" s="35" t="s">
        <v>395</v>
      </c>
      <c r="F26" s="41" t="s">
        <v>80</v>
      </c>
      <c r="G26" s="41" t="s">
        <v>86</v>
      </c>
      <c r="H26" s="75" t="s">
        <v>172</v>
      </c>
      <c r="I26" s="75" t="s">
        <v>172</v>
      </c>
      <c r="J26" s="37"/>
      <c r="K26" s="71">
        <f t="shared" si="10"/>
        <v>0</v>
      </c>
      <c r="L26" s="71">
        <f t="shared" si="11"/>
        <v>0</v>
      </c>
      <c r="M26" s="71"/>
      <c r="N26" s="71"/>
    </row>
    <row r="27" spans="1:32" ht="63.95">
      <c r="A27" s="39" t="s">
        <v>406</v>
      </c>
      <c r="B27" s="34" t="s">
        <v>407</v>
      </c>
      <c r="C27" s="35" t="s">
        <v>161</v>
      </c>
      <c r="D27" s="35" t="s">
        <v>126</v>
      </c>
      <c r="E27" s="35" t="s">
        <v>395</v>
      </c>
      <c r="F27" s="41" t="s">
        <v>80</v>
      </c>
      <c r="G27" s="41" t="s">
        <v>86</v>
      </c>
      <c r="H27" s="75" t="s">
        <v>172</v>
      </c>
      <c r="I27" s="75" t="s">
        <v>172</v>
      </c>
      <c r="J27" s="37"/>
      <c r="K27" s="71">
        <f t="shared" si="10"/>
        <v>0</v>
      </c>
      <c r="L27" s="71">
        <f t="shared" si="11"/>
        <v>0</v>
      </c>
      <c r="M27" s="71"/>
      <c r="N27" s="71"/>
    </row>
    <row r="28" spans="1:32" ht="63.95">
      <c r="A28" s="127" t="s">
        <v>408</v>
      </c>
      <c r="B28" s="128" t="s">
        <v>409</v>
      </c>
      <c r="C28" s="129" t="s">
        <v>161</v>
      </c>
      <c r="D28" s="129" t="s">
        <v>126</v>
      </c>
      <c r="E28" s="129" t="s">
        <v>395</v>
      </c>
      <c r="F28" s="130" t="s">
        <v>80</v>
      </c>
      <c r="G28" s="130" t="s">
        <v>86</v>
      </c>
      <c r="H28" s="131" t="s">
        <v>172</v>
      </c>
      <c r="I28" s="131" t="s">
        <v>172</v>
      </c>
      <c r="J28" s="132"/>
      <c r="K28" s="71">
        <f t="shared" si="10"/>
        <v>0</v>
      </c>
      <c r="L28" s="71">
        <f t="shared" si="11"/>
        <v>0</v>
      </c>
      <c r="M28" s="71"/>
      <c r="N28" s="71"/>
    </row>
    <row r="29" spans="1:32" ht="96">
      <c r="A29" s="39" t="s">
        <v>410</v>
      </c>
      <c r="B29" s="34" t="s">
        <v>411</v>
      </c>
      <c r="C29" s="35" t="s">
        <v>161</v>
      </c>
      <c r="D29" s="35" t="s">
        <v>135</v>
      </c>
      <c r="E29" s="35" t="s">
        <v>395</v>
      </c>
      <c r="F29" s="41" t="s">
        <v>80</v>
      </c>
      <c r="G29" s="41" t="s">
        <v>86</v>
      </c>
      <c r="H29" s="75" t="s">
        <v>172</v>
      </c>
      <c r="I29" s="75" t="s">
        <v>172</v>
      </c>
      <c r="J29" s="37"/>
      <c r="K29" s="71">
        <f t="shared" si="10"/>
        <v>0</v>
      </c>
      <c r="L29" s="71">
        <f t="shared" si="11"/>
        <v>0</v>
      </c>
      <c r="M29" s="71"/>
      <c r="N29" s="71"/>
    </row>
    <row r="31" spans="1:32" s="12" customFormat="1" hidden="1">
      <c r="C31" s="57"/>
      <c r="D31" s="57"/>
      <c r="E31" s="137" t="s">
        <v>141</v>
      </c>
      <c r="G31" s="58">
        <f>AVERAGE(K21:K29)</f>
        <v>0</v>
      </c>
      <c r="H31" s="58">
        <f>1-G31</f>
        <v>1</v>
      </c>
    </row>
    <row r="32" spans="1:32" s="12" customFormat="1" ht="15.95" hidden="1">
      <c r="C32" s="57"/>
      <c r="D32" s="57"/>
      <c r="E32" s="59" t="s">
        <v>142</v>
      </c>
      <c r="F32" s="59"/>
      <c r="G32" s="58">
        <f>AVERAGE(L21:L29)</f>
        <v>0</v>
      </c>
      <c r="H32" s="58">
        <f>1-G32</f>
        <v>1</v>
      </c>
    </row>
    <row r="33" spans="1:16" s="12" customFormat="1" ht="15.95" hidden="1">
      <c r="C33" s="57"/>
      <c r="D33" s="57"/>
      <c r="E33" s="59" t="s">
        <v>143</v>
      </c>
      <c r="F33" s="59"/>
      <c r="G33" s="58"/>
      <c r="H33" s="58">
        <f>1-G33</f>
        <v>1</v>
      </c>
    </row>
    <row r="34" spans="1:16" s="12" customFormat="1" ht="15.95" hidden="1">
      <c r="C34" s="57"/>
      <c r="D34" s="57"/>
      <c r="E34" s="59" t="s">
        <v>144</v>
      </c>
      <c r="F34" s="59"/>
      <c r="G34" s="58"/>
      <c r="H34" s="58">
        <f>1-G34</f>
        <v>1</v>
      </c>
    </row>
    <row r="35" spans="1:16" s="12" customFormat="1" ht="15.95" hidden="1">
      <c r="C35" s="57"/>
      <c r="D35" s="57"/>
      <c r="E35" s="59" t="s">
        <v>145</v>
      </c>
      <c r="F35" s="59"/>
      <c r="G35" s="58">
        <f>AVERAGE(G31:G34)</f>
        <v>0</v>
      </c>
      <c r="H35" s="58">
        <f>1-G35</f>
        <v>1</v>
      </c>
    </row>
    <row r="36" spans="1:16" s="12" customFormat="1" ht="15.95" hidden="1">
      <c r="C36" s="57"/>
      <c r="D36" s="57"/>
      <c r="E36" s="59" t="s">
        <v>146</v>
      </c>
      <c r="F36" s="59"/>
      <c r="G36" s="58">
        <f>AVERAGE(L21:L28)</f>
        <v>0</v>
      </c>
      <c r="H36" s="58">
        <f t="shared" ref="H36:H38" si="12">1-G36</f>
        <v>1</v>
      </c>
    </row>
    <row r="37" spans="1:16" s="12" customFormat="1" ht="15.95" hidden="1">
      <c r="C37" s="57"/>
      <c r="D37" s="57"/>
      <c r="E37" s="59" t="s">
        <v>147</v>
      </c>
      <c r="F37" s="59"/>
      <c r="G37" s="58">
        <f>AVERAGE(L21:L29)</f>
        <v>0</v>
      </c>
      <c r="H37" s="58">
        <f t="shared" si="12"/>
        <v>1</v>
      </c>
    </row>
    <row r="38" spans="1:16" s="12" customFormat="1" ht="15.95" hidden="1">
      <c r="C38" s="57"/>
      <c r="D38" s="57"/>
      <c r="E38" s="59" t="s">
        <v>148</v>
      </c>
      <c r="F38" s="59"/>
      <c r="G38" s="58">
        <f>AVERAGE(L21:L29)</f>
        <v>0</v>
      </c>
      <c r="H38" s="58">
        <f t="shared" si="12"/>
        <v>1</v>
      </c>
    </row>
    <row r="40" spans="1:16">
      <c r="A40" s="146" t="s">
        <v>22</v>
      </c>
      <c r="B40" s="146"/>
      <c r="C40" s="146"/>
      <c r="D40" s="146"/>
      <c r="E40" s="146"/>
      <c r="F40" s="146"/>
      <c r="G40" s="146"/>
      <c r="H40" s="146"/>
      <c r="I40" s="146"/>
      <c r="J40" s="146"/>
      <c r="K40" s="146"/>
      <c r="L40" s="146"/>
      <c r="M40" s="146"/>
      <c r="N40" s="146"/>
      <c r="O40" s="146"/>
      <c r="P40" s="146"/>
    </row>
  </sheetData>
  <mergeCells count="8">
    <mergeCell ref="A1:J1"/>
    <mergeCell ref="A40:P40"/>
    <mergeCell ref="O2:AD2"/>
    <mergeCell ref="P3:R3"/>
    <mergeCell ref="S3:U3"/>
    <mergeCell ref="V3:X3"/>
    <mergeCell ref="Y3:AA3"/>
    <mergeCell ref="AB3:AD3"/>
  </mergeCells>
  <conditionalFormatting sqref="B14:F14">
    <cfRule type="colorScale" priority="5">
      <colorScale>
        <cfvo type="min"/>
        <cfvo type="percentile" val="50"/>
        <cfvo type="max"/>
        <color rgb="FFF8696B"/>
        <color rgb="FFFFEB84"/>
        <color rgb="FF63BE7B"/>
      </colorScale>
    </cfRule>
  </conditionalFormatting>
  <conditionalFormatting sqref="E5 B13 D13 F13 H13">
    <cfRule type="cellIs" dxfId="154" priority="1" operator="between">
      <formula>0.76</formula>
      <formula>1</formula>
    </cfRule>
    <cfRule type="cellIs" dxfId="153" priority="2" operator="between">
      <formula>0.5</formula>
      <formula>0.75</formula>
    </cfRule>
    <cfRule type="cellIs" dxfId="152" priority="3" operator="between">
      <formula>0.26</formula>
      <formula>0.5</formula>
    </cfRule>
    <cfRule type="cellIs" dxfId="151" priority="4" operator="lessThan">
      <formula>0.26</formula>
    </cfRule>
  </conditionalFormatting>
  <hyperlinks>
    <hyperlink ref="A40" r:id="rId1" display="http://creativecommons.org/licenses/by-sa/4.0/" xr:uid="{00000000-0004-0000-0F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67" operator="equal" id="{F4A02DFE-6FEA-4543-ADEC-4A157837BC53}">
            <xm:f>Valores!$A$8</xm:f>
            <x14:dxf>
              <fill>
                <patternFill>
                  <bgColor rgb="FF27AE60"/>
                </patternFill>
              </fill>
            </x14:dxf>
          </x14:cfRule>
          <x14:cfRule type="cellIs" priority="68" operator="equal" id="{CA341EEB-37E2-4897-862E-4228A86C4D26}">
            <xm:f>Valores!$A$7</xm:f>
            <x14:dxf>
              <fill>
                <patternFill>
                  <bgColor rgb="FFF1C40F"/>
                </patternFill>
              </fill>
            </x14:dxf>
          </x14:cfRule>
          <x14:cfRule type="cellIs" priority="69" operator="equal" id="{A904F3BC-A3EE-4F03-841E-37DEEFFD205F}">
            <xm:f>Valores!$A$6</xm:f>
            <x14:dxf>
              <fill>
                <patternFill>
                  <bgColor rgb="FFF39C12"/>
                </patternFill>
              </fill>
            </x14:dxf>
          </x14:cfRule>
          <x14:cfRule type="cellIs" priority="70" operator="equal" id="{5608C4BE-2ECD-4C3D-9F87-22CE44C92028}">
            <xm:f>Valores!$A$5</xm:f>
            <x14:dxf>
              <fill>
                <patternFill>
                  <bgColor rgb="FFE67E22"/>
                </patternFill>
              </fill>
            </x14:dxf>
          </x14:cfRule>
          <x14:cfRule type="cellIs" priority="71" operator="equal" id="{E579025D-BA34-452B-B2E3-2522DE2562C2}">
            <xm:f>Valores!$A$4</xm:f>
            <x14:dxf>
              <fill>
                <patternFill>
                  <bgColor rgb="FFE74C3C"/>
                </patternFill>
              </fill>
            </x14:dxf>
          </x14:cfRule>
          <xm:sqref>F21:F23 F26:F29</xm:sqref>
        </x14:conditionalFormatting>
        <x14:conditionalFormatting xmlns:xm="http://schemas.microsoft.com/office/excel/2006/main">
          <x14:cfRule type="cellIs" priority="52" operator="equal" id="{2B9648A8-DBF4-4F56-B57C-10B727F54F3E}">
            <xm:f>Valores!$A$15</xm:f>
            <x14:dxf>
              <fill>
                <patternFill>
                  <bgColor rgb="FF27AE60"/>
                </patternFill>
              </fill>
            </x14:dxf>
          </x14:cfRule>
          <x14:cfRule type="cellIs" priority="63" operator="equal" id="{0E6214A5-0EBF-4E58-A04D-ACA98BE75156}">
            <xm:f>Valores!$A$14</xm:f>
            <x14:dxf>
              <fill>
                <patternFill>
                  <bgColor rgb="FFF1C40F"/>
                </patternFill>
              </fill>
            </x14:dxf>
          </x14:cfRule>
          <x14:cfRule type="cellIs" priority="64" operator="equal" id="{DC205E3E-563F-4B85-BCF3-89CEECB96B22}">
            <xm:f>Valores!$A$13</xm:f>
            <x14:dxf>
              <fill>
                <patternFill>
                  <bgColor rgb="FFF39C12"/>
                </patternFill>
              </fill>
            </x14:dxf>
          </x14:cfRule>
          <x14:cfRule type="cellIs" priority="65" operator="equal" id="{A0F7E260-D09D-4A8F-AE56-AA5D347217C2}">
            <xm:f>Valores!$A$12</xm:f>
            <x14:dxf>
              <fill>
                <patternFill>
                  <bgColor rgb="FFE67E22"/>
                </patternFill>
              </fill>
            </x14:dxf>
          </x14:cfRule>
          <x14:cfRule type="cellIs" priority="66" operator="equal" id="{7DF01AF2-4C03-4575-9902-73757D08B0D5}">
            <xm:f>Valores!$A$11</xm:f>
            <x14:dxf>
              <fill>
                <patternFill>
                  <bgColor rgb="FFE74C3C"/>
                </patternFill>
              </fill>
            </x14:dxf>
          </x14:cfRule>
          <xm:sqref>G21:G23 G26:G29</xm:sqref>
        </x14:conditionalFormatting>
        <x14:conditionalFormatting xmlns:xm="http://schemas.microsoft.com/office/excel/2006/main">
          <x14:cfRule type="cellIs" priority="47" operator="equal" id="{80B3A568-88DF-4C6D-9192-83D791B02603}">
            <xm:f>Valores!$A$8</xm:f>
            <x14:dxf>
              <fill>
                <patternFill>
                  <bgColor rgb="FF27AE60"/>
                </patternFill>
              </fill>
            </x14:dxf>
          </x14:cfRule>
          <x14:cfRule type="cellIs" priority="48" operator="equal" id="{BEE96F7C-EA79-4F82-9173-A714A4EEB209}">
            <xm:f>Valores!$A$7</xm:f>
            <x14:dxf>
              <fill>
                <patternFill>
                  <bgColor rgb="FFF1C40F"/>
                </patternFill>
              </fill>
            </x14:dxf>
          </x14:cfRule>
          <x14:cfRule type="cellIs" priority="49" operator="equal" id="{F6E3E812-D071-4CEE-84AB-E599A4F0AF7E}">
            <xm:f>Valores!$A$6</xm:f>
            <x14:dxf>
              <fill>
                <patternFill>
                  <bgColor rgb="FFF39C12"/>
                </patternFill>
              </fill>
            </x14:dxf>
          </x14:cfRule>
          <x14:cfRule type="cellIs" priority="50" operator="equal" id="{6E2608EA-1829-462C-A294-A8B6E86DDF91}">
            <xm:f>Valores!$A$5</xm:f>
            <x14:dxf>
              <fill>
                <patternFill>
                  <bgColor rgb="FFE67E22"/>
                </patternFill>
              </fill>
            </x14:dxf>
          </x14:cfRule>
          <x14:cfRule type="cellIs" priority="51" operator="equal" id="{1E7C63E3-E1F5-4A0C-BC18-9E5DB77DE454}">
            <xm:f>Valores!$A$4</xm:f>
            <x14:dxf>
              <fill>
                <patternFill>
                  <bgColor rgb="FFE74C3C"/>
                </patternFill>
              </fill>
            </x14:dxf>
          </x14:cfRule>
          <xm:sqref>F24:F25</xm:sqref>
        </x14:conditionalFormatting>
        <x14:conditionalFormatting xmlns:xm="http://schemas.microsoft.com/office/excel/2006/main">
          <x14:cfRule type="cellIs" priority="32" operator="equal" id="{9A69EC98-9FAE-4595-9007-E3C4EABA2766}">
            <xm:f>Valores!$A$15</xm:f>
            <x14:dxf>
              <fill>
                <patternFill>
                  <bgColor rgb="FF27AE60"/>
                </patternFill>
              </fill>
            </x14:dxf>
          </x14:cfRule>
          <x14:cfRule type="cellIs" priority="43" operator="equal" id="{FB6DF312-EF76-4414-8C88-CBB36EF9C797}">
            <xm:f>Valores!$A$14</xm:f>
            <x14:dxf>
              <fill>
                <patternFill>
                  <bgColor rgb="FFF1C40F"/>
                </patternFill>
              </fill>
            </x14:dxf>
          </x14:cfRule>
          <x14:cfRule type="cellIs" priority="44" operator="equal" id="{DF12952D-09C0-4218-AB1E-A2708F4DF63F}">
            <xm:f>Valores!$A$13</xm:f>
            <x14:dxf>
              <fill>
                <patternFill>
                  <bgColor rgb="FFF39C12"/>
                </patternFill>
              </fill>
            </x14:dxf>
          </x14:cfRule>
          <x14:cfRule type="cellIs" priority="45" operator="equal" id="{7374D4F3-EED1-4F78-B56A-270FCC4D3095}">
            <xm:f>Valores!$A$12</xm:f>
            <x14:dxf>
              <fill>
                <patternFill>
                  <bgColor rgb="FFE67E22"/>
                </patternFill>
              </fill>
            </x14:dxf>
          </x14:cfRule>
          <x14:cfRule type="cellIs" priority="46" operator="equal" id="{5939C14C-C2F2-4128-BEF2-02CEB05B9F07}">
            <xm:f>Valores!$A$11</xm:f>
            <x14:dxf>
              <fill>
                <patternFill>
                  <bgColor rgb="FFE74C3C"/>
                </patternFill>
              </fill>
            </x14:dxf>
          </x14:cfRule>
          <xm:sqref>G24:G25</xm:sqref>
        </x14:conditionalFormatting>
      </x14:conditionalFormattings>
    </ex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F00-000000000000}">
          <x14:formula1>
            <xm:f>Valores!$A$11:$A$15</xm:f>
          </x14:formula1>
          <xm:sqref>G21:G29</xm:sqref>
        </x14:dataValidation>
        <x14:dataValidation type="list" allowBlank="1" showInputMessage="1" showErrorMessage="1" xr:uid="{00000000-0002-0000-0F00-000001000000}">
          <x14:formula1>
            <xm:f>Valores!$A$4:$A$8</xm:f>
          </x14:formula1>
          <xm:sqref>F21:F29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Planilha17">
    <pageSetUpPr fitToPage="1"/>
  </sheetPr>
  <dimension ref="A1:AH38"/>
  <sheetViews>
    <sheetView topLeftCell="B1" zoomScale="70" zoomScaleNormal="70" workbookViewId="0">
      <selection activeCell="J21" sqref="J21"/>
    </sheetView>
  </sheetViews>
  <sheetFormatPr defaultColWidth="8.7109375" defaultRowHeight="15"/>
  <cols>
    <col min="2" max="2" width="71.28515625" customWidth="1"/>
    <col min="3" max="3" width="14" style="2" customWidth="1"/>
    <col min="4" max="4" width="20.42578125" style="2" customWidth="1"/>
    <col min="5" max="5" width="48.28515625" customWidth="1"/>
    <col min="6" max="6" width="29.42578125" customWidth="1"/>
    <col min="7" max="7" width="40.140625" customWidth="1"/>
    <col min="8" max="8" width="26.7109375" customWidth="1"/>
    <col min="9" max="9" width="27.28515625" customWidth="1"/>
    <col min="10" max="10" width="50.140625" customWidth="1"/>
    <col min="11" max="14" width="8.7109375" style="12" hidden="1" customWidth="1"/>
    <col min="15" max="34" width="0" style="12" hidden="1" customWidth="1"/>
  </cols>
  <sheetData>
    <row r="1" spans="1:30" ht="180.2" customHeight="1">
      <c r="A1" s="158" t="s">
        <v>412</v>
      </c>
      <c r="B1" s="159"/>
      <c r="C1" s="159"/>
      <c r="D1" s="159"/>
      <c r="E1" s="159"/>
      <c r="F1" s="159"/>
      <c r="G1" s="159"/>
      <c r="H1" s="159"/>
      <c r="I1" s="159"/>
      <c r="J1" s="160"/>
    </row>
    <row r="2" spans="1:30" ht="57.95" customHeight="1">
      <c r="A2" s="78"/>
      <c r="B2" s="17"/>
      <c r="C2" s="17"/>
      <c r="D2" s="17"/>
      <c r="E2" s="17"/>
      <c r="F2" s="17"/>
      <c r="G2" s="17"/>
      <c r="H2" s="17"/>
      <c r="I2" s="17"/>
      <c r="J2" s="42"/>
      <c r="O2" s="154" t="s">
        <v>104</v>
      </c>
      <c r="P2" s="154"/>
      <c r="Q2" s="154"/>
      <c r="R2" s="154"/>
      <c r="S2" s="154"/>
      <c r="T2" s="154"/>
      <c r="U2" s="154"/>
      <c r="V2" s="154"/>
      <c r="W2" s="154"/>
      <c r="X2" s="154"/>
      <c r="Y2" s="154"/>
      <c r="Z2" s="154"/>
      <c r="AA2" s="154"/>
      <c r="AB2" s="154"/>
      <c r="AC2" s="154"/>
      <c r="AD2" s="154"/>
    </row>
    <row r="3" spans="1:30" ht="75.95" customHeight="1">
      <c r="A3" s="78"/>
      <c r="B3" s="17"/>
      <c r="C3" s="17"/>
      <c r="D3" s="17"/>
      <c r="E3" s="17"/>
      <c r="F3" s="17"/>
      <c r="G3" s="17"/>
      <c r="H3" s="17"/>
      <c r="I3" s="17"/>
      <c r="J3" s="42"/>
      <c r="O3" s="137"/>
      <c r="P3" s="154" t="s">
        <v>105</v>
      </c>
      <c r="Q3" s="154"/>
      <c r="R3" s="154"/>
      <c r="S3" s="154" t="s">
        <v>106</v>
      </c>
      <c r="T3" s="154"/>
      <c r="U3" s="154"/>
      <c r="V3" s="154" t="s">
        <v>16</v>
      </c>
      <c r="W3" s="154"/>
      <c r="X3" s="154"/>
      <c r="Y3" s="154" t="s">
        <v>18</v>
      </c>
      <c r="Z3" s="154"/>
      <c r="AA3" s="154"/>
      <c r="AB3" s="154" t="s">
        <v>20</v>
      </c>
      <c r="AC3" s="154"/>
      <c r="AD3" s="154"/>
    </row>
    <row r="4" spans="1:30" ht="16.7" customHeight="1">
      <c r="A4" s="78"/>
      <c r="B4" s="17"/>
      <c r="C4" s="17"/>
      <c r="D4" s="17"/>
      <c r="E4" s="17"/>
      <c r="F4" s="17"/>
      <c r="G4" s="17"/>
      <c r="H4" s="17"/>
      <c r="I4" s="17"/>
      <c r="J4" s="42"/>
      <c r="O4" s="12" t="s">
        <v>107</v>
      </c>
      <c r="P4" s="12" t="s">
        <v>108</v>
      </c>
      <c r="Q4" s="12" t="s">
        <v>109</v>
      </c>
      <c r="R4" s="12" t="s">
        <v>110</v>
      </c>
      <c r="S4" s="12" t="s">
        <v>108</v>
      </c>
      <c r="T4" s="12" t="s">
        <v>109</v>
      </c>
      <c r="U4" s="12" t="s">
        <v>110</v>
      </c>
      <c r="V4" s="12" t="s">
        <v>108</v>
      </c>
      <c r="W4" s="12" t="s">
        <v>109</v>
      </c>
      <c r="X4" s="12" t="s">
        <v>110</v>
      </c>
      <c r="Y4" s="12" t="s">
        <v>108</v>
      </c>
      <c r="Z4" s="12" t="s">
        <v>109</v>
      </c>
      <c r="AA4" s="12" t="s">
        <v>110</v>
      </c>
      <c r="AB4" s="12" t="s">
        <v>108</v>
      </c>
      <c r="AC4" s="12" t="s">
        <v>109</v>
      </c>
      <c r="AD4" s="12" t="s">
        <v>110</v>
      </c>
    </row>
    <row r="5" spans="1:30" ht="81.95">
      <c r="A5" s="78"/>
      <c r="B5" s="17"/>
      <c r="C5" s="17"/>
      <c r="D5" s="17"/>
      <c r="E5" s="27">
        <f>G33</f>
        <v>0</v>
      </c>
      <c r="F5" s="43"/>
      <c r="G5" s="19"/>
      <c r="H5" s="17"/>
      <c r="I5" s="17"/>
      <c r="J5" s="42"/>
      <c r="O5" s="12" t="s">
        <v>111</v>
      </c>
      <c r="P5" s="12">
        <f>IF(G33&lt;0.26,1,0)</f>
        <v>1</v>
      </c>
      <c r="Q5" s="52">
        <f>IF(P5&lt;&gt;0,G$33,0)</f>
        <v>0</v>
      </c>
      <c r="R5" s="53">
        <f>IF(P5&lt;&gt;0,H$33,0)</f>
        <v>1</v>
      </c>
      <c r="S5" s="12">
        <f>IF(G$29&lt;0.26,1,0)</f>
        <v>1</v>
      </c>
      <c r="T5" s="52">
        <f>IF(S5&lt;&gt;0,G$29,0)</f>
        <v>0</v>
      </c>
      <c r="U5" s="53">
        <f>IF(S5&lt;&gt;0,H$29,0)</f>
        <v>1</v>
      </c>
      <c r="V5" s="12">
        <f>IF(G30&lt;0.26,1,0)</f>
        <v>1</v>
      </c>
      <c r="W5" s="52">
        <f>IF(V5&lt;&gt;0,G$30,0)</f>
        <v>0</v>
      </c>
      <c r="X5" s="52">
        <f>IF(V5&lt;&gt;0,H$30,0)</f>
        <v>1</v>
      </c>
      <c r="Y5" s="12">
        <f>IF(G31&lt;0.26,1,0)</f>
        <v>1</v>
      </c>
      <c r="Z5" s="52">
        <f>IF(Y5&lt;&gt;0,G$31,0)</f>
        <v>0</v>
      </c>
      <c r="AA5" s="52">
        <f>IF($Y5&lt;&gt;0,H$31,0)</f>
        <v>1</v>
      </c>
      <c r="AB5" s="12">
        <f>IF(G32&lt;0.26,1,0)</f>
        <v>1</v>
      </c>
      <c r="AC5" s="52">
        <f>IF(AB5&lt;&gt;0,G$32,0)</f>
        <v>0</v>
      </c>
      <c r="AD5" s="52">
        <f>IF(AB5&lt;&gt;0,H$32,0)</f>
        <v>1</v>
      </c>
    </row>
    <row r="6" spans="1:30">
      <c r="A6" s="78"/>
      <c r="B6" s="17"/>
      <c r="C6" s="17"/>
      <c r="D6" s="17"/>
      <c r="E6" s="17"/>
      <c r="F6" s="17"/>
      <c r="G6" s="17"/>
      <c r="H6" s="17"/>
      <c r="I6" s="17"/>
      <c r="J6" s="42"/>
      <c r="O6" s="12" t="s">
        <v>112</v>
      </c>
      <c r="P6" s="12">
        <f>IF(AND(G33&gt;0.26,G33&lt;=0.5)*1,1,0)</f>
        <v>0</v>
      </c>
      <c r="Q6" s="52">
        <f t="shared" ref="Q6:Q8" si="0">IF(P6&lt;&gt;0,G$33,0)</f>
        <v>0</v>
      </c>
      <c r="R6" s="53">
        <f t="shared" ref="R6:R8" si="1">IF(P6&lt;&gt;0,H$33,0)</f>
        <v>0</v>
      </c>
      <c r="S6" s="12">
        <f>IF(AND(G29&gt;0.26,G29&lt;=0.5)*1,1,0)</f>
        <v>0</v>
      </c>
      <c r="T6" s="52">
        <f t="shared" ref="T6:T8" si="2">IF(S6&lt;&gt;0,G$29,0)</f>
        <v>0</v>
      </c>
      <c r="U6" s="53">
        <f t="shared" ref="U6:U8" si="3">IF(S6&lt;&gt;0,H$29,0)</f>
        <v>0</v>
      </c>
      <c r="V6" s="12">
        <f>IF(AND(G30&gt;0.26,G30&lt;=0.5)*1,1,0)</f>
        <v>0</v>
      </c>
      <c r="W6" s="52">
        <f t="shared" ref="W6:X8" si="4">IF(V6&lt;&gt;0,G$30,0)</f>
        <v>0</v>
      </c>
      <c r="X6" s="52">
        <f t="shared" si="4"/>
        <v>0</v>
      </c>
      <c r="Y6" s="12">
        <f>IF(AND(G31&gt;0.26,G31&lt;=0.5)*1,1,0)</f>
        <v>0</v>
      </c>
      <c r="Z6" s="52">
        <f t="shared" ref="Z6:Z8" si="5">IF(Y6&lt;&gt;0,G$31,0)</f>
        <v>0</v>
      </c>
      <c r="AA6" s="52">
        <f t="shared" ref="AA6:AA8" si="6">IF(Y6&lt;&gt;0,H$31,0)</f>
        <v>0</v>
      </c>
      <c r="AB6" s="12">
        <f>IF(AND(G32&gt;0.26,G32&lt;=0.5)*1,1,0)</f>
        <v>0</v>
      </c>
      <c r="AC6" s="52">
        <f t="shared" ref="AC6:AC8" si="7">IF(AB6&lt;&gt;0,G$32,0)</f>
        <v>0</v>
      </c>
      <c r="AD6" s="52">
        <f t="shared" ref="AD6:AD8" si="8">IF(AB6&lt;&gt;0,H$32,0)</f>
        <v>0</v>
      </c>
    </row>
    <row r="7" spans="1:30">
      <c r="A7" s="78"/>
      <c r="B7" s="17"/>
      <c r="C7" s="17"/>
      <c r="D7" s="17"/>
      <c r="E7" s="18"/>
      <c r="F7" s="18"/>
      <c r="G7" s="19"/>
      <c r="H7" s="17"/>
      <c r="I7" s="17"/>
      <c r="J7" s="42"/>
      <c r="O7" s="12" t="s">
        <v>113</v>
      </c>
      <c r="P7" s="12">
        <f>IF(AND(G33&gt;0.5,G33&lt;=0.75)*1,1,0)</f>
        <v>0</v>
      </c>
      <c r="Q7" s="52">
        <f t="shared" si="0"/>
        <v>0</v>
      </c>
      <c r="R7" s="53">
        <f t="shared" si="1"/>
        <v>0</v>
      </c>
      <c r="S7" s="12">
        <f>IF(AND(G29&gt;0.5,G29&lt;=0.75)*1,1,0)</f>
        <v>0</v>
      </c>
      <c r="T7" s="52">
        <f t="shared" si="2"/>
        <v>0</v>
      </c>
      <c r="U7" s="53">
        <f t="shared" si="3"/>
        <v>0</v>
      </c>
      <c r="V7" s="12">
        <f>IF(AND(G30&gt;0.5,G30&lt;=0.75)*1,1,0)</f>
        <v>0</v>
      </c>
      <c r="W7" s="52">
        <f t="shared" si="4"/>
        <v>0</v>
      </c>
      <c r="X7" s="52">
        <f t="shared" si="4"/>
        <v>0</v>
      </c>
      <c r="Y7" s="12">
        <f>IF(AND(G31&gt;0.5,G31&lt;=0.75)*1,1,0)</f>
        <v>0</v>
      </c>
      <c r="Z7" s="52">
        <f t="shared" si="5"/>
        <v>0</v>
      </c>
      <c r="AA7" s="52">
        <f t="shared" si="6"/>
        <v>0</v>
      </c>
      <c r="AB7" s="12">
        <f>IF(AND(G32&gt;0.5,G32&lt;=0.75)*1,1,0)</f>
        <v>0</v>
      </c>
      <c r="AC7" s="52">
        <f t="shared" si="7"/>
        <v>0</v>
      </c>
      <c r="AD7" s="52">
        <f t="shared" si="8"/>
        <v>0</v>
      </c>
    </row>
    <row r="8" spans="1:30">
      <c r="A8" s="78"/>
      <c r="B8" s="17"/>
      <c r="C8" s="17"/>
      <c r="D8" s="17"/>
      <c r="E8" s="17"/>
      <c r="F8" s="17"/>
      <c r="G8" s="17"/>
      <c r="H8" s="17"/>
      <c r="I8" s="17"/>
      <c r="J8" s="42"/>
      <c r="O8" s="12" t="s">
        <v>114</v>
      </c>
      <c r="P8" s="12">
        <f>IF(AND(G33=0.76,G33&lt;=1)*1,1,0)</f>
        <v>0</v>
      </c>
      <c r="Q8" s="52">
        <f t="shared" si="0"/>
        <v>0</v>
      </c>
      <c r="R8" s="53">
        <f t="shared" si="1"/>
        <v>0</v>
      </c>
      <c r="S8" s="12">
        <f>IF(AND(G29&gt;=0.76,G29&lt;=1)*1,1,0)</f>
        <v>0</v>
      </c>
      <c r="T8" s="52">
        <f t="shared" si="2"/>
        <v>0</v>
      </c>
      <c r="U8" s="53">
        <f t="shared" si="3"/>
        <v>0</v>
      </c>
      <c r="V8" s="12">
        <f>IF(AND(G30&gt;=0.76,G30&lt;=1)*1,1,0)</f>
        <v>0</v>
      </c>
      <c r="W8" s="52">
        <f t="shared" si="4"/>
        <v>0</v>
      </c>
      <c r="X8" s="52">
        <f t="shared" si="4"/>
        <v>0</v>
      </c>
      <c r="Y8" s="12">
        <f>IF(AND(G31&gt;=0.76,G31&lt;=1)*1,1,0)</f>
        <v>0</v>
      </c>
      <c r="Z8" s="52">
        <f t="shared" si="5"/>
        <v>0</v>
      </c>
      <c r="AA8" s="52">
        <f t="shared" si="6"/>
        <v>0</v>
      </c>
      <c r="AB8" s="12">
        <f>IF(AND(G32&gt;=0.76,G32&lt;=1)*1,1,0)</f>
        <v>0</v>
      </c>
      <c r="AC8" s="52">
        <f t="shared" si="7"/>
        <v>0</v>
      </c>
      <c r="AD8" s="52">
        <f t="shared" si="8"/>
        <v>0</v>
      </c>
    </row>
    <row r="9" spans="1:30" ht="92.1">
      <c r="A9" s="78"/>
      <c r="B9" s="17"/>
      <c r="C9" s="17"/>
      <c r="D9" s="17"/>
      <c r="E9" s="20"/>
      <c r="F9" s="17"/>
      <c r="G9" s="17"/>
      <c r="H9" s="21"/>
      <c r="I9" s="17"/>
      <c r="J9" s="42"/>
    </row>
    <row r="10" spans="1:30">
      <c r="A10" s="78"/>
      <c r="B10" s="17"/>
      <c r="C10" s="17"/>
      <c r="D10" s="17"/>
      <c r="E10" s="17"/>
      <c r="F10" s="17"/>
      <c r="G10" s="17"/>
      <c r="H10" s="17"/>
      <c r="I10" s="17"/>
      <c r="J10" s="42"/>
    </row>
    <row r="11" spans="1:30">
      <c r="A11" s="78"/>
      <c r="B11" s="17"/>
      <c r="C11" s="17"/>
      <c r="D11" s="17"/>
      <c r="E11" s="17"/>
      <c r="F11" s="17"/>
      <c r="G11" s="17"/>
      <c r="H11" s="17"/>
      <c r="I11" s="17"/>
      <c r="J11" s="42"/>
    </row>
    <row r="12" spans="1:30">
      <c r="A12" s="78"/>
      <c r="B12" s="17"/>
      <c r="C12" s="17"/>
      <c r="D12" s="22"/>
      <c r="E12" s="23"/>
      <c r="F12" s="23"/>
      <c r="G12" s="23"/>
      <c r="H12" s="23"/>
      <c r="I12" s="23"/>
      <c r="J12" s="42"/>
    </row>
    <row r="13" spans="1:30" ht="47.1">
      <c r="A13" s="78"/>
      <c r="B13" s="24">
        <f>G34</f>
        <v>0</v>
      </c>
      <c r="C13" s="17"/>
      <c r="D13" s="25">
        <f>G35</f>
        <v>0</v>
      </c>
      <c r="E13" s="17"/>
      <c r="F13" s="25"/>
      <c r="G13" s="17"/>
      <c r="H13" s="26"/>
      <c r="I13" s="17"/>
      <c r="J13" s="42"/>
    </row>
    <row r="14" spans="1:30">
      <c r="A14" s="78"/>
      <c r="B14" s="17"/>
      <c r="C14" s="17"/>
      <c r="D14" s="17"/>
      <c r="E14" s="17"/>
      <c r="F14" s="17"/>
      <c r="G14" s="17"/>
      <c r="H14" s="17"/>
      <c r="I14" s="17"/>
      <c r="J14" s="42"/>
    </row>
    <row r="15" spans="1:30">
      <c r="A15" s="78"/>
      <c r="B15" s="17"/>
      <c r="C15" s="17"/>
      <c r="D15" s="17"/>
      <c r="E15" s="17"/>
      <c r="F15" s="17"/>
      <c r="G15" s="17"/>
      <c r="H15" s="17"/>
      <c r="I15" s="17"/>
      <c r="J15" s="42"/>
    </row>
    <row r="16" spans="1:30">
      <c r="A16" s="78"/>
      <c r="B16" s="17"/>
      <c r="C16" s="17"/>
      <c r="D16" s="17"/>
      <c r="E16" s="17"/>
      <c r="F16" s="17"/>
      <c r="G16" s="17"/>
      <c r="H16" s="17"/>
      <c r="I16" s="17"/>
      <c r="J16" s="42"/>
    </row>
    <row r="17" spans="1:34">
      <c r="A17" s="78"/>
      <c r="B17" s="17"/>
      <c r="C17" s="17"/>
      <c r="D17" s="17"/>
      <c r="E17" s="17"/>
      <c r="F17" s="17"/>
      <c r="G17" s="17"/>
      <c r="H17" s="17"/>
      <c r="I17" s="17"/>
      <c r="J17" s="42"/>
    </row>
    <row r="18" spans="1:34">
      <c r="A18" s="78"/>
      <c r="B18" s="17"/>
      <c r="C18" s="17"/>
      <c r="D18" s="17"/>
      <c r="E18" s="17"/>
      <c r="F18" s="17"/>
      <c r="G18" s="17"/>
      <c r="H18" s="17"/>
      <c r="I18" s="17"/>
      <c r="J18" s="42"/>
    </row>
    <row r="19" spans="1:34">
      <c r="A19" s="78"/>
      <c r="B19" s="17"/>
      <c r="C19" s="17"/>
      <c r="D19" s="17"/>
      <c r="E19" s="17"/>
      <c r="F19" s="17"/>
      <c r="G19" s="17"/>
      <c r="H19" s="17"/>
      <c r="I19" s="17"/>
      <c r="J19" s="42"/>
    </row>
    <row r="20" spans="1:34" s="13" customFormat="1" ht="32.1">
      <c r="A20" s="79" t="s">
        <v>4</v>
      </c>
      <c r="B20" s="10" t="s">
        <v>115</v>
      </c>
      <c r="C20" s="10" t="s">
        <v>8</v>
      </c>
      <c r="D20" s="10" t="s">
        <v>150</v>
      </c>
      <c r="E20" s="10" t="s">
        <v>116</v>
      </c>
      <c r="F20" s="10" t="s">
        <v>14</v>
      </c>
      <c r="G20" s="10" t="s">
        <v>16</v>
      </c>
      <c r="H20" s="10" t="s">
        <v>117</v>
      </c>
      <c r="I20" s="10" t="s">
        <v>20</v>
      </c>
      <c r="J20" s="44" t="s">
        <v>118</v>
      </c>
      <c r="K20" s="54"/>
      <c r="L20" s="54"/>
      <c r="M20" s="54"/>
      <c r="N20" s="54"/>
      <c r="O20" s="54"/>
      <c r="P20" s="54"/>
      <c r="Q20" s="54"/>
      <c r="R20" s="54"/>
      <c r="S20" s="54"/>
      <c r="T20" s="54"/>
      <c r="U20" s="54"/>
      <c r="V20" s="54"/>
      <c r="W20" s="54"/>
      <c r="X20" s="54"/>
      <c r="Y20" s="54"/>
      <c r="Z20" s="54"/>
      <c r="AA20" s="54"/>
      <c r="AB20" s="54"/>
      <c r="AC20" s="54"/>
      <c r="AD20" s="54"/>
      <c r="AE20" s="54"/>
      <c r="AF20" s="54"/>
      <c r="AG20" s="54"/>
      <c r="AH20" s="54"/>
    </row>
    <row r="21" spans="1:34" s="1" customFormat="1" ht="80.099999999999994">
      <c r="A21" s="80" t="s">
        <v>413</v>
      </c>
      <c r="B21" s="34" t="s">
        <v>414</v>
      </c>
      <c r="C21" s="35" t="s">
        <v>125</v>
      </c>
      <c r="D21" s="35" t="s">
        <v>126</v>
      </c>
      <c r="E21" s="35" t="s">
        <v>415</v>
      </c>
      <c r="F21" s="41" t="s">
        <v>80</v>
      </c>
      <c r="G21" s="41" t="s">
        <v>86</v>
      </c>
      <c r="H21" s="75" t="s">
        <v>172</v>
      </c>
      <c r="I21" s="75" t="s">
        <v>172</v>
      </c>
      <c r="J21" s="37"/>
      <c r="K21" s="55">
        <f t="shared" ref="K21:K27" si="9">IF(F21="Sem Política",0,IF(F21="Política Informal",0.25,IF(F21="Política Parcialmente Escrita",0.5,IF(F21="Política Escrita",0.75,IF(F21="Política Escrita e Aprovada",1,"INVALID")))))</f>
        <v>0</v>
      </c>
      <c r="L21" s="55">
        <f t="shared" ref="L21:L27" si="10">IF(G21="Não implementado",0,IF(G21="Partes da Política Implementadas",0.25,IF(G21="Implementada em Alguns Sistemas",0.5,IF(G21="Implementada em Muitos Sistemas",0.75,IF(G21="Implementada em Todos os Sistemas",1,"INVALID")))))</f>
        <v>0</v>
      </c>
      <c r="M21" s="55"/>
      <c r="N21" s="55"/>
      <c r="O21" s="56"/>
      <c r="P21" s="56"/>
      <c r="Q21" s="56"/>
      <c r="R21" s="56"/>
      <c r="S21" s="56"/>
      <c r="T21" s="56"/>
      <c r="U21" s="56"/>
      <c r="V21" s="56"/>
      <c r="W21" s="56"/>
      <c r="X21" s="56"/>
      <c r="Y21" s="56"/>
      <c r="Z21" s="56"/>
      <c r="AA21" s="56"/>
      <c r="AB21" s="56"/>
      <c r="AC21" s="56"/>
      <c r="AD21" s="56"/>
      <c r="AE21" s="56"/>
      <c r="AF21" s="56"/>
      <c r="AG21" s="56"/>
      <c r="AH21" s="56"/>
    </row>
    <row r="22" spans="1:34" s="1" customFormat="1" ht="80.099999999999994">
      <c r="A22" s="81" t="s">
        <v>416</v>
      </c>
      <c r="B22" s="47" t="s">
        <v>417</v>
      </c>
      <c r="C22" s="48" t="s">
        <v>125</v>
      </c>
      <c r="D22" s="48" t="s">
        <v>135</v>
      </c>
      <c r="E22" s="48" t="s">
        <v>415</v>
      </c>
      <c r="F22" s="49" t="s">
        <v>80</v>
      </c>
      <c r="G22" s="49" t="s">
        <v>86</v>
      </c>
      <c r="H22" s="76" t="s">
        <v>172</v>
      </c>
      <c r="I22" s="76" t="s">
        <v>172</v>
      </c>
      <c r="J22" s="51"/>
      <c r="K22" s="55">
        <f t="shared" si="9"/>
        <v>0</v>
      </c>
      <c r="L22" s="55">
        <f t="shared" si="10"/>
        <v>0</v>
      </c>
      <c r="M22" s="55"/>
      <c r="N22" s="55"/>
      <c r="O22" s="56"/>
      <c r="P22" s="56"/>
      <c r="Q22" s="56"/>
      <c r="R22" s="56"/>
      <c r="S22" s="56"/>
      <c r="T22" s="56"/>
      <c r="U22" s="56"/>
      <c r="V22" s="56"/>
      <c r="W22" s="56"/>
      <c r="X22" s="56"/>
      <c r="Y22" s="56"/>
      <c r="Z22" s="56"/>
      <c r="AA22" s="56"/>
      <c r="AB22" s="56"/>
      <c r="AC22" s="56"/>
      <c r="AD22" s="56"/>
      <c r="AE22" s="56"/>
      <c r="AF22" s="56"/>
      <c r="AG22" s="56"/>
      <c r="AH22" s="56"/>
    </row>
    <row r="23" spans="1:34" s="1" customFormat="1" ht="80.099999999999994">
      <c r="A23" s="81" t="s">
        <v>418</v>
      </c>
      <c r="B23" s="47" t="s">
        <v>419</v>
      </c>
      <c r="C23" s="48" t="s">
        <v>125</v>
      </c>
      <c r="D23" s="48" t="s">
        <v>135</v>
      </c>
      <c r="E23" s="48" t="s">
        <v>415</v>
      </c>
      <c r="F23" s="49" t="s">
        <v>80</v>
      </c>
      <c r="G23" s="49" t="s">
        <v>86</v>
      </c>
      <c r="H23" s="76" t="s">
        <v>172</v>
      </c>
      <c r="I23" s="76" t="s">
        <v>172</v>
      </c>
      <c r="J23" s="51"/>
      <c r="K23" s="55">
        <f t="shared" si="9"/>
        <v>0</v>
      </c>
      <c r="L23" s="55">
        <f t="shared" si="10"/>
        <v>0</v>
      </c>
      <c r="M23" s="55"/>
      <c r="N23" s="55"/>
      <c r="O23" s="56"/>
      <c r="P23" s="56"/>
      <c r="Q23" s="56"/>
      <c r="R23" s="56"/>
      <c r="S23" s="56"/>
      <c r="T23" s="56"/>
      <c r="U23" s="56"/>
      <c r="V23" s="56"/>
      <c r="W23" s="56"/>
      <c r="X23" s="56"/>
      <c r="Y23" s="56"/>
      <c r="Z23" s="56"/>
      <c r="AA23" s="56"/>
      <c r="AB23" s="56"/>
      <c r="AC23" s="56"/>
      <c r="AD23" s="56"/>
      <c r="AE23" s="56"/>
      <c r="AF23" s="56"/>
      <c r="AG23" s="56"/>
      <c r="AH23" s="56"/>
    </row>
    <row r="24" spans="1:34" s="1" customFormat="1" ht="111.95">
      <c r="A24" s="81" t="s">
        <v>420</v>
      </c>
      <c r="B24" s="47" t="s">
        <v>421</v>
      </c>
      <c r="C24" s="48" t="s">
        <v>161</v>
      </c>
      <c r="D24" s="48" t="s">
        <v>135</v>
      </c>
      <c r="E24" s="48" t="s">
        <v>415</v>
      </c>
      <c r="F24" s="49" t="s">
        <v>80</v>
      </c>
      <c r="G24" s="49" t="s">
        <v>86</v>
      </c>
      <c r="H24" s="76" t="s">
        <v>172</v>
      </c>
      <c r="I24" s="76" t="s">
        <v>172</v>
      </c>
      <c r="J24" s="51"/>
      <c r="K24" s="55">
        <f t="shared" si="9"/>
        <v>0</v>
      </c>
      <c r="L24" s="55">
        <f t="shared" si="10"/>
        <v>0</v>
      </c>
      <c r="M24" s="55"/>
      <c r="N24" s="55"/>
      <c r="O24" s="56"/>
      <c r="P24" s="56"/>
      <c r="Q24" s="56"/>
      <c r="R24" s="56"/>
      <c r="S24" s="56"/>
      <c r="T24" s="56"/>
      <c r="U24" s="56"/>
      <c r="V24" s="56"/>
      <c r="W24" s="56"/>
      <c r="X24" s="56"/>
      <c r="Y24" s="56"/>
      <c r="Z24" s="56"/>
      <c r="AA24" s="56"/>
      <c r="AB24" s="56"/>
      <c r="AC24" s="56"/>
      <c r="AD24" s="56"/>
      <c r="AE24" s="56"/>
      <c r="AF24" s="56"/>
      <c r="AG24" s="56"/>
      <c r="AH24" s="56"/>
    </row>
    <row r="25" spans="1:34" s="1" customFormat="1" ht="96">
      <c r="A25" s="81" t="s">
        <v>422</v>
      </c>
      <c r="B25" s="47" t="s">
        <v>423</v>
      </c>
      <c r="C25" s="48" t="s">
        <v>125</v>
      </c>
      <c r="D25" s="48">
        <v>3</v>
      </c>
      <c r="E25" s="48" t="s">
        <v>415</v>
      </c>
      <c r="F25" s="49" t="s">
        <v>80</v>
      </c>
      <c r="G25" s="49" t="s">
        <v>86</v>
      </c>
      <c r="H25" s="76" t="s">
        <v>172</v>
      </c>
      <c r="I25" s="76" t="s">
        <v>172</v>
      </c>
      <c r="J25" s="51"/>
      <c r="K25" s="55">
        <f t="shared" si="9"/>
        <v>0</v>
      </c>
      <c r="L25" s="55">
        <f t="shared" si="10"/>
        <v>0</v>
      </c>
      <c r="M25" s="55"/>
      <c r="N25" s="55"/>
      <c r="O25" s="56"/>
      <c r="P25" s="56"/>
      <c r="Q25" s="56"/>
      <c r="R25" s="56"/>
      <c r="S25" s="56"/>
      <c r="T25" s="56"/>
      <c r="U25" s="56"/>
      <c r="V25" s="56"/>
      <c r="W25" s="56"/>
      <c r="X25" s="56"/>
      <c r="Y25" s="56"/>
      <c r="Z25" s="56"/>
      <c r="AA25" s="56"/>
      <c r="AB25" s="56"/>
      <c r="AC25" s="56"/>
      <c r="AD25" s="56"/>
      <c r="AE25" s="56"/>
      <c r="AF25" s="56"/>
      <c r="AG25" s="56"/>
      <c r="AH25" s="56"/>
    </row>
    <row r="26" spans="1:34" s="1" customFormat="1" ht="63.95">
      <c r="A26" s="81" t="s">
        <v>424</v>
      </c>
      <c r="B26" s="47" t="s">
        <v>425</v>
      </c>
      <c r="C26" s="48" t="s">
        <v>134</v>
      </c>
      <c r="D26" s="48">
        <v>3</v>
      </c>
      <c r="E26" s="48" t="s">
        <v>415</v>
      </c>
      <c r="F26" s="82" t="s">
        <v>80</v>
      </c>
      <c r="G26" s="82" t="s">
        <v>86</v>
      </c>
      <c r="H26" s="76" t="s">
        <v>172</v>
      </c>
      <c r="I26" s="76" t="s">
        <v>172</v>
      </c>
      <c r="J26" s="51"/>
      <c r="K26" s="55">
        <f t="shared" si="9"/>
        <v>0</v>
      </c>
      <c r="L26" s="55">
        <f t="shared" si="10"/>
        <v>0</v>
      </c>
      <c r="M26" s="55"/>
      <c r="N26" s="55"/>
      <c r="O26" s="56"/>
      <c r="P26" s="56"/>
      <c r="Q26" s="56"/>
      <c r="R26" s="56"/>
      <c r="S26" s="56"/>
      <c r="T26" s="56"/>
      <c r="U26" s="56"/>
      <c r="V26" s="56"/>
      <c r="W26" s="56"/>
      <c r="X26" s="56"/>
      <c r="Y26" s="56"/>
      <c r="Z26" s="56"/>
      <c r="AA26" s="56"/>
      <c r="AB26" s="56"/>
      <c r="AC26" s="56"/>
      <c r="AD26" s="56"/>
      <c r="AE26" s="56"/>
      <c r="AF26" s="56"/>
      <c r="AG26" s="56"/>
      <c r="AH26" s="56"/>
    </row>
    <row r="27" spans="1:34" s="1" customFormat="1" ht="48">
      <c r="A27" s="80" t="s">
        <v>426</v>
      </c>
      <c r="B27" s="34" t="s">
        <v>427</v>
      </c>
      <c r="C27" s="35" t="s">
        <v>161</v>
      </c>
      <c r="D27" s="35">
        <v>3</v>
      </c>
      <c r="E27" s="35" t="s">
        <v>415</v>
      </c>
      <c r="F27" s="41" t="s">
        <v>80</v>
      </c>
      <c r="G27" s="41" t="s">
        <v>86</v>
      </c>
      <c r="H27" s="75" t="s">
        <v>172</v>
      </c>
      <c r="I27" s="75" t="s">
        <v>172</v>
      </c>
      <c r="J27" s="37"/>
      <c r="K27" s="55">
        <f t="shared" si="9"/>
        <v>0</v>
      </c>
      <c r="L27" s="55">
        <f t="shared" si="10"/>
        <v>0</v>
      </c>
      <c r="M27" s="55"/>
      <c r="N27" s="55"/>
      <c r="O27" s="56"/>
      <c r="P27" s="56"/>
      <c r="Q27" s="56"/>
      <c r="R27" s="56"/>
      <c r="S27" s="56"/>
      <c r="T27" s="56"/>
      <c r="U27" s="56"/>
      <c r="V27" s="56"/>
      <c r="W27" s="56"/>
      <c r="X27" s="56"/>
      <c r="Y27" s="56"/>
      <c r="Z27" s="56"/>
      <c r="AA27" s="56"/>
      <c r="AB27" s="56"/>
      <c r="AC27" s="56"/>
      <c r="AD27" s="56"/>
      <c r="AE27" s="56"/>
      <c r="AF27" s="56"/>
      <c r="AG27" s="56"/>
      <c r="AH27" s="56"/>
    </row>
    <row r="28" spans="1:34" ht="15.75" customHeight="1"/>
    <row r="29" spans="1:34" s="12" customFormat="1" hidden="1">
      <c r="C29" s="57"/>
      <c r="D29" s="57"/>
      <c r="E29" s="137" t="s">
        <v>141</v>
      </c>
      <c r="G29" s="58">
        <f>AVERAGE(K21:L27)</f>
        <v>0</v>
      </c>
      <c r="H29" s="58">
        <f>1-G29</f>
        <v>1</v>
      </c>
    </row>
    <row r="30" spans="1:34" s="12" customFormat="1" ht="15.95" hidden="1">
      <c r="C30" s="57"/>
      <c r="D30" s="57"/>
      <c r="E30" s="59" t="s">
        <v>142</v>
      </c>
      <c r="F30" s="59"/>
      <c r="G30" s="58">
        <f>AVERAGE(L21:L27)</f>
        <v>0</v>
      </c>
      <c r="H30" s="58">
        <f>1-G30</f>
        <v>1</v>
      </c>
    </row>
    <row r="31" spans="1:34" s="12" customFormat="1" ht="15.95" hidden="1">
      <c r="C31" s="57"/>
      <c r="D31" s="57"/>
      <c r="E31" s="59" t="s">
        <v>143</v>
      </c>
      <c r="F31" s="59"/>
      <c r="G31" s="58"/>
      <c r="H31" s="58">
        <f>1-G31</f>
        <v>1</v>
      </c>
    </row>
    <row r="32" spans="1:34" s="12" customFormat="1" ht="15.95" hidden="1">
      <c r="C32" s="57"/>
      <c r="D32" s="57"/>
      <c r="E32" s="59" t="s">
        <v>144</v>
      </c>
      <c r="F32" s="59"/>
      <c r="G32" s="58"/>
      <c r="H32" s="58">
        <f>1-G32</f>
        <v>1</v>
      </c>
    </row>
    <row r="33" spans="1:16" s="12" customFormat="1" ht="15.95" hidden="1">
      <c r="C33" s="57"/>
      <c r="D33" s="57"/>
      <c r="E33" s="59" t="s">
        <v>145</v>
      </c>
      <c r="F33" s="59"/>
      <c r="G33" s="58">
        <f>AVERAGE(G29:G32)</f>
        <v>0</v>
      </c>
      <c r="H33" s="58">
        <f>1-G33</f>
        <v>1</v>
      </c>
    </row>
    <row r="34" spans="1:16" s="12" customFormat="1" ht="15.95" hidden="1">
      <c r="C34" s="57"/>
      <c r="D34" s="57"/>
      <c r="E34" s="59" t="s">
        <v>146</v>
      </c>
      <c r="F34" s="59"/>
      <c r="G34" s="58">
        <f>AVERAGE(L21)</f>
        <v>0</v>
      </c>
      <c r="H34" s="58">
        <f t="shared" ref="H34:H36" si="11">1-G34</f>
        <v>1</v>
      </c>
    </row>
    <row r="35" spans="1:16" s="12" customFormat="1" ht="15.95" hidden="1">
      <c r="C35" s="57"/>
      <c r="D35" s="57"/>
      <c r="E35" s="59" t="s">
        <v>147</v>
      </c>
      <c r="F35" s="59"/>
      <c r="G35" s="58">
        <f>AVERAGE(L21:L24)</f>
        <v>0</v>
      </c>
      <c r="H35" s="58">
        <f t="shared" si="11"/>
        <v>1</v>
      </c>
    </row>
    <row r="36" spans="1:16" s="12" customFormat="1" ht="15.95" hidden="1">
      <c r="C36" s="57"/>
      <c r="D36" s="57"/>
      <c r="E36" s="59" t="s">
        <v>148</v>
      </c>
      <c r="F36" s="59"/>
      <c r="G36" s="58">
        <f>AVERAGE(L21:L27)</f>
        <v>0</v>
      </c>
      <c r="H36" s="58">
        <f t="shared" si="11"/>
        <v>1</v>
      </c>
    </row>
    <row r="38" spans="1:16">
      <c r="A38" s="146" t="s">
        <v>22</v>
      </c>
      <c r="B38" s="146"/>
      <c r="C38" s="146"/>
      <c r="D38" s="146"/>
      <c r="E38" s="146"/>
      <c r="F38" s="146"/>
      <c r="G38" s="146"/>
      <c r="H38" s="146"/>
      <c r="I38" s="146"/>
      <c r="J38" s="146"/>
      <c r="K38" s="146"/>
      <c r="L38" s="146"/>
      <c r="M38" s="146"/>
      <c r="N38" s="146"/>
      <c r="O38" s="146"/>
      <c r="P38" s="146"/>
    </row>
  </sheetData>
  <mergeCells count="8">
    <mergeCell ref="A1:J1"/>
    <mergeCell ref="A38:P38"/>
    <mergeCell ref="O2:AD2"/>
    <mergeCell ref="P3:R3"/>
    <mergeCell ref="S3:U3"/>
    <mergeCell ref="V3:X3"/>
    <mergeCell ref="Y3:AA3"/>
    <mergeCell ref="AB3:AD3"/>
  </mergeCells>
  <conditionalFormatting sqref="B14:F14">
    <cfRule type="colorScale" priority="5">
      <colorScale>
        <cfvo type="min"/>
        <cfvo type="percentile" val="50"/>
        <cfvo type="max"/>
        <color rgb="FFF8696B"/>
        <color rgb="FFFFEB84"/>
        <color rgb="FF63BE7B"/>
      </colorScale>
    </cfRule>
  </conditionalFormatting>
  <conditionalFormatting sqref="E5 B13 D13 F13 H13">
    <cfRule type="cellIs" dxfId="130" priority="1" operator="between">
      <formula>0.76</formula>
      <formula>1</formula>
    </cfRule>
    <cfRule type="cellIs" dxfId="129" priority="2" operator="between">
      <formula>0.5</formula>
      <formula>0.75</formula>
    </cfRule>
    <cfRule type="cellIs" dxfId="128" priority="3" operator="between">
      <formula>0.26</formula>
      <formula>0.5</formula>
    </cfRule>
    <cfRule type="cellIs" dxfId="127" priority="4" operator="lessThan">
      <formula>0.26</formula>
    </cfRule>
  </conditionalFormatting>
  <hyperlinks>
    <hyperlink ref="A38" r:id="rId1" display="http://creativecommons.org/licenses/by-sa/4.0/" xr:uid="{00000000-0004-0000-10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67" operator="equal" id="{17B6FCB6-D55C-4BEE-AA5D-D833CABE2486}">
            <xm:f>Valores!$A$8</xm:f>
            <x14:dxf>
              <fill>
                <patternFill>
                  <bgColor rgb="FF27AE60"/>
                </patternFill>
              </fill>
            </x14:dxf>
          </x14:cfRule>
          <x14:cfRule type="cellIs" priority="68" operator="equal" id="{E1AEFD91-B4A1-4226-9D49-52ED3EFCABDF}">
            <xm:f>Valores!$A$7</xm:f>
            <x14:dxf>
              <fill>
                <patternFill>
                  <bgColor rgb="FFF1C40F"/>
                </patternFill>
              </fill>
            </x14:dxf>
          </x14:cfRule>
          <x14:cfRule type="cellIs" priority="69" operator="equal" id="{8B5835BD-6B80-44D9-9E49-177D519E44B2}">
            <xm:f>Valores!$A$6</xm:f>
            <x14:dxf>
              <fill>
                <patternFill>
                  <bgColor rgb="FFF39C12"/>
                </patternFill>
              </fill>
            </x14:dxf>
          </x14:cfRule>
          <x14:cfRule type="cellIs" priority="70" operator="equal" id="{76085CCF-E2A8-4D4E-B62D-2A5622D25EEC}">
            <xm:f>Valores!$A$5</xm:f>
            <x14:dxf>
              <fill>
                <patternFill>
                  <bgColor rgb="FFE67E22"/>
                </patternFill>
              </fill>
            </x14:dxf>
          </x14:cfRule>
          <x14:cfRule type="cellIs" priority="71" operator="equal" id="{7E3E5ABE-BD34-49CE-AD6F-AC896F4AF5A5}">
            <xm:f>Valores!$A$4</xm:f>
            <x14:dxf>
              <fill>
                <patternFill>
                  <bgColor rgb="FFE74C3C"/>
                </patternFill>
              </fill>
            </x14:dxf>
          </x14:cfRule>
          <xm:sqref>F22:F24 F26:F27</xm:sqref>
        </x14:conditionalFormatting>
        <x14:conditionalFormatting xmlns:xm="http://schemas.microsoft.com/office/excel/2006/main">
          <x14:cfRule type="cellIs" priority="52" operator="equal" id="{EDC84C7F-1843-4120-878C-7966E0DC0F93}">
            <xm:f>Valores!$A$15</xm:f>
            <x14:dxf>
              <fill>
                <patternFill>
                  <bgColor rgb="FF27AE60"/>
                </patternFill>
              </fill>
            </x14:dxf>
          </x14:cfRule>
          <x14:cfRule type="cellIs" priority="63" operator="equal" id="{DD535068-563F-4161-9FD8-8922FBA12D5A}">
            <xm:f>Valores!$A$14</xm:f>
            <x14:dxf>
              <fill>
                <patternFill>
                  <bgColor rgb="FFF1C40F"/>
                </patternFill>
              </fill>
            </x14:dxf>
          </x14:cfRule>
          <x14:cfRule type="cellIs" priority="64" operator="equal" id="{6A0A3434-8F0E-426D-B170-7E0592A55431}">
            <xm:f>Valores!$A$13</xm:f>
            <x14:dxf>
              <fill>
                <patternFill>
                  <bgColor rgb="FFF39C12"/>
                </patternFill>
              </fill>
            </x14:dxf>
          </x14:cfRule>
          <x14:cfRule type="cellIs" priority="65" operator="equal" id="{E3328FF9-C013-4627-9083-704C0AC78C27}">
            <xm:f>Valores!$A$12</xm:f>
            <x14:dxf>
              <fill>
                <patternFill>
                  <bgColor rgb="FFE67E22"/>
                </patternFill>
              </fill>
            </x14:dxf>
          </x14:cfRule>
          <x14:cfRule type="cellIs" priority="66" operator="equal" id="{91AA25FA-6681-42ED-9B67-605F8BCC4429}">
            <xm:f>Valores!$A$11</xm:f>
            <x14:dxf>
              <fill>
                <patternFill>
                  <bgColor rgb="FFE74C3C"/>
                </patternFill>
              </fill>
            </x14:dxf>
          </x14:cfRule>
          <xm:sqref>G22:G24 G26:G27</xm:sqref>
        </x14:conditionalFormatting>
        <x14:conditionalFormatting xmlns:xm="http://schemas.microsoft.com/office/excel/2006/main">
          <x14:cfRule type="cellIs" priority="47" operator="equal" id="{E0098B6E-B477-4403-BE41-968BCB592613}">
            <xm:f>Valores!$A$8</xm:f>
            <x14:dxf>
              <fill>
                <patternFill>
                  <bgColor rgb="FF27AE60"/>
                </patternFill>
              </fill>
            </x14:dxf>
          </x14:cfRule>
          <x14:cfRule type="cellIs" priority="48" operator="equal" id="{70105A60-DB8B-4D01-9B7C-ABE5A1FB491E}">
            <xm:f>Valores!$A$7</xm:f>
            <x14:dxf>
              <fill>
                <patternFill>
                  <bgColor rgb="FFF1C40F"/>
                </patternFill>
              </fill>
            </x14:dxf>
          </x14:cfRule>
          <x14:cfRule type="cellIs" priority="49" operator="equal" id="{5C91D9DB-D830-4588-8A3F-EDF35B70AE6C}">
            <xm:f>Valores!$A$6</xm:f>
            <x14:dxf>
              <fill>
                <patternFill>
                  <bgColor rgb="FFF39C12"/>
                </patternFill>
              </fill>
            </x14:dxf>
          </x14:cfRule>
          <x14:cfRule type="cellIs" priority="50" operator="equal" id="{A38FA89B-CBA3-42CF-9FEA-16198735C0AC}">
            <xm:f>Valores!$A$5</xm:f>
            <x14:dxf>
              <fill>
                <patternFill>
                  <bgColor rgb="FFE67E22"/>
                </patternFill>
              </fill>
            </x14:dxf>
          </x14:cfRule>
          <x14:cfRule type="cellIs" priority="51" operator="equal" id="{34F2E521-5B68-4008-81CC-DD2AB2052669}">
            <xm:f>Valores!$A$4</xm:f>
            <x14:dxf>
              <fill>
                <patternFill>
                  <bgColor rgb="FFE74C3C"/>
                </patternFill>
              </fill>
            </x14:dxf>
          </x14:cfRule>
          <xm:sqref>F25</xm:sqref>
        </x14:conditionalFormatting>
        <x14:conditionalFormatting xmlns:xm="http://schemas.microsoft.com/office/excel/2006/main">
          <x14:cfRule type="cellIs" priority="32" operator="equal" id="{1C5E4632-6E09-4BF0-8FFA-E4FC6B7BFC63}">
            <xm:f>Valores!$A$15</xm:f>
            <x14:dxf>
              <fill>
                <patternFill>
                  <bgColor rgb="FF27AE60"/>
                </patternFill>
              </fill>
            </x14:dxf>
          </x14:cfRule>
          <x14:cfRule type="cellIs" priority="43" operator="equal" id="{077BD0EE-9463-442D-A315-9EF36F7315BC}">
            <xm:f>Valores!$A$14</xm:f>
            <x14:dxf>
              <fill>
                <patternFill>
                  <bgColor rgb="FFF1C40F"/>
                </patternFill>
              </fill>
            </x14:dxf>
          </x14:cfRule>
          <x14:cfRule type="cellIs" priority="44" operator="equal" id="{F0D75263-39A5-426F-92E7-B13645264D02}">
            <xm:f>Valores!$A$13</xm:f>
            <x14:dxf>
              <fill>
                <patternFill>
                  <bgColor rgb="FFF39C12"/>
                </patternFill>
              </fill>
            </x14:dxf>
          </x14:cfRule>
          <x14:cfRule type="cellIs" priority="45" operator="equal" id="{5FD9F606-4DCF-46F6-A794-5984E5A73629}">
            <xm:f>Valores!$A$12</xm:f>
            <x14:dxf>
              <fill>
                <patternFill>
                  <bgColor rgb="FFE67E22"/>
                </patternFill>
              </fill>
            </x14:dxf>
          </x14:cfRule>
          <x14:cfRule type="cellIs" priority="46" operator="equal" id="{DB824916-2EA4-42AB-A44D-3DB91EF63FE8}">
            <xm:f>Valores!$A$11</xm:f>
            <x14:dxf>
              <fill>
                <patternFill>
                  <bgColor rgb="FFE74C3C"/>
                </patternFill>
              </fill>
            </x14:dxf>
          </x14:cfRule>
          <xm:sqref>G25</xm:sqref>
        </x14:conditionalFormatting>
        <x14:conditionalFormatting xmlns:xm="http://schemas.microsoft.com/office/excel/2006/main">
          <x14:cfRule type="cellIs" priority="27" operator="equal" id="{4C1F367F-AF5B-4CBB-AF11-6C05EFD232BD}">
            <xm:f>Valores!$A$8</xm:f>
            <x14:dxf>
              <fill>
                <patternFill>
                  <bgColor rgb="FF27AE60"/>
                </patternFill>
              </fill>
            </x14:dxf>
          </x14:cfRule>
          <x14:cfRule type="cellIs" priority="28" operator="equal" id="{D41CEADE-4432-4E43-A62C-DE07D9932B55}">
            <xm:f>Valores!$A$7</xm:f>
            <x14:dxf>
              <fill>
                <patternFill>
                  <bgColor rgb="FFF1C40F"/>
                </patternFill>
              </fill>
            </x14:dxf>
          </x14:cfRule>
          <x14:cfRule type="cellIs" priority="29" operator="equal" id="{E3879B74-935E-46EC-A8A8-2166445BFF23}">
            <xm:f>Valores!$A$6</xm:f>
            <x14:dxf>
              <fill>
                <patternFill>
                  <bgColor rgb="FFF39C12"/>
                </patternFill>
              </fill>
            </x14:dxf>
          </x14:cfRule>
          <x14:cfRule type="cellIs" priority="30" operator="equal" id="{41C0DB36-C45F-4AB1-B991-E642E4569181}">
            <xm:f>Valores!$A$5</xm:f>
            <x14:dxf>
              <fill>
                <patternFill>
                  <bgColor rgb="FFE67E22"/>
                </patternFill>
              </fill>
            </x14:dxf>
          </x14:cfRule>
          <x14:cfRule type="cellIs" priority="31" operator="equal" id="{CE911F31-31EB-4C25-B4C7-FA010B31EED4}">
            <xm:f>Valores!$A$4</xm:f>
            <x14:dxf>
              <fill>
                <patternFill>
                  <bgColor rgb="FFE74C3C"/>
                </patternFill>
              </fill>
            </x14:dxf>
          </x14:cfRule>
          <xm:sqref>F21</xm:sqref>
        </x14:conditionalFormatting>
        <x14:conditionalFormatting xmlns:xm="http://schemas.microsoft.com/office/excel/2006/main">
          <x14:cfRule type="cellIs" priority="12" operator="equal" id="{206E71CD-881F-4753-A143-BA566E56F9E2}">
            <xm:f>Valores!$A$15</xm:f>
            <x14:dxf>
              <fill>
                <patternFill>
                  <bgColor rgb="FF27AE60"/>
                </patternFill>
              </fill>
            </x14:dxf>
          </x14:cfRule>
          <x14:cfRule type="cellIs" priority="23" operator="equal" id="{C7B38BB4-F145-4C21-BB96-7DCA849D0AD6}">
            <xm:f>Valores!$A$14</xm:f>
            <x14:dxf>
              <fill>
                <patternFill>
                  <bgColor rgb="FFF1C40F"/>
                </patternFill>
              </fill>
            </x14:dxf>
          </x14:cfRule>
          <x14:cfRule type="cellIs" priority="24" operator="equal" id="{F8A10C98-FBD3-4BF1-A490-451E48289E80}">
            <xm:f>Valores!$A$13</xm:f>
            <x14:dxf>
              <fill>
                <patternFill>
                  <bgColor rgb="FFF39C12"/>
                </patternFill>
              </fill>
            </x14:dxf>
          </x14:cfRule>
          <x14:cfRule type="cellIs" priority="25" operator="equal" id="{78F8C26A-0C6D-40AB-9E06-A8C20655CE30}">
            <xm:f>Valores!$A$12</xm:f>
            <x14:dxf>
              <fill>
                <patternFill>
                  <bgColor rgb="FFE67E22"/>
                </patternFill>
              </fill>
            </x14:dxf>
          </x14:cfRule>
          <x14:cfRule type="cellIs" priority="26" operator="equal" id="{F637B05C-079E-4031-AA38-18AEFB243A33}">
            <xm:f>Valores!$A$11</xm:f>
            <x14:dxf>
              <fill>
                <patternFill>
                  <bgColor rgb="FFE74C3C"/>
                </patternFill>
              </fill>
            </x14:dxf>
          </x14:cfRule>
          <xm:sqref>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1000-000000000000}">
          <x14:formula1>
            <xm:f>Valores!$A$11:$A$15</xm:f>
          </x14:formula1>
          <xm:sqref>G21:G27</xm:sqref>
        </x14:dataValidation>
        <x14:dataValidation type="list" allowBlank="1" showInputMessage="1" showErrorMessage="1" xr:uid="{00000000-0002-0000-1000-000001000000}">
          <x14:formula1>
            <xm:f>Valores!$A$4:$A$8</xm:f>
          </x14:formula1>
          <xm:sqref>F21:F27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Planilha18">
    <pageSetUpPr fitToPage="1"/>
  </sheetPr>
  <dimension ref="A1:AE45"/>
  <sheetViews>
    <sheetView topLeftCell="B1" zoomScale="85" zoomScaleNormal="85" workbookViewId="0">
      <selection activeCell="J21" sqref="J21"/>
    </sheetView>
  </sheetViews>
  <sheetFormatPr defaultColWidth="8.7109375" defaultRowHeight="15"/>
  <cols>
    <col min="2" max="2" width="71.28515625" customWidth="1"/>
    <col min="3" max="3" width="14" style="2" customWidth="1"/>
    <col min="4" max="4" width="20.42578125" style="2" customWidth="1"/>
    <col min="5" max="5" width="48.28515625" customWidth="1"/>
    <col min="6" max="6" width="29.42578125" customWidth="1"/>
    <col min="7" max="7" width="40.140625" customWidth="1"/>
    <col min="8" max="8" width="26.7109375" customWidth="1"/>
    <col min="9" max="9" width="27.28515625" customWidth="1"/>
    <col min="10" max="10" width="50.140625" customWidth="1"/>
    <col min="11" max="14" width="8.7109375" style="12" hidden="1" customWidth="1"/>
    <col min="15" max="31" width="0" style="12" hidden="1" customWidth="1"/>
  </cols>
  <sheetData>
    <row r="1" spans="1:30" ht="180.2" customHeight="1">
      <c r="A1" s="151" t="s">
        <v>428</v>
      </c>
      <c r="B1" s="151"/>
      <c r="C1" s="151"/>
      <c r="D1" s="151"/>
      <c r="E1" s="151"/>
      <c r="F1" s="151"/>
      <c r="G1" s="151"/>
      <c r="H1" s="151"/>
      <c r="I1" s="151"/>
      <c r="J1" s="153"/>
    </row>
    <row r="2" spans="1:30" ht="54.95" customHeight="1">
      <c r="A2" s="17"/>
      <c r="B2" s="17"/>
      <c r="C2" s="17"/>
      <c r="D2" s="17"/>
      <c r="E2" s="17"/>
      <c r="F2" s="17"/>
      <c r="G2" s="17"/>
      <c r="H2" s="17"/>
      <c r="I2" s="17"/>
      <c r="J2" s="42"/>
      <c r="O2" s="154" t="s">
        <v>104</v>
      </c>
      <c r="P2" s="154"/>
      <c r="Q2" s="154"/>
      <c r="R2" s="154"/>
      <c r="S2" s="154"/>
      <c r="T2" s="154"/>
      <c r="U2" s="154"/>
      <c r="V2" s="154"/>
      <c r="W2" s="154"/>
      <c r="X2" s="154"/>
      <c r="Y2" s="154"/>
      <c r="Z2" s="154"/>
      <c r="AA2" s="154"/>
      <c r="AB2" s="154"/>
      <c r="AC2" s="154"/>
      <c r="AD2" s="154"/>
    </row>
    <row r="3" spans="1:30" ht="75.95" customHeight="1">
      <c r="A3" s="17"/>
      <c r="B3" s="17"/>
      <c r="C3" s="17"/>
      <c r="D3" s="17"/>
      <c r="E3" s="17"/>
      <c r="F3" s="17"/>
      <c r="G3" s="17"/>
      <c r="H3" s="17"/>
      <c r="I3" s="17"/>
      <c r="J3" s="42"/>
      <c r="O3" s="137"/>
      <c r="P3" s="154" t="s">
        <v>105</v>
      </c>
      <c r="Q3" s="154"/>
      <c r="R3" s="154"/>
      <c r="S3" s="154" t="s">
        <v>106</v>
      </c>
      <c r="T3" s="154"/>
      <c r="U3" s="154"/>
      <c r="V3" s="154" t="s">
        <v>16</v>
      </c>
      <c r="W3" s="154"/>
      <c r="X3" s="154"/>
      <c r="Y3" s="154" t="s">
        <v>18</v>
      </c>
      <c r="Z3" s="154"/>
      <c r="AA3" s="154"/>
      <c r="AB3" s="154" t="s">
        <v>20</v>
      </c>
      <c r="AC3" s="154"/>
      <c r="AD3" s="154"/>
    </row>
    <row r="4" spans="1:30" ht="16.7" customHeight="1">
      <c r="A4" s="17"/>
      <c r="B4" s="17"/>
      <c r="C4" s="17"/>
      <c r="D4" s="17"/>
      <c r="E4" s="17"/>
      <c r="F4" s="17"/>
      <c r="G4" s="17"/>
      <c r="H4" s="17"/>
      <c r="I4" s="17"/>
      <c r="J4" s="42"/>
      <c r="O4" s="12" t="s">
        <v>107</v>
      </c>
      <c r="P4" s="12" t="s">
        <v>108</v>
      </c>
      <c r="Q4" s="12" t="s">
        <v>109</v>
      </c>
      <c r="R4" s="12" t="s">
        <v>110</v>
      </c>
      <c r="S4" s="12" t="s">
        <v>108</v>
      </c>
      <c r="T4" s="12" t="s">
        <v>109</v>
      </c>
      <c r="U4" s="12" t="s">
        <v>110</v>
      </c>
      <c r="V4" s="12" t="s">
        <v>108</v>
      </c>
      <c r="W4" s="12" t="s">
        <v>109</v>
      </c>
      <c r="X4" s="12" t="s">
        <v>110</v>
      </c>
      <c r="Y4" s="12" t="s">
        <v>108</v>
      </c>
      <c r="Z4" s="12" t="s">
        <v>109</v>
      </c>
      <c r="AA4" s="12" t="s">
        <v>110</v>
      </c>
      <c r="AB4" s="12" t="s">
        <v>108</v>
      </c>
      <c r="AC4" s="12" t="s">
        <v>109</v>
      </c>
      <c r="AD4" s="12" t="s">
        <v>110</v>
      </c>
    </row>
    <row r="5" spans="1:30" ht="81.95">
      <c r="A5" s="17"/>
      <c r="B5" s="17"/>
      <c r="C5" s="17"/>
      <c r="D5" s="17"/>
      <c r="E5" s="27">
        <f>G40</f>
        <v>0</v>
      </c>
      <c r="F5" s="43"/>
      <c r="G5" s="19"/>
      <c r="H5" s="17"/>
      <c r="I5" s="17"/>
      <c r="J5" s="42"/>
      <c r="O5" s="12" t="s">
        <v>111</v>
      </c>
      <c r="P5" s="12">
        <f>IF(G40&lt;0.26,1,0)</f>
        <v>1</v>
      </c>
      <c r="Q5" s="52">
        <f>IF(P5&lt;&gt;0,G$40,0)</f>
        <v>0</v>
      </c>
      <c r="R5" s="53">
        <f>IF(P5&lt;&gt;0,H$38,0)</f>
        <v>1</v>
      </c>
      <c r="S5" s="12">
        <f>IF(G36&lt;0.26,1,0)</f>
        <v>1</v>
      </c>
      <c r="T5" s="52">
        <f>IF(S5&lt;&gt;0,G$36,0)</f>
        <v>0</v>
      </c>
      <c r="U5" s="53">
        <f>IF(S5&lt;&gt;0,H$36,0)</f>
        <v>1</v>
      </c>
      <c r="V5" s="12">
        <f>IF(G37&lt;0.26,1,0)</f>
        <v>1</v>
      </c>
      <c r="W5" s="52">
        <f>IF(V5&lt;&gt;0,G$37,0)</f>
        <v>0</v>
      </c>
      <c r="X5" s="52">
        <f>IF(V5&lt;&gt;0,H$37,0)</f>
        <v>1</v>
      </c>
      <c r="Y5" s="12">
        <f>IF(G38&lt;0.26,1,0)</f>
        <v>1</v>
      </c>
      <c r="Z5" s="52">
        <f>IF(Y5&lt;&gt;0,G$38,0)</f>
        <v>0</v>
      </c>
      <c r="AA5" s="52">
        <f>IF($Y5&lt;&gt;0,H$38,0)</f>
        <v>1</v>
      </c>
      <c r="AB5" s="12">
        <f>IF(G39&lt;0.26,1,0)</f>
        <v>1</v>
      </c>
      <c r="AC5" s="52">
        <f>IF(AB5&lt;&gt;0,G$39,0)</f>
        <v>0</v>
      </c>
      <c r="AD5" s="52">
        <f>IF(AB5&lt;&gt;0,H$39,0)</f>
        <v>1</v>
      </c>
    </row>
    <row r="6" spans="1:30">
      <c r="A6" s="17"/>
      <c r="B6" s="17"/>
      <c r="C6" s="17"/>
      <c r="D6" s="17"/>
      <c r="E6" s="17"/>
      <c r="F6" s="17"/>
      <c r="G6" s="17"/>
      <c r="H6" s="17"/>
      <c r="I6" s="17"/>
      <c r="J6" s="42"/>
      <c r="O6" s="12" t="s">
        <v>112</v>
      </c>
      <c r="P6" s="12">
        <f>IF(AND(G40&gt;0.26,G40&lt;=0.5)*1,1,0)</f>
        <v>0</v>
      </c>
      <c r="Q6" s="52">
        <f t="shared" ref="Q6:Q8" si="0">IF(P6&lt;&gt;0,G$40,0)</f>
        <v>0</v>
      </c>
      <c r="R6" s="53">
        <f t="shared" ref="R6:R8" si="1">IF(P6&lt;&gt;0,H$38,0)</f>
        <v>0</v>
      </c>
      <c r="S6" s="12">
        <f>IF(AND(G36&gt;0.26,G36&lt;=0.5)*1,1,0)</f>
        <v>0</v>
      </c>
      <c r="T6" s="52">
        <f t="shared" ref="T6:T8" si="2">IF(S6&lt;&gt;0,G$36,0)</f>
        <v>0</v>
      </c>
      <c r="U6" s="53">
        <f t="shared" ref="U6:U8" si="3">IF(S6&lt;&gt;0,H$36,0)</f>
        <v>0</v>
      </c>
      <c r="V6" s="12">
        <f>IF(AND(G37&gt;0.26,G37&lt;=0.5)*1,1,0)</f>
        <v>0</v>
      </c>
      <c r="W6" s="52">
        <f t="shared" ref="W6:W8" si="4">IF(V6&lt;&gt;0,G$37,0)</f>
        <v>0</v>
      </c>
      <c r="X6" s="52">
        <f t="shared" ref="X6:X8" si="5">IF(V6&lt;&gt;0,H$37,0)</f>
        <v>0</v>
      </c>
      <c r="Y6" s="12">
        <f>IF(AND(G38&gt;0.26,G38&lt;=0.5)*1,1,0)</f>
        <v>0</v>
      </c>
      <c r="Z6" s="52">
        <f t="shared" ref="Z6:Z8" si="6">IF(Y6&lt;&gt;0,G$38,0)</f>
        <v>0</v>
      </c>
      <c r="AA6" s="52">
        <f t="shared" ref="AA6:AA8" si="7">IF($Y6&lt;&gt;0,H$38,0)</f>
        <v>0</v>
      </c>
      <c r="AB6" s="12">
        <f>IF(AND(G39&gt;0.26,G39&lt;=0.5)*1,1,0)</f>
        <v>0</v>
      </c>
      <c r="AC6" s="52">
        <f t="shared" ref="AC6:AC8" si="8">IF(AB6&lt;&gt;0,G$39,0)</f>
        <v>0</v>
      </c>
      <c r="AD6" s="52">
        <f t="shared" ref="AD6:AD8" si="9">IF(AB6&lt;&gt;0,H$39,0)</f>
        <v>0</v>
      </c>
    </row>
    <row r="7" spans="1:30">
      <c r="A7" s="17"/>
      <c r="B7" s="17"/>
      <c r="C7" s="17"/>
      <c r="D7" s="17"/>
      <c r="E7" s="18"/>
      <c r="F7" s="18"/>
      <c r="G7" s="19"/>
      <c r="H7" s="17"/>
      <c r="I7" s="17"/>
      <c r="J7" s="42"/>
      <c r="O7" s="12" t="s">
        <v>113</v>
      </c>
      <c r="P7" s="12">
        <f>IF(AND(G40&gt;0.5,G40&lt;=0.75)*1,1,0)</f>
        <v>0</v>
      </c>
      <c r="Q7" s="52">
        <f t="shared" si="0"/>
        <v>0</v>
      </c>
      <c r="R7" s="53">
        <f t="shared" si="1"/>
        <v>0</v>
      </c>
      <c r="S7" s="12">
        <f>IF(AND(G36&gt;0.5,G36&lt;=0.75)*1,1,0)</f>
        <v>0</v>
      </c>
      <c r="T7" s="52">
        <f t="shared" si="2"/>
        <v>0</v>
      </c>
      <c r="U7" s="53">
        <f t="shared" si="3"/>
        <v>0</v>
      </c>
      <c r="V7" s="12">
        <f>IF(AND(G37&gt;0.5,G37&lt;=0.75)*1,1,0)</f>
        <v>0</v>
      </c>
      <c r="W7" s="52">
        <f t="shared" si="4"/>
        <v>0</v>
      </c>
      <c r="X7" s="52">
        <f t="shared" si="5"/>
        <v>0</v>
      </c>
      <c r="Y7" s="12">
        <f>IF(AND(G38&gt;0.5,G38&lt;=0.75)*1,1,0)</f>
        <v>0</v>
      </c>
      <c r="Z7" s="52">
        <f t="shared" si="6"/>
        <v>0</v>
      </c>
      <c r="AA7" s="52">
        <f t="shared" si="7"/>
        <v>0</v>
      </c>
      <c r="AB7" s="12">
        <f>IF(AND(G39&gt;0.5,G39&lt;=0.75)*1,1,0)</f>
        <v>0</v>
      </c>
      <c r="AC7" s="52">
        <f t="shared" si="8"/>
        <v>0</v>
      </c>
      <c r="AD7" s="52">
        <f t="shared" si="9"/>
        <v>0</v>
      </c>
    </row>
    <row r="8" spans="1:30">
      <c r="A8" s="17"/>
      <c r="B8" s="17"/>
      <c r="C8" s="17"/>
      <c r="D8" s="17"/>
      <c r="E8" s="17"/>
      <c r="F8" s="17"/>
      <c r="G8" s="17"/>
      <c r="H8" s="17"/>
      <c r="I8" s="17"/>
      <c r="J8" s="42"/>
      <c r="O8" s="12" t="s">
        <v>114</v>
      </c>
      <c r="P8" s="12">
        <f>IF(AND(G40=0.76,G40&lt;=1)*1,1,0)</f>
        <v>0</v>
      </c>
      <c r="Q8" s="52">
        <f t="shared" si="0"/>
        <v>0</v>
      </c>
      <c r="R8" s="53">
        <f t="shared" si="1"/>
        <v>0</v>
      </c>
      <c r="S8" s="12">
        <f>IF(AND(G36&gt;=0.76,G36&lt;=1)*1,1,0)</f>
        <v>0</v>
      </c>
      <c r="T8" s="52">
        <f t="shared" si="2"/>
        <v>0</v>
      </c>
      <c r="U8" s="53">
        <f t="shared" si="3"/>
        <v>0</v>
      </c>
      <c r="V8" s="12">
        <f>IF(AND(G37&gt;=0.76,G37&lt;=1)*1,1,0)</f>
        <v>0</v>
      </c>
      <c r="W8" s="52">
        <f t="shared" si="4"/>
        <v>0</v>
      </c>
      <c r="X8" s="52">
        <f t="shared" si="5"/>
        <v>0</v>
      </c>
      <c r="Y8" s="12">
        <f>IF(AND(G38&gt;=0.76,G38&lt;=1)*1,1,0)</f>
        <v>0</v>
      </c>
      <c r="Z8" s="52">
        <f t="shared" si="6"/>
        <v>0</v>
      </c>
      <c r="AA8" s="52">
        <f t="shared" si="7"/>
        <v>0</v>
      </c>
      <c r="AB8" s="12">
        <f>IF(AND(G39&gt;=0.76,G39&lt;=1)*1,1,0)</f>
        <v>0</v>
      </c>
      <c r="AC8" s="52">
        <f t="shared" si="8"/>
        <v>0</v>
      </c>
      <c r="AD8" s="52">
        <f t="shared" si="9"/>
        <v>0</v>
      </c>
    </row>
    <row r="9" spans="1:30" ht="92.1">
      <c r="A9" s="17"/>
      <c r="B9" s="17"/>
      <c r="C9" s="17"/>
      <c r="D9" s="17"/>
      <c r="E9" s="20"/>
      <c r="F9" s="17"/>
      <c r="G9" s="17"/>
      <c r="H9" s="21"/>
      <c r="I9" s="17"/>
      <c r="J9" s="42"/>
    </row>
    <row r="10" spans="1:30">
      <c r="A10" s="17"/>
      <c r="B10" s="17"/>
      <c r="C10" s="17"/>
      <c r="D10" s="17"/>
      <c r="E10" s="17"/>
      <c r="F10" s="17"/>
      <c r="G10" s="17"/>
      <c r="H10" s="17"/>
      <c r="I10" s="17"/>
      <c r="J10" s="42"/>
    </row>
    <row r="11" spans="1:30">
      <c r="A11" s="17"/>
      <c r="B11" s="17"/>
      <c r="C11" s="17"/>
      <c r="D11" s="17"/>
      <c r="E11" s="17"/>
      <c r="F11" s="17"/>
      <c r="G11" s="17"/>
      <c r="H11" s="17"/>
      <c r="I11" s="17"/>
      <c r="J11" s="42"/>
    </row>
    <row r="12" spans="1:30">
      <c r="A12" s="17"/>
      <c r="B12" s="17"/>
      <c r="C12" s="17"/>
      <c r="D12" s="22"/>
      <c r="E12" s="23"/>
      <c r="F12" s="23"/>
      <c r="G12" s="23"/>
      <c r="H12" s="23"/>
      <c r="I12" s="23"/>
      <c r="J12" s="42"/>
    </row>
    <row r="13" spans="1:30" ht="47.1">
      <c r="A13" s="17"/>
      <c r="B13" s="24">
        <f>G36</f>
        <v>0</v>
      </c>
      <c r="C13" s="17"/>
      <c r="D13" s="25">
        <f>G37</f>
        <v>0</v>
      </c>
      <c r="E13" s="17"/>
      <c r="F13" s="25">
        <f>G38</f>
        <v>0</v>
      </c>
      <c r="G13" s="17"/>
      <c r="H13" s="26">
        <f>G39</f>
        <v>0</v>
      </c>
      <c r="I13" s="17"/>
      <c r="J13" s="42"/>
    </row>
    <row r="14" spans="1:30">
      <c r="A14" s="17"/>
      <c r="B14" s="17"/>
      <c r="C14" s="17"/>
      <c r="D14" s="17"/>
      <c r="E14" s="17"/>
      <c r="F14" s="17"/>
      <c r="G14" s="17"/>
      <c r="H14" s="17"/>
      <c r="I14" s="17"/>
      <c r="J14" s="42"/>
    </row>
    <row r="15" spans="1:30">
      <c r="A15" s="17"/>
      <c r="B15" s="17"/>
      <c r="C15" s="17"/>
      <c r="D15" s="17"/>
      <c r="E15" s="17"/>
      <c r="F15" s="17"/>
      <c r="G15" s="17"/>
      <c r="H15" s="17"/>
      <c r="I15" s="17"/>
      <c r="J15" s="42"/>
    </row>
    <row r="16" spans="1:30">
      <c r="A16" s="17"/>
      <c r="B16" s="17"/>
      <c r="C16" s="17"/>
      <c r="D16" s="17"/>
      <c r="E16" s="17"/>
      <c r="F16" s="17"/>
      <c r="G16" s="17"/>
      <c r="H16" s="17"/>
      <c r="I16" s="17"/>
      <c r="J16" s="42"/>
    </row>
    <row r="17" spans="1:31">
      <c r="A17" s="17"/>
      <c r="B17" s="17"/>
      <c r="C17" s="17"/>
      <c r="D17" s="17"/>
      <c r="E17" s="17"/>
      <c r="F17" s="17"/>
      <c r="G17" s="17"/>
      <c r="H17" s="17"/>
      <c r="I17" s="17"/>
      <c r="J17" s="42"/>
    </row>
    <row r="18" spans="1:31">
      <c r="A18" s="17"/>
      <c r="B18" s="17"/>
      <c r="C18" s="17"/>
      <c r="D18" s="17"/>
      <c r="E18" s="17"/>
      <c r="F18" s="17"/>
      <c r="G18" s="17"/>
      <c r="H18" s="17"/>
      <c r="I18" s="17"/>
      <c r="J18" s="42"/>
    </row>
    <row r="19" spans="1:31">
      <c r="A19" s="17"/>
      <c r="B19" s="17"/>
      <c r="C19" s="17"/>
      <c r="D19" s="17"/>
      <c r="E19" s="17"/>
      <c r="F19" s="17"/>
      <c r="G19" s="17"/>
      <c r="H19" s="17"/>
      <c r="I19" s="17"/>
      <c r="J19" s="42"/>
    </row>
    <row r="20" spans="1:31" s="13" customFormat="1" ht="32.1">
      <c r="A20" s="10" t="s">
        <v>4</v>
      </c>
      <c r="B20" s="10" t="s">
        <v>115</v>
      </c>
      <c r="C20" s="10" t="s">
        <v>8</v>
      </c>
      <c r="D20" s="10" t="s">
        <v>150</v>
      </c>
      <c r="E20" s="10" t="s">
        <v>116</v>
      </c>
      <c r="F20" s="10" t="s">
        <v>14</v>
      </c>
      <c r="G20" s="10" t="s">
        <v>16</v>
      </c>
      <c r="H20" s="10" t="s">
        <v>117</v>
      </c>
      <c r="I20" s="10" t="s">
        <v>20</v>
      </c>
      <c r="J20" s="44" t="s">
        <v>118</v>
      </c>
      <c r="K20" s="54"/>
      <c r="L20" s="54"/>
      <c r="M20" s="54"/>
      <c r="N20" s="54"/>
      <c r="O20" s="54"/>
      <c r="P20" s="54"/>
      <c r="Q20" s="54"/>
      <c r="R20" s="54"/>
      <c r="S20" s="54"/>
      <c r="T20" s="54"/>
      <c r="U20" s="54"/>
      <c r="V20" s="54"/>
      <c r="W20" s="54"/>
      <c r="X20" s="54"/>
      <c r="Y20" s="54"/>
      <c r="Z20" s="54"/>
      <c r="AA20" s="54"/>
      <c r="AB20" s="54"/>
      <c r="AC20" s="54"/>
      <c r="AD20" s="54"/>
      <c r="AE20" s="54"/>
    </row>
    <row r="21" spans="1:31" s="1" customFormat="1" ht="96">
      <c r="A21" s="39" t="s">
        <v>429</v>
      </c>
      <c r="B21" s="34" t="s">
        <v>430</v>
      </c>
      <c r="C21" s="35" t="s">
        <v>161</v>
      </c>
      <c r="D21" s="35" t="s">
        <v>135</v>
      </c>
      <c r="E21" s="35" t="s">
        <v>431</v>
      </c>
      <c r="F21" s="41" t="s">
        <v>80</v>
      </c>
      <c r="G21" s="41" t="s">
        <v>86</v>
      </c>
      <c r="H21" s="75" t="s">
        <v>172</v>
      </c>
      <c r="I21" s="75" t="s">
        <v>172</v>
      </c>
      <c r="J21" s="37"/>
      <c r="K21" s="55">
        <f t="shared" ref="K21:K34" si="10">IF(F21="Sem Política",0,IF(F21="Política Informal",0.25,IF(F21="Política Parcialmente Escrita",0.5,IF(F21="Política Escrita",0.75,IF(F21="Política Escrita e Aprovada",1,"INVALID")))))</f>
        <v>0</v>
      </c>
      <c r="L21" s="55">
        <f t="shared" ref="L21:L34" si="11">IF(G21="Não implementado",0,IF(G21="Partes da Política Implementadas",0.25,IF(G21="Implementada em Alguns Sistemas",0.5,IF(G21="Implementada em Muitos Sistemas",0.75,IF(G21="Implementada em Todos os Sistemas",1,"INVALID")))))</f>
        <v>0</v>
      </c>
      <c r="M21" s="55"/>
      <c r="N21" s="55"/>
      <c r="O21" s="56"/>
      <c r="P21" s="56"/>
      <c r="Q21" s="56"/>
      <c r="R21" s="56"/>
      <c r="S21" s="56"/>
      <c r="T21" s="56"/>
      <c r="U21" s="56"/>
      <c r="V21" s="56"/>
      <c r="W21" s="56"/>
      <c r="X21" s="56"/>
      <c r="Y21" s="56"/>
      <c r="Z21" s="56"/>
      <c r="AA21" s="56"/>
      <c r="AB21" s="56"/>
      <c r="AC21" s="56"/>
      <c r="AD21" s="56"/>
      <c r="AE21" s="56"/>
    </row>
    <row r="22" spans="1:31" s="1" customFormat="1" ht="176.1">
      <c r="A22" s="46" t="s">
        <v>432</v>
      </c>
      <c r="B22" s="47" t="s">
        <v>433</v>
      </c>
      <c r="C22" s="48" t="s">
        <v>161</v>
      </c>
      <c r="D22" s="48" t="s">
        <v>135</v>
      </c>
      <c r="E22" s="48" t="s">
        <v>431</v>
      </c>
      <c r="F22" s="41" t="s">
        <v>80</v>
      </c>
      <c r="G22" s="41" t="s">
        <v>86</v>
      </c>
      <c r="H22" s="76" t="s">
        <v>172</v>
      </c>
      <c r="I22" s="76" t="s">
        <v>172</v>
      </c>
      <c r="J22" s="51"/>
      <c r="K22" s="55">
        <f t="shared" si="10"/>
        <v>0</v>
      </c>
      <c r="L22" s="55">
        <f t="shared" si="11"/>
        <v>0</v>
      </c>
      <c r="M22" s="55"/>
      <c r="N22" s="55"/>
      <c r="O22" s="56"/>
      <c r="P22" s="56"/>
      <c r="Q22" s="56"/>
      <c r="R22" s="56"/>
      <c r="S22" s="56"/>
      <c r="T22" s="56"/>
      <c r="U22" s="56"/>
      <c r="V22" s="56"/>
      <c r="W22" s="56"/>
      <c r="X22" s="56"/>
      <c r="Y22" s="56"/>
      <c r="Z22" s="56"/>
      <c r="AA22" s="56"/>
      <c r="AB22" s="56"/>
      <c r="AC22" s="56"/>
      <c r="AD22" s="56"/>
      <c r="AE22" s="56"/>
    </row>
    <row r="23" spans="1:31" s="1" customFormat="1" ht="80.099999999999994">
      <c r="A23" s="46" t="s">
        <v>434</v>
      </c>
      <c r="B23" s="47" t="s">
        <v>435</v>
      </c>
      <c r="C23" s="48" t="s">
        <v>161</v>
      </c>
      <c r="D23" s="48" t="s">
        <v>135</v>
      </c>
      <c r="E23" s="48" t="s">
        <v>431</v>
      </c>
      <c r="F23" s="41" t="s">
        <v>80</v>
      </c>
      <c r="G23" s="41" t="s">
        <v>86</v>
      </c>
      <c r="H23" s="76" t="s">
        <v>172</v>
      </c>
      <c r="I23" s="76" t="s">
        <v>172</v>
      </c>
      <c r="J23" s="51"/>
      <c r="K23" s="55">
        <f t="shared" si="10"/>
        <v>0</v>
      </c>
      <c r="L23" s="55">
        <f t="shared" si="11"/>
        <v>0</v>
      </c>
      <c r="M23" s="55"/>
      <c r="N23" s="55"/>
      <c r="O23" s="56"/>
      <c r="P23" s="56"/>
      <c r="Q23" s="56"/>
      <c r="R23" s="56"/>
      <c r="S23" s="56"/>
      <c r="T23" s="56"/>
      <c r="U23" s="56"/>
      <c r="V23" s="56"/>
      <c r="W23" s="56"/>
      <c r="X23" s="56"/>
      <c r="Y23" s="56"/>
      <c r="Z23" s="56"/>
      <c r="AA23" s="56"/>
      <c r="AB23" s="56"/>
      <c r="AC23" s="56"/>
      <c r="AD23" s="56"/>
      <c r="AE23" s="56"/>
    </row>
    <row r="24" spans="1:31" s="1" customFormat="1" ht="96">
      <c r="A24" s="46" t="s">
        <v>436</v>
      </c>
      <c r="B24" s="47" t="s">
        <v>437</v>
      </c>
      <c r="C24" s="48" t="s">
        <v>161</v>
      </c>
      <c r="D24" s="48" t="s">
        <v>135</v>
      </c>
      <c r="E24" s="48" t="s">
        <v>431</v>
      </c>
      <c r="F24" s="41" t="s">
        <v>80</v>
      </c>
      <c r="G24" s="41" t="s">
        <v>86</v>
      </c>
      <c r="H24" s="76" t="s">
        <v>172</v>
      </c>
      <c r="I24" s="76" t="s">
        <v>172</v>
      </c>
      <c r="J24" s="51"/>
      <c r="K24" s="55">
        <f t="shared" si="10"/>
        <v>0</v>
      </c>
      <c r="L24" s="55">
        <f t="shared" si="11"/>
        <v>0</v>
      </c>
      <c r="M24" s="55"/>
      <c r="N24" s="55"/>
      <c r="O24" s="56"/>
      <c r="P24" s="56"/>
      <c r="Q24" s="56"/>
      <c r="R24" s="56"/>
      <c r="S24" s="56"/>
      <c r="T24" s="56"/>
      <c r="U24" s="56"/>
      <c r="V24" s="56"/>
      <c r="W24" s="56"/>
      <c r="X24" s="56"/>
      <c r="Y24" s="56"/>
      <c r="Z24" s="56"/>
      <c r="AA24" s="56"/>
      <c r="AB24" s="56"/>
      <c r="AC24" s="56"/>
      <c r="AD24" s="56"/>
      <c r="AE24" s="56"/>
    </row>
    <row r="25" spans="1:31" s="1" customFormat="1" ht="63.95">
      <c r="A25" s="46" t="s">
        <v>438</v>
      </c>
      <c r="B25" s="47" t="s">
        <v>439</v>
      </c>
      <c r="C25" s="48" t="s">
        <v>161</v>
      </c>
      <c r="D25" s="48" t="s">
        <v>135</v>
      </c>
      <c r="E25" s="48" t="s">
        <v>431</v>
      </c>
      <c r="F25" s="41" t="s">
        <v>80</v>
      </c>
      <c r="G25" s="41" t="s">
        <v>86</v>
      </c>
      <c r="H25" s="76" t="s">
        <v>172</v>
      </c>
      <c r="I25" s="76" t="s">
        <v>172</v>
      </c>
      <c r="J25" s="51"/>
      <c r="K25" s="55">
        <f t="shared" si="10"/>
        <v>0</v>
      </c>
      <c r="L25" s="55">
        <f t="shared" si="11"/>
        <v>0</v>
      </c>
      <c r="M25" s="55"/>
      <c r="N25" s="55"/>
      <c r="O25" s="56"/>
      <c r="P25" s="56"/>
      <c r="Q25" s="56"/>
      <c r="R25" s="56"/>
      <c r="S25" s="56"/>
      <c r="T25" s="56"/>
      <c r="U25" s="56"/>
      <c r="V25" s="56"/>
      <c r="W25" s="56"/>
      <c r="X25" s="56"/>
      <c r="Y25" s="56"/>
      <c r="Z25" s="56"/>
      <c r="AA25" s="56"/>
      <c r="AB25" s="56"/>
      <c r="AC25" s="56"/>
      <c r="AD25" s="56"/>
      <c r="AE25" s="56"/>
    </row>
    <row r="26" spans="1:31" s="1" customFormat="1" ht="128.1">
      <c r="A26" s="46" t="s">
        <v>440</v>
      </c>
      <c r="B26" s="47" t="s">
        <v>441</v>
      </c>
      <c r="C26" s="48" t="s">
        <v>161</v>
      </c>
      <c r="D26" s="48" t="s">
        <v>135</v>
      </c>
      <c r="E26" s="48" t="s">
        <v>431</v>
      </c>
      <c r="F26" s="41" t="s">
        <v>80</v>
      </c>
      <c r="G26" s="41" t="s">
        <v>86</v>
      </c>
      <c r="H26" s="76" t="s">
        <v>172</v>
      </c>
      <c r="I26" s="76" t="s">
        <v>172</v>
      </c>
      <c r="J26" s="51"/>
      <c r="K26" s="55">
        <f t="shared" si="10"/>
        <v>0</v>
      </c>
      <c r="L26" s="55">
        <f t="shared" si="11"/>
        <v>0</v>
      </c>
      <c r="M26" s="55"/>
      <c r="N26" s="55"/>
      <c r="O26" s="56"/>
      <c r="P26" s="56"/>
      <c r="Q26" s="56"/>
      <c r="R26" s="56"/>
      <c r="S26" s="56"/>
      <c r="T26" s="56"/>
      <c r="U26" s="56"/>
      <c r="V26" s="56"/>
      <c r="W26" s="56"/>
      <c r="X26" s="56"/>
      <c r="Y26" s="56"/>
      <c r="Z26" s="56"/>
      <c r="AA26" s="56"/>
      <c r="AB26" s="56"/>
      <c r="AC26" s="56"/>
      <c r="AD26" s="56"/>
      <c r="AE26" s="56"/>
    </row>
    <row r="27" spans="1:31" s="1" customFormat="1" ht="80.099999999999994">
      <c r="A27" s="46" t="s">
        <v>442</v>
      </c>
      <c r="B27" s="47" t="s">
        <v>443</v>
      </c>
      <c r="C27" s="48" t="s">
        <v>161</v>
      </c>
      <c r="D27" s="48" t="s">
        <v>135</v>
      </c>
      <c r="E27" s="48" t="s">
        <v>194</v>
      </c>
      <c r="F27" s="41" t="s">
        <v>80</v>
      </c>
      <c r="G27" s="41" t="s">
        <v>86</v>
      </c>
      <c r="H27" s="76" t="s">
        <v>172</v>
      </c>
      <c r="I27" s="76" t="s">
        <v>172</v>
      </c>
      <c r="J27" s="51"/>
      <c r="K27" s="55">
        <f t="shared" si="10"/>
        <v>0</v>
      </c>
      <c r="L27" s="55">
        <f t="shared" si="11"/>
        <v>0</v>
      </c>
      <c r="M27" s="55"/>
      <c r="N27" s="55"/>
      <c r="O27" s="56"/>
      <c r="P27" s="56"/>
      <c r="Q27" s="56"/>
      <c r="R27" s="56"/>
      <c r="S27" s="56"/>
      <c r="T27" s="56"/>
      <c r="U27" s="56"/>
      <c r="V27" s="56"/>
      <c r="W27" s="56"/>
      <c r="X27" s="56"/>
      <c r="Y27" s="56"/>
      <c r="Z27" s="56"/>
      <c r="AA27" s="56"/>
      <c r="AB27" s="56"/>
      <c r="AC27" s="56"/>
      <c r="AD27" s="56"/>
      <c r="AE27" s="56"/>
    </row>
    <row r="28" spans="1:31" s="1" customFormat="1" ht="15.95">
      <c r="A28" s="46" t="s">
        <v>444</v>
      </c>
      <c r="B28" s="47" t="s">
        <v>445</v>
      </c>
      <c r="C28" s="48" t="s">
        <v>161</v>
      </c>
      <c r="D28" s="48" t="s">
        <v>135</v>
      </c>
      <c r="E28" s="48" t="s">
        <v>431</v>
      </c>
      <c r="F28" s="41" t="s">
        <v>80</v>
      </c>
      <c r="G28" s="41" t="s">
        <v>86</v>
      </c>
      <c r="H28" s="76" t="s">
        <v>172</v>
      </c>
      <c r="I28" s="76" t="s">
        <v>172</v>
      </c>
      <c r="J28" s="51"/>
      <c r="K28" s="55">
        <f t="shared" si="10"/>
        <v>0</v>
      </c>
      <c r="L28" s="55">
        <f t="shared" si="11"/>
        <v>0</v>
      </c>
      <c r="M28" s="55"/>
      <c r="N28" s="55"/>
      <c r="O28" s="56"/>
      <c r="P28" s="56"/>
      <c r="Q28" s="56"/>
      <c r="R28" s="56"/>
      <c r="S28" s="56"/>
      <c r="T28" s="56"/>
      <c r="U28" s="56"/>
      <c r="V28" s="56"/>
      <c r="W28" s="56"/>
      <c r="X28" s="56"/>
      <c r="Y28" s="56"/>
      <c r="Z28" s="56"/>
      <c r="AA28" s="56"/>
      <c r="AB28" s="56"/>
      <c r="AC28" s="56"/>
      <c r="AD28" s="56"/>
      <c r="AE28" s="56"/>
    </row>
    <row r="29" spans="1:31" s="1" customFormat="1" ht="96">
      <c r="A29" s="39" t="s">
        <v>446</v>
      </c>
      <c r="B29" s="34" t="s">
        <v>447</v>
      </c>
      <c r="C29" s="35" t="s">
        <v>161</v>
      </c>
      <c r="D29" s="35" t="s">
        <v>135</v>
      </c>
      <c r="E29" s="35" t="s">
        <v>395</v>
      </c>
      <c r="F29" s="41" t="s">
        <v>80</v>
      </c>
      <c r="G29" s="41" t="s">
        <v>86</v>
      </c>
      <c r="H29" s="75" t="s">
        <v>172</v>
      </c>
      <c r="I29" s="75" t="s">
        <v>172</v>
      </c>
      <c r="J29" s="37"/>
      <c r="K29" s="55">
        <f t="shared" si="10"/>
        <v>0</v>
      </c>
      <c r="L29" s="55">
        <f t="shared" si="11"/>
        <v>0</v>
      </c>
      <c r="M29" s="55"/>
      <c r="N29" s="55"/>
      <c r="O29" s="56"/>
      <c r="P29" s="56"/>
      <c r="Q29" s="56"/>
      <c r="R29" s="56"/>
      <c r="S29" s="56"/>
      <c r="T29" s="56"/>
      <c r="U29" s="56"/>
      <c r="V29" s="56"/>
      <c r="W29" s="56"/>
      <c r="X29" s="56"/>
      <c r="Y29" s="56"/>
      <c r="Z29" s="56"/>
      <c r="AA29" s="56"/>
      <c r="AB29" s="56"/>
      <c r="AC29" s="56"/>
      <c r="AD29" s="56"/>
      <c r="AE29" s="56"/>
    </row>
    <row r="30" spans="1:31" s="1" customFormat="1" ht="144">
      <c r="A30" s="39" t="s">
        <v>448</v>
      </c>
      <c r="B30" s="34" t="s">
        <v>449</v>
      </c>
      <c r="C30" s="35" t="s">
        <v>161</v>
      </c>
      <c r="D30" s="35" t="s">
        <v>135</v>
      </c>
      <c r="E30" s="35" t="s">
        <v>431</v>
      </c>
      <c r="F30" s="41" t="s">
        <v>80</v>
      </c>
      <c r="G30" s="41" t="s">
        <v>86</v>
      </c>
      <c r="H30" s="75" t="s">
        <v>172</v>
      </c>
      <c r="I30" s="75" t="s">
        <v>172</v>
      </c>
      <c r="J30" s="37"/>
      <c r="K30" s="55">
        <f t="shared" si="10"/>
        <v>0</v>
      </c>
      <c r="L30" s="55">
        <f t="shared" si="11"/>
        <v>0</v>
      </c>
      <c r="M30" s="55"/>
      <c r="N30" s="55"/>
      <c r="O30" s="56"/>
      <c r="P30" s="56"/>
      <c r="Q30" s="56"/>
      <c r="R30" s="56"/>
      <c r="S30" s="56"/>
      <c r="T30" s="56"/>
      <c r="U30" s="56"/>
      <c r="V30" s="56"/>
      <c r="W30" s="56"/>
      <c r="X30" s="56"/>
      <c r="Y30" s="56"/>
      <c r="Z30" s="56"/>
      <c r="AA30" s="56"/>
      <c r="AB30" s="56"/>
      <c r="AC30" s="56"/>
      <c r="AD30" s="56"/>
      <c r="AE30" s="56"/>
    </row>
    <row r="31" spans="1:31" s="1" customFormat="1" ht="144">
      <c r="A31" s="39" t="s">
        <v>450</v>
      </c>
      <c r="B31" s="34" t="s">
        <v>451</v>
      </c>
      <c r="C31" s="35" t="s">
        <v>161</v>
      </c>
      <c r="D31" s="35" t="s">
        <v>135</v>
      </c>
      <c r="E31" s="35" t="s">
        <v>431</v>
      </c>
      <c r="F31" s="41" t="s">
        <v>80</v>
      </c>
      <c r="G31" s="41" t="s">
        <v>86</v>
      </c>
      <c r="H31" s="75" t="s">
        <v>172</v>
      </c>
      <c r="I31" s="75" t="s">
        <v>172</v>
      </c>
      <c r="J31" s="37"/>
      <c r="K31" s="55">
        <f t="shared" si="10"/>
        <v>0</v>
      </c>
      <c r="L31" s="55">
        <f t="shared" si="11"/>
        <v>0</v>
      </c>
      <c r="M31" s="55"/>
      <c r="N31" s="55"/>
      <c r="O31" s="56"/>
      <c r="P31" s="56"/>
      <c r="Q31" s="56"/>
      <c r="R31" s="56"/>
      <c r="S31" s="56"/>
      <c r="T31" s="56"/>
      <c r="U31" s="56"/>
      <c r="V31" s="56"/>
      <c r="W31" s="56"/>
      <c r="X31" s="56"/>
      <c r="Y31" s="56"/>
      <c r="Z31" s="56"/>
      <c r="AA31" s="56"/>
      <c r="AB31" s="56"/>
      <c r="AC31" s="56"/>
      <c r="AD31" s="56"/>
      <c r="AE31" s="56"/>
    </row>
    <row r="32" spans="1:31" s="1" customFormat="1" ht="32.1">
      <c r="A32" s="46" t="s">
        <v>452</v>
      </c>
      <c r="B32" s="47" t="s">
        <v>453</v>
      </c>
      <c r="C32" s="48" t="s">
        <v>161</v>
      </c>
      <c r="D32" s="48">
        <v>3</v>
      </c>
      <c r="E32" s="48" t="s">
        <v>454</v>
      </c>
      <c r="F32" s="41" t="s">
        <v>80</v>
      </c>
      <c r="G32" s="41" t="s">
        <v>86</v>
      </c>
      <c r="H32" s="49" t="s">
        <v>92</v>
      </c>
      <c r="I32" s="49" t="s">
        <v>98</v>
      </c>
      <c r="J32" s="51"/>
      <c r="K32" s="55">
        <f t="shared" si="10"/>
        <v>0</v>
      </c>
      <c r="L32" s="55">
        <f t="shared" si="11"/>
        <v>0</v>
      </c>
      <c r="M32" s="55">
        <f>IF(H32="Não Automatizado",0,IF(H32="Partes da Política Automatizadas",0.25,IF(H32="Automatizada em Alguns Sistemas",0.5,IF(H32="Automatizada em Muitos Sistemas",0.75,IF(H32="Automatizada em Todos os Sistemas",1,"INVALID")))))</f>
        <v>0</v>
      </c>
      <c r="N32" s="55">
        <f>IF(I32="Não Reportado",0,IF(I32="Partes da Política Reportadas",0.25,IF(I32="Reportada em Alguns Sistemas",0.5,IF(I32="Reportada em Muitos Sistemas",0.75,IF(I32="Reportada em Todos os Sistemas",1,"INVALID")))))</f>
        <v>0</v>
      </c>
      <c r="O32" s="56"/>
      <c r="P32" s="56"/>
      <c r="Q32" s="56"/>
      <c r="R32" s="56"/>
      <c r="S32" s="56"/>
      <c r="T32" s="56"/>
      <c r="U32" s="56"/>
      <c r="V32" s="56"/>
      <c r="W32" s="56"/>
      <c r="X32" s="56"/>
      <c r="Y32" s="56"/>
      <c r="Z32" s="56"/>
      <c r="AA32" s="56"/>
      <c r="AB32" s="56"/>
      <c r="AC32" s="56"/>
      <c r="AD32" s="56"/>
      <c r="AE32" s="56"/>
    </row>
    <row r="33" spans="1:31" s="1" customFormat="1" ht="80.099999999999994">
      <c r="A33" s="39" t="s">
        <v>455</v>
      </c>
      <c r="B33" s="34" t="s">
        <v>456</v>
      </c>
      <c r="C33" s="35" t="s">
        <v>161</v>
      </c>
      <c r="D33" s="35">
        <v>3</v>
      </c>
      <c r="E33" s="35" t="s">
        <v>457</v>
      </c>
      <c r="F33" s="41" t="s">
        <v>80</v>
      </c>
      <c r="G33" s="41" t="s">
        <v>86</v>
      </c>
      <c r="H33" s="75" t="s">
        <v>172</v>
      </c>
      <c r="I33" s="75" t="s">
        <v>172</v>
      </c>
      <c r="J33" s="37"/>
      <c r="K33" s="55">
        <f t="shared" si="10"/>
        <v>0</v>
      </c>
      <c r="L33" s="55">
        <f t="shared" si="11"/>
        <v>0</v>
      </c>
      <c r="M33" s="55"/>
      <c r="N33" s="55"/>
      <c r="O33" s="56"/>
      <c r="P33" s="56"/>
      <c r="Q33" s="56"/>
      <c r="R33" s="56"/>
      <c r="S33" s="56"/>
      <c r="T33" s="56"/>
      <c r="U33" s="56"/>
      <c r="V33" s="56"/>
      <c r="W33" s="56"/>
      <c r="X33" s="56"/>
      <c r="Y33" s="56"/>
      <c r="Z33" s="56"/>
      <c r="AA33" s="56"/>
      <c r="AB33" s="56"/>
      <c r="AC33" s="56"/>
      <c r="AD33" s="56"/>
      <c r="AE33" s="56"/>
    </row>
    <row r="34" spans="1:31" s="1" customFormat="1" ht="96">
      <c r="A34" s="74" t="s">
        <v>458</v>
      </c>
      <c r="B34" s="34" t="s">
        <v>459</v>
      </c>
      <c r="C34" s="35" t="s">
        <v>161</v>
      </c>
      <c r="D34" s="35">
        <v>3</v>
      </c>
      <c r="E34" s="35" t="s">
        <v>431</v>
      </c>
      <c r="F34" s="41" t="s">
        <v>80</v>
      </c>
      <c r="G34" s="41" t="s">
        <v>86</v>
      </c>
      <c r="H34" s="75" t="s">
        <v>172</v>
      </c>
      <c r="I34" s="75" t="s">
        <v>172</v>
      </c>
      <c r="J34" s="37"/>
      <c r="K34" s="55">
        <f t="shared" si="10"/>
        <v>0</v>
      </c>
      <c r="L34" s="55">
        <f t="shared" si="11"/>
        <v>0</v>
      </c>
      <c r="M34" s="55"/>
      <c r="N34" s="55"/>
      <c r="O34" s="56"/>
      <c r="P34" s="56"/>
      <c r="Q34" s="56"/>
      <c r="R34" s="56"/>
      <c r="S34" s="56"/>
      <c r="T34" s="56"/>
      <c r="U34" s="56"/>
      <c r="V34" s="56"/>
      <c r="W34" s="56"/>
      <c r="X34" s="56"/>
      <c r="Y34" s="56"/>
      <c r="Z34" s="56"/>
      <c r="AA34" s="56"/>
      <c r="AB34" s="56"/>
      <c r="AC34" s="56"/>
      <c r="AD34" s="56"/>
      <c r="AE34" s="56"/>
    </row>
    <row r="35" spans="1:31" s="12" customFormat="1" hidden="1">
      <c r="A35" s="77"/>
      <c r="C35" s="57"/>
      <c r="D35" s="57"/>
    </row>
    <row r="36" spans="1:31" s="12" customFormat="1" hidden="1">
      <c r="C36" s="57"/>
      <c r="D36" s="57"/>
      <c r="E36" s="137" t="s">
        <v>141</v>
      </c>
      <c r="G36" s="58">
        <f>AVERAGE(K21:K34)</f>
        <v>0</v>
      </c>
      <c r="H36" s="58">
        <f>1-G36</f>
        <v>1</v>
      </c>
    </row>
    <row r="37" spans="1:31" s="12" customFormat="1" ht="15.95" hidden="1">
      <c r="C37" s="57"/>
      <c r="D37" s="57"/>
      <c r="E37" s="59" t="s">
        <v>142</v>
      </c>
      <c r="F37" s="59"/>
      <c r="G37" s="58">
        <f>AVERAGE(L21:L34)</f>
        <v>0</v>
      </c>
      <c r="H37" s="58">
        <f>1-G37</f>
        <v>1</v>
      </c>
    </row>
    <row r="38" spans="1:31" s="12" customFormat="1" ht="15.95" hidden="1">
      <c r="C38" s="57"/>
      <c r="D38" s="57"/>
      <c r="E38" s="59" t="s">
        <v>143</v>
      </c>
      <c r="F38" s="59"/>
      <c r="G38" s="58">
        <f>AVERAGE(M21:M34)</f>
        <v>0</v>
      </c>
      <c r="H38" s="58">
        <f>1-G38</f>
        <v>1</v>
      </c>
    </row>
    <row r="39" spans="1:31" s="12" customFormat="1" ht="15.95" hidden="1">
      <c r="C39" s="57"/>
      <c r="D39" s="57"/>
      <c r="E39" s="59" t="s">
        <v>144</v>
      </c>
      <c r="F39" s="59"/>
      <c r="G39" s="58">
        <f>AVERAGE(N21:N34)</f>
        <v>0</v>
      </c>
      <c r="H39" s="58">
        <f>1-G39</f>
        <v>1</v>
      </c>
    </row>
    <row r="40" spans="1:31" s="12" customFormat="1" ht="15.95" hidden="1">
      <c r="C40" s="57"/>
      <c r="D40" s="57"/>
      <c r="E40" s="59" t="s">
        <v>145</v>
      </c>
      <c r="F40" s="59"/>
      <c r="G40" s="58">
        <f>AVERAGE(G36:G39)</f>
        <v>0</v>
      </c>
      <c r="H40" s="58">
        <f>1-G40</f>
        <v>1</v>
      </c>
    </row>
    <row r="41" spans="1:31" s="12" customFormat="1" ht="15.95" hidden="1">
      <c r="C41" s="57"/>
      <c r="D41" s="57"/>
      <c r="E41" s="59" t="s">
        <v>146</v>
      </c>
      <c r="F41" s="59"/>
      <c r="G41" s="58"/>
      <c r="H41" s="58">
        <f t="shared" ref="H41:H43" si="12">1-G41</f>
        <v>1</v>
      </c>
    </row>
    <row r="42" spans="1:31" s="12" customFormat="1" ht="15.95" hidden="1">
      <c r="C42" s="57"/>
      <c r="D42" s="57"/>
      <c r="E42" s="59" t="s">
        <v>147</v>
      </c>
      <c r="F42" s="59"/>
      <c r="G42" s="58">
        <f>AVERAGE(L21:L31)</f>
        <v>0</v>
      </c>
      <c r="H42" s="58">
        <f t="shared" si="12"/>
        <v>1</v>
      </c>
    </row>
    <row r="43" spans="1:31" s="12" customFormat="1" ht="15.95" hidden="1">
      <c r="C43" s="57"/>
      <c r="D43" s="57"/>
      <c r="E43" s="59" t="s">
        <v>148</v>
      </c>
      <c r="F43" s="59"/>
      <c r="G43" s="58">
        <f>AVERAGE(L21:L34)</f>
        <v>0</v>
      </c>
      <c r="H43" s="58">
        <f t="shared" si="12"/>
        <v>1</v>
      </c>
    </row>
    <row r="45" spans="1:31">
      <c r="A45" s="146" t="s">
        <v>22</v>
      </c>
      <c r="B45" s="146"/>
      <c r="C45" s="146"/>
      <c r="D45" s="146"/>
      <c r="E45" s="146"/>
      <c r="F45" s="146"/>
      <c r="G45" s="146"/>
      <c r="H45" s="146"/>
      <c r="I45" s="146"/>
      <c r="J45" s="146"/>
      <c r="K45" s="146"/>
      <c r="L45" s="146"/>
      <c r="M45" s="146"/>
      <c r="N45" s="146"/>
      <c r="O45" s="146"/>
      <c r="P45" s="146"/>
    </row>
  </sheetData>
  <mergeCells count="8">
    <mergeCell ref="A1:J1"/>
    <mergeCell ref="A45:P45"/>
    <mergeCell ref="O2:AD2"/>
    <mergeCell ref="P3:R3"/>
    <mergeCell ref="S3:U3"/>
    <mergeCell ref="V3:X3"/>
    <mergeCell ref="Y3:AA3"/>
    <mergeCell ref="AB3:AD3"/>
  </mergeCells>
  <conditionalFormatting sqref="B14:F14">
    <cfRule type="colorScale" priority="5">
      <colorScale>
        <cfvo type="min"/>
        <cfvo type="percentile" val="50"/>
        <cfvo type="max"/>
        <color rgb="FFF8696B"/>
        <color rgb="FFFFEB84"/>
        <color rgb="FF63BE7B"/>
      </colorScale>
    </cfRule>
  </conditionalFormatting>
  <conditionalFormatting sqref="E5 B13 D13 F13 H13">
    <cfRule type="cellIs" dxfId="96" priority="1" operator="between">
      <formula>0.76</formula>
      <formula>1</formula>
    </cfRule>
    <cfRule type="cellIs" dxfId="95" priority="2" operator="between">
      <formula>0.5</formula>
      <formula>0.75</formula>
    </cfRule>
    <cfRule type="cellIs" dxfId="94" priority="3" operator="between">
      <formula>0.26</formula>
      <formula>0.5</formula>
    </cfRule>
    <cfRule type="cellIs" dxfId="93" priority="4" operator="lessThan">
      <formula>0.26</formula>
    </cfRule>
  </conditionalFormatting>
  <hyperlinks>
    <hyperlink ref="A45" r:id="rId1" display="http://creativecommons.org/licenses/by-sa/4.0/" xr:uid="{00000000-0004-0000-11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72" operator="equal" id="{AB439862-F346-4435-B099-FD54683DDCC5}">
            <xm:f>Valores!$A$15</xm:f>
            <x14:dxf>
              <fill>
                <patternFill>
                  <bgColor rgb="FF27AE60"/>
                </patternFill>
              </fill>
            </x14:dxf>
          </x14:cfRule>
          <x14:cfRule type="cellIs" priority="83" operator="equal" id="{E5141F2D-86AF-4B37-8617-BAD3ACED1FC3}">
            <xm:f>Valores!$A$14</xm:f>
            <x14:dxf>
              <fill>
                <patternFill>
                  <bgColor rgb="FFF1C40F"/>
                </patternFill>
              </fill>
            </x14:dxf>
          </x14:cfRule>
          <x14:cfRule type="cellIs" priority="84" operator="equal" id="{01D73181-0F7D-4F05-B997-95DABD26112E}">
            <xm:f>Valores!$A$13</xm:f>
            <x14:dxf>
              <fill>
                <patternFill>
                  <bgColor rgb="FFF39C12"/>
                </patternFill>
              </fill>
            </x14:dxf>
          </x14:cfRule>
          <x14:cfRule type="cellIs" priority="85" operator="equal" id="{03B4A3DA-62AE-4018-A97A-AC15F08AAFC1}">
            <xm:f>Valores!$A$12</xm:f>
            <x14:dxf>
              <fill>
                <patternFill>
                  <bgColor rgb="FFE67E22"/>
                </patternFill>
              </fill>
            </x14:dxf>
          </x14:cfRule>
          <x14:cfRule type="cellIs" priority="86" operator="equal" id="{02FA7274-AC75-4AB3-A947-8C918DC689E6}">
            <xm:f>Valores!$A$11</xm:f>
            <x14:dxf>
              <fill>
                <patternFill>
                  <bgColor rgb="FFE74C3C"/>
                </patternFill>
              </fill>
            </x14:dxf>
          </x14:cfRule>
          <xm:sqref>G34</xm:sqref>
        </x14:conditionalFormatting>
        <x14:conditionalFormatting xmlns:xm="http://schemas.microsoft.com/office/excel/2006/main">
          <x14:cfRule type="cellIs" priority="73" operator="equal" id="{269D2FCB-3D3D-4272-A316-78F140D255B4}">
            <xm:f>Valores!$A$22</xm:f>
            <x14:dxf>
              <fill>
                <patternFill>
                  <bgColor rgb="FF27B060"/>
                </patternFill>
              </fill>
            </x14:dxf>
          </x14:cfRule>
          <x14:cfRule type="cellIs" priority="79" operator="equal" id="{17083EE6-1CD7-4B26-9991-41ED74BF6390}">
            <xm:f>Valores!$A$21</xm:f>
            <x14:dxf>
              <fill>
                <patternFill>
                  <bgColor rgb="FFF1C40F"/>
                </patternFill>
              </fill>
            </x14:dxf>
          </x14:cfRule>
          <x14:cfRule type="cellIs" priority="80" operator="equal" id="{0276773F-7F9C-453B-B4ED-7A446D7483A5}">
            <xm:f>Valores!$A$20</xm:f>
            <x14:dxf>
              <fill>
                <patternFill>
                  <bgColor rgb="FFF39C12"/>
                </patternFill>
              </fill>
            </x14:dxf>
          </x14:cfRule>
          <x14:cfRule type="cellIs" priority="81" operator="equal" id="{FF80576B-46BD-4DB7-9FA9-DBE9AECB82B4}">
            <xm:f>Valores!$A$19</xm:f>
            <x14:dxf>
              <fill>
                <patternFill>
                  <bgColor rgb="FFE67E22"/>
                </patternFill>
              </fill>
            </x14:dxf>
          </x14:cfRule>
          <x14:cfRule type="cellIs" priority="82" operator="equal" id="{A9F14037-55F2-402D-940D-7CF5E73C518F}">
            <xm:f>Valores!$A$18</xm:f>
            <x14:dxf>
              <fill>
                <patternFill>
                  <bgColor rgb="FFE74C3C"/>
                </patternFill>
              </fill>
            </x14:dxf>
          </x14:cfRule>
          <xm:sqref>H32</xm:sqref>
        </x14:conditionalFormatting>
        <x14:conditionalFormatting xmlns:xm="http://schemas.microsoft.com/office/excel/2006/main">
          <x14:cfRule type="cellIs" priority="74" operator="equal" id="{C3E4950A-D3DC-42CF-8DCF-CA0A745EE63F}">
            <xm:f>Valores!$A$29</xm:f>
            <x14:dxf>
              <fill>
                <patternFill>
                  <bgColor rgb="FF27AE60"/>
                </patternFill>
              </fill>
            </x14:dxf>
          </x14:cfRule>
          <x14:cfRule type="cellIs" priority="76" operator="equal" id="{40336059-DD9C-438E-9D5C-F24CF7B34172}">
            <xm:f>Valores!$A$27</xm:f>
            <x14:dxf>
              <fill>
                <patternFill>
                  <bgColor rgb="FFF39C12"/>
                </patternFill>
              </fill>
            </x14:dxf>
          </x14:cfRule>
          <x14:cfRule type="cellIs" priority="77" operator="equal" id="{0F10E007-F118-46FD-B0CF-7E23E0932230}">
            <xm:f>Valores!$A$26</xm:f>
            <x14:dxf>
              <fill>
                <patternFill>
                  <bgColor rgb="FFE67E22"/>
                </patternFill>
              </fill>
            </x14:dxf>
          </x14:cfRule>
          <x14:cfRule type="cellIs" priority="78" operator="equal" id="{2682F2E1-C05E-4E3E-9E97-9644A666E47E}">
            <xm:f>Valores!$A$25</xm:f>
            <x14:dxf>
              <fill>
                <patternFill>
                  <bgColor rgb="FFE74C3C"/>
                </patternFill>
              </fill>
            </x14:dxf>
          </x14:cfRule>
          <xm:sqref>I32</xm:sqref>
        </x14:conditionalFormatting>
        <x14:conditionalFormatting xmlns:xm="http://schemas.microsoft.com/office/excel/2006/main">
          <x14:cfRule type="cellIs" priority="75" operator="equal" id="{180B5644-EA5C-4F61-BF84-4EE421388102}">
            <xm:f>Valores!$A$28</xm:f>
            <x14:dxf>
              <fill>
                <patternFill>
                  <bgColor rgb="FFF1C40F"/>
                </patternFill>
              </fill>
            </x14:dxf>
          </x14:cfRule>
          <xm:sqref>I32</xm:sqref>
        </x14:conditionalFormatting>
        <x14:conditionalFormatting xmlns:xm="http://schemas.microsoft.com/office/excel/2006/main">
          <x14:cfRule type="cellIs" priority="27" operator="equal" id="{0F60523B-BB50-494A-8988-919DE38531EF}">
            <xm:f>Valores!$A$8</xm:f>
            <x14:dxf>
              <fill>
                <patternFill>
                  <bgColor rgb="FF27AE60"/>
                </patternFill>
              </fill>
            </x14:dxf>
          </x14:cfRule>
          <x14:cfRule type="cellIs" priority="28" operator="equal" id="{3C781BE0-30DB-45B3-A564-44BA696F2935}">
            <xm:f>Valores!$A$7</xm:f>
            <x14:dxf>
              <fill>
                <patternFill>
                  <bgColor rgb="FFF1C40F"/>
                </patternFill>
              </fill>
            </x14:dxf>
          </x14:cfRule>
          <x14:cfRule type="cellIs" priority="29" operator="equal" id="{178C3C52-1C57-4F29-A5F7-85C159E8C95B}">
            <xm:f>Valores!$A$6</xm:f>
            <x14:dxf>
              <fill>
                <patternFill>
                  <bgColor rgb="FFF39C12"/>
                </patternFill>
              </fill>
            </x14:dxf>
          </x14:cfRule>
          <x14:cfRule type="cellIs" priority="30" operator="equal" id="{A3B2252F-C465-464C-87B0-1077B8CC88E4}">
            <xm:f>Valores!$A$5</xm:f>
            <x14:dxf>
              <fill>
                <patternFill>
                  <bgColor rgb="FFE67E22"/>
                </patternFill>
              </fill>
            </x14:dxf>
          </x14:cfRule>
          <x14:cfRule type="cellIs" priority="31" operator="equal" id="{4940C961-4446-4198-9BF1-9A8E2379F56D}">
            <xm:f>Valores!$A$4</xm:f>
            <x14:dxf>
              <fill>
                <patternFill>
                  <bgColor rgb="FFE74C3C"/>
                </patternFill>
              </fill>
            </x14:dxf>
          </x14:cfRule>
          <xm:sqref>F21:F34</xm:sqref>
        </x14:conditionalFormatting>
        <x14:conditionalFormatting xmlns:xm="http://schemas.microsoft.com/office/excel/2006/main">
          <x14:cfRule type="cellIs" priority="12" operator="equal" id="{13306C58-E4C3-4503-8A0E-9A3792B80CF2}">
            <xm:f>Valores!$A$15</xm:f>
            <x14:dxf>
              <fill>
                <patternFill>
                  <bgColor rgb="FF27AE60"/>
                </patternFill>
              </fill>
            </x14:dxf>
          </x14:cfRule>
          <x14:cfRule type="cellIs" priority="23" operator="equal" id="{0F1DD462-160B-477B-A12F-5B9B5B2C3852}">
            <xm:f>Valores!$A$14</xm:f>
            <x14:dxf>
              <fill>
                <patternFill>
                  <bgColor rgb="FFF1C40F"/>
                </patternFill>
              </fill>
            </x14:dxf>
          </x14:cfRule>
          <x14:cfRule type="cellIs" priority="24" operator="equal" id="{618EF741-62D8-4E52-818E-0DA0D20A7D6A}">
            <xm:f>Valores!$A$13</xm:f>
            <x14:dxf>
              <fill>
                <patternFill>
                  <bgColor rgb="FFF39C12"/>
                </patternFill>
              </fill>
            </x14:dxf>
          </x14:cfRule>
          <x14:cfRule type="cellIs" priority="25" operator="equal" id="{3D27B3F7-BE80-41E9-80F7-B439B2096BB0}">
            <xm:f>Valores!$A$12</xm:f>
            <x14:dxf>
              <fill>
                <patternFill>
                  <bgColor rgb="FFE67E22"/>
                </patternFill>
              </fill>
            </x14:dxf>
          </x14:cfRule>
          <x14:cfRule type="cellIs" priority="26" operator="equal" id="{41EFE286-17D5-41DF-896E-9BF8328481C1}">
            <xm:f>Valores!$A$11</xm:f>
            <x14:dxf>
              <fill>
                <patternFill>
                  <bgColor rgb="FFE74C3C"/>
                </patternFill>
              </fill>
            </x14:dxf>
          </x14:cfRule>
          <xm:sqref>G21:G33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1100-000000000000}">
          <x14:formula1>
            <xm:f>Valores!$A$25:$A$29</xm:f>
          </x14:formula1>
          <xm:sqref>I32</xm:sqref>
        </x14:dataValidation>
        <x14:dataValidation type="list" allowBlank="1" showInputMessage="1" showErrorMessage="1" xr:uid="{00000000-0002-0000-1100-000001000000}">
          <x14:formula1>
            <xm:f>Valores!$A$18:$A$22</xm:f>
          </x14:formula1>
          <xm:sqref>H32</xm:sqref>
        </x14:dataValidation>
        <x14:dataValidation type="list" allowBlank="1" showInputMessage="1" showErrorMessage="1" xr:uid="{00000000-0002-0000-1100-000002000000}">
          <x14:formula1>
            <xm:f>Valores!$A$11:$A$15</xm:f>
          </x14:formula1>
          <xm:sqref>G21:G34</xm:sqref>
        </x14:dataValidation>
        <x14:dataValidation type="list" allowBlank="1" showInputMessage="1" showErrorMessage="1" xr:uid="{00000000-0002-0000-1100-000003000000}">
          <x14:formula1>
            <xm:f>Valores!$A$4:$A$8</xm:f>
          </x14:formula1>
          <xm:sqref>F21:F34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2">
    <pageSetUpPr fitToPage="1"/>
  </sheetPr>
  <dimension ref="A1:AD49"/>
  <sheetViews>
    <sheetView topLeftCell="A31" zoomScaleNormal="100" workbookViewId="0">
      <selection activeCell="U15" sqref="U15"/>
    </sheetView>
  </sheetViews>
  <sheetFormatPr defaultColWidth="8.85546875" defaultRowHeight="15"/>
  <cols>
    <col min="1" max="1" width="19.28515625" customWidth="1"/>
    <col min="2" max="2" width="48" bestFit="1" customWidth="1"/>
    <col min="3" max="3" width="11.42578125" bestFit="1" customWidth="1"/>
    <col min="4" max="4" width="14" customWidth="1"/>
    <col min="5" max="5" width="9.42578125" customWidth="1"/>
    <col min="6" max="6" width="16.140625" customWidth="1"/>
    <col min="16" max="16" width="9.140625" customWidth="1"/>
    <col min="17" max="17" width="4.42578125" style="12" customWidth="1"/>
    <col min="18" max="18" width="9" style="12" bestFit="1" customWidth="1"/>
    <col min="19" max="19" width="10.42578125" style="12" customWidth="1"/>
    <col min="20" max="20" width="11" customWidth="1"/>
  </cols>
  <sheetData>
    <row r="1" spans="1:30" ht="59.85" customHeight="1">
      <c r="A1" s="147"/>
      <c r="B1" s="147"/>
      <c r="C1" s="147"/>
      <c r="D1" s="147"/>
      <c r="E1" s="147"/>
      <c r="F1" s="147"/>
      <c r="G1" s="147"/>
      <c r="H1" s="147"/>
      <c r="I1" s="147"/>
      <c r="J1" s="147"/>
      <c r="K1" s="147"/>
      <c r="L1" s="147"/>
      <c r="M1" s="147"/>
      <c r="N1" s="147"/>
      <c r="O1" s="147"/>
      <c r="P1" s="147"/>
      <c r="T1" s="14"/>
      <c r="U1" s="14"/>
      <c r="V1" s="14"/>
      <c r="W1" s="14"/>
      <c r="X1" s="14"/>
      <c r="Y1" s="14"/>
      <c r="Z1" s="14"/>
      <c r="AA1" s="14"/>
      <c r="AB1" s="14"/>
      <c r="AC1" s="14"/>
      <c r="AD1" s="14"/>
    </row>
    <row r="2" spans="1:30">
      <c r="T2" s="14"/>
      <c r="U2" s="14"/>
      <c r="V2" s="14"/>
      <c r="W2" s="14"/>
      <c r="X2" s="14"/>
      <c r="Y2" s="14"/>
      <c r="Z2" s="14"/>
      <c r="AA2" s="14"/>
      <c r="AB2" s="14"/>
      <c r="AC2" s="14"/>
      <c r="AD2" s="14"/>
    </row>
    <row r="3" spans="1:30">
      <c r="A3" s="141" t="s">
        <v>23</v>
      </c>
      <c r="B3" s="141"/>
      <c r="C3" s="141" t="s">
        <v>24</v>
      </c>
      <c r="D3" s="141"/>
      <c r="E3" s="141" t="s">
        <v>25</v>
      </c>
      <c r="F3" s="141"/>
      <c r="H3" s="141" t="s">
        <v>26</v>
      </c>
      <c r="I3" s="141"/>
      <c r="J3" s="141"/>
      <c r="K3" s="141"/>
      <c r="L3" s="141"/>
      <c r="M3" s="141"/>
      <c r="N3" s="141"/>
      <c r="O3" s="141"/>
      <c r="P3" s="141"/>
      <c r="T3" s="14"/>
      <c r="U3" s="14"/>
      <c r="V3" s="14"/>
      <c r="W3" s="14"/>
      <c r="X3" s="14"/>
      <c r="Y3" s="14"/>
      <c r="Z3" s="14"/>
      <c r="AA3" s="14"/>
      <c r="AB3" s="14"/>
      <c r="AC3" s="14"/>
      <c r="AD3" s="14"/>
    </row>
    <row r="4" spans="1:30">
      <c r="A4" s="149" t="s">
        <v>27</v>
      </c>
      <c r="B4" s="149"/>
      <c r="C4" s="150" t="str">
        <f>IF(AND(R4&gt;=0,R4&lt;=0.25),"Baixa",IF(AND(R4&gt;0.25,R4&lt;=0.75),"Moderada",IF(AND(R4&gt;0.75,R4&lt;=1),"Alta","INVALIDO")))</f>
        <v>Baixa</v>
      </c>
      <c r="D4" s="150"/>
      <c r="E4" s="150" t="str">
        <f t="shared" ref="E4:E14" si="0">IF(AND(S4&gt;=0,S4&lt;=0.25),"Baixa",IF(AND(S4&gt;0.25,S4&lt;=0.75),"Moderada",IF(AND(S4&gt;0.75,S4&lt;=1),"Alta","INVALIDO")))</f>
        <v>Baixa</v>
      </c>
      <c r="F4" s="150"/>
      <c r="H4" s="149" t="s">
        <v>28</v>
      </c>
      <c r="I4" s="149"/>
      <c r="J4" s="8">
        <f>S16</f>
        <v>0</v>
      </c>
      <c r="K4" s="149" t="s">
        <v>29</v>
      </c>
      <c r="L4" s="149"/>
      <c r="M4" s="8">
        <f>S17</f>
        <v>0</v>
      </c>
      <c r="N4" s="149" t="s">
        <v>30</v>
      </c>
      <c r="O4" s="149"/>
      <c r="P4" s="8">
        <f>S18</f>
        <v>0</v>
      </c>
      <c r="R4" s="58">
        <f>AVERAGE(S21,S26,S23,S24,S28)</f>
        <v>0</v>
      </c>
      <c r="S4" s="58">
        <f>AVERAGE(S20,S27)</f>
        <v>0</v>
      </c>
      <c r="T4" s="14"/>
      <c r="U4" s="14"/>
      <c r="V4" s="14"/>
      <c r="W4" s="14"/>
      <c r="X4" s="14"/>
      <c r="Y4" s="14"/>
      <c r="Z4" s="14"/>
      <c r="AA4" s="14"/>
      <c r="AB4" s="14"/>
      <c r="AC4" s="14"/>
      <c r="AD4" s="14"/>
    </row>
    <row r="5" spans="1:30">
      <c r="A5" s="149" t="s">
        <v>31</v>
      </c>
      <c r="B5" s="149"/>
      <c r="C5" s="150" t="str">
        <f t="shared" ref="C5:C14" si="1">IF(AND(R5&gt;=0,R5&lt;=0.25),"Baixa",IF(AND(R5&gt;0.25,R5&lt;=0.75),"Moderada",IF(AND(R5&gt;0.75,R5&lt;=1),"Alta","INVALIDO")))</f>
        <v>Baixa</v>
      </c>
      <c r="D5" s="150"/>
      <c r="E5" s="150" t="str">
        <f t="shared" si="0"/>
        <v>Baixa</v>
      </c>
      <c r="F5" s="150"/>
      <c r="R5" s="58">
        <f>AVERAGE(S21,S26,S23,S24)</f>
        <v>0</v>
      </c>
      <c r="S5" s="58">
        <f>AVERAGE(S20,S27)</f>
        <v>0</v>
      </c>
      <c r="T5" s="14"/>
      <c r="U5" s="14"/>
      <c r="V5" s="14"/>
      <c r="W5" s="14"/>
      <c r="X5" s="14"/>
      <c r="Y5" s="14"/>
      <c r="Z5" s="14"/>
      <c r="AA5" s="14"/>
      <c r="AB5" s="14"/>
      <c r="AC5" s="14"/>
      <c r="AD5" s="14"/>
    </row>
    <row r="6" spans="1:30">
      <c r="A6" s="149" t="s">
        <v>32</v>
      </c>
      <c r="B6" s="149"/>
      <c r="C6" s="150" t="str">
        <f t="shared" si="1"/>
        <v>Baixa</v>
      </c>
      <c r="D6" s="150"/>
      <c r="E6" s="150" t="str">
        <f t="shared" si="0"/>
        <v>Baixa</v>
      </c>
      <c r="F6" s="150"/>
      <c r="R6" s="58">
        <f>AVERAGE(S21,S26,S23,S24)</f>
        <v>0</v>
      </c>
      <c r="S6" s="58">
        <f>AVERAGE(S20,S27)</f>
        <v>0</v>
      </c>
      <c r="T6" s="14"/>
      <c r="U6" s="14"/>
      <c r="V6" s="14"/>
      <c r="W6" s="14"/>
      <c r="X6" s="14"/>
      <c r="Y6" s="14"/>
      <c r="Z6" s="14"/>
      <c r="AA6" s="14"/>
      <c r="AB6" s="14"/>
      <c r="AC6" s="14"/>
      <c r="AD6" s="14"/>
    </row>
    <row r="7" spans="1:30">
      <c r="A7" s="149" t="s">
        <v>33</v>
      </c>
      <c r="B7" s="149"/>
      <c r="C7" s="150" t="str">
        <f t="shared" si="1"/>
        <v>Baixa</v>
      </c>
      <c r="D7" s="150"/>
      <c r="E7" s="150" t="str">
        <f t="shared" si="0"/>
        <v>Baixa</v>
      </c>
      <c r="F7" s="150"/>
      <c r="R7" s="58">
        <f>AVERAGE(S21,S26,S23,S24)</f>
        <v>0</v>
      </c>
      <c r="S7" s="58">
        <f>AVERAGE(S20,S27)</f>
        <v>0</v>
      </c>
      <c r="T7" s="14"/>
      <c r="U7" s="14"/>
      <c r="V7" s="14"/>
      <c r="W7" s="14"/>
      <c r="X7" s="14"/>
      <c r="Y7" s="14"/>
      <c r="Z7" s="14"/>
      <c r="AA7" s="14"/>
      <c r="AB7" s="14"/>
      <c r="AC7" s="14"/>
      <c r="AD7" s="14"/>
    </row>
    <row r="8" spans="1:30">
      <c r="A8" s="149" t="s">
        <v>34</v>
      </c>
      <c r="B8" s="149"/>
      <c r="C8" s="150" t="str">
        <f t="shared" si="1"/>
        <v>Baixa</v>
      </c>
      <c r="D8" s="150"/>
      <c r="E8" s="150" t="str">
        <f t="shared" si="0"/>
        <v>Baixa</v>
      </c>
      <c r="F8" s="150"/>
      <c r="R8" s="58">
        <f>AVERAGE(S21,S26,S23,S24)</f>
        <v>0</v>
      </c>
      <c r="S8" s="58">
        <f>AVERAGE(S20,S27)</f>
        <v>0</v>
      </c>
      <c r="T8" s="14"/>
      <c r="U8" s="14"/>
      <c r="V8" s="14"/>
      <c r="W8" s="14"/>
      <c r="X8" s="14"/>
      <c r="Y8" s="14"/>
      <c r="Z8" s="14"/>
      <c r="AA8" s="14"/>
      <c r="AB8" s="14"/>
      <c r="AC8" s="14"/>
      <c r="AD8" s="14"/>
    </row>
    <row r="9" spans="1:30">
      <c r="A9" s="149" t="s">
        <v>35</v>
      </c>
      <c r="B9" s="149"/>
      <c r="C9" s="150" t="str">
        <f t="shared" si="1"/>
        <v>Baixa</v>
      </c>
      <c r="D9" s="150"/>
      <c r="E9" s="150" t="str">
        <f t="shared" si="0"/>
        <v>Baixa</v>
      </c>
      <c r="F9" s="150"/>
      <c r="R9" s="58">
        <f>AVERAGE(S21,S26,S23,S24,S25)</f>
        <v>0</v>
      </c>
      <c r="S9" s="58">
        <f>AVERAGE(S20,S27)</f>
        <v>0</v>
      </c>
      <c r="T9" s="14"/>
      <c r="U9" s="14"/>
      <c r="V9" s="14"/>
      <c r="W9" s="14"/>
      <c r="X9" s="14"/>
      <c r="Y9" s="14"/>
      <c r="Z9" s="14"/>
      <c r="AA9" s="14"/>
      <c r="AB9" s="14"/>
      <c r="AC9" s="14"/>
      <c r="AD9" s="14"/>
    </row>
    <row r="10" spans="1:30">
      <c r="A10" s="149" t="s">
        <v>36</v>
      </c>
      <c r="B10" s="149"/>
      <c r="C10" s="150" t="str">
        <f t="shared" si="1"/>
        <v>Baixa</v>
      </c>
      <c r="D10" s="150"/>
      <c r="E10" s="150" t="str">
        <f t="shared" si="0"/>
        <v>Baixa</v>
      </c>
      <c r="F10" s="150"/>
      <c r="R10" s="58">
        <f>AVERAGE(S21,S26,S23,S24,S32,S33,S25)</f>
        <v>0</v>
      </c>
      <c r="S10" s="58">
        <f>AVERAGE(S20,S27)</f>
        <v>0</v>
      </c>
      <c r="T10" s="14"/>
      <c r="U10" s="14"/>
      <c r="V10" s="14"/>
      <c r="W10" s="14"/>
      <c r="X10" s="14"/>
      <c r="Y10" s="14"/>
      <c r="Z10" s="14"/>
      <c r="AA10" s="14"/>
      <c r="AB10" s="14"/>
      <c r="AC10" s="14"/>
      <c r="AD10" s="14"/>
    </row>
    <row r="11" spans="1:30">
      <c r="A11" s="149" t="s">
        <v>37</v>
      </c>
      <c r="B11" s="149"/>
      <c r="C11" s="150" t="str">
        <f t="shared" si="1"/>
        <v>Baixa</v>
      </c>
      <c r="D11" s="150"/>
      <c r="E11" s="150" t="str">
        <f t="shared" si="0"/>
        <v>Baixa</v>
      </c>
      <c r="F11" s="150"/>
      <c r="R11" s="58">
        <f>AVERAGE(S21,S26,S23,S24,S31,S32,S25)</f>
        <v>0</v>
      </c>
      <c r="S11" s="58">
        <f>AVERAGE(S20,S27)</f>
        <v>0</v>
      </c>
      <c r="T11" s="14"/>
      <c r="U11" s="14"/>
      <c r="V11" s="14"/>
      <c r="W11" s="14"/>
      <c r="X11" s="14"/>
      <c r="Y11" s="14"/>
      <c r="Z11" s="14"/>
      <c r="AA11" s="14"/>
      <c r="AB11" s="14"/>
      <c r="AC11" s="14"/>
      <c r="AD11" s="14"/>
    </row>
    <row r="12" spans="1:30">
      <c r="A12" s="149" t="s">
        <v>38</v>
      </c>
      <c r="B12" s="149"/>
      <c r="C12" s="150" t="str">
        <f t="shared" si="1"/>
        <v>Baixa</v>
      </c>
      <c r="D12" s="150"/>
      <c r="E12" s="150" t="str">
        <f t="shared" si="0"/>
        <v>Baixa</v>
      </c>
      <c r="F12" s="150"/>
      <c r="R12" s="58">
        <f>AVERAGE(S21,S26,S23,S24,S31,S32,S25)</f>
        <v>0</v>
      </c>
      <c r="S12" s="58">
        <f>AVERAGE(S20,S27)</f>
        <v>0</v>
      </c>
      <c r="T12" s="14"/>
      <c r="U12" s="14"/>
      <c r="V12" s="14"/>
      <c r="W12" s="14"/>
      <c r="X12" s="14"/>
      <c r="Y12" s="14"/>
      <c r="Z12" s="14"/>
      <c r="AA12" s="14"/>
      <c r="AB12" s="14"/>
      <c r="AC12" s="14"/>
      <c r="AD12" s="14"/>
    </row>
    <row r="13" spans="1:30">
      <c r="A13" s="149" t="s">
        <v>39</v>
      </c>
      <c r="B13" s="149"/>
      <c r="C13" s="150" t="str">
        <f t="shared" si="1"/>
        <v>Baixa</v>
      </c>
      <c r="D13" s="150"/>
      <c r="E13" s="150" t="str">
        <f t="shared" si="0"/>
        <v>Baixa</v>
      </c>
      <c r="F13" s="150"/>
      <c r="R13" s="58">
        <f>AVERAGE(S31,S32)</f>
        <v>0</v>
      </c>
      <c r="S13" s="58">
        <f>AVERAGE(S20,S27,S32)</f>
        <v>0</v>
      </c>
      <c r="T13" s="14"/>
      <c r="U13" s="14"/>
      <c r="V13" s="14"/>
      <c r="W13" s="14"/>
      <c r="X13" s="14"/>
      <c r="Y13" s="14"/>
      <c r="Z13" s="14"/>
      <c r="AA13" s="14"/>
      <c r="AB13" s="14"/>
      <c r="AC13" s="14"/>
      <c r="AD13" s="14"/>
    </row>
    <row r="14" spans="1:30">
      <c r="A14" s="149" t="s">
        <v>40</v>
      </c>
      <c r="B14" s="149"/>
      <c r="C14" s="150" t="str">
        <f t="shared" si="1"/>
        <v>Baixa</v>
      </c>
      <c r="D14" s="150"/>
      <c r="E14" s="150" t="str">
        <f t="shared" si="0"/>
        <v>Baixa</v>
      </c>
      <c r="F14" s="150"/>
      <c r="R14" s="58">
        <f>AVERAGE(S31,S32)</f>
        <v>0</v>
      </c>
      <c r="S14" s="58">
        <f>AVERAGE(S20,S27,S32)</f>
        <v>0</v>
      </c>
      <c r="T14" s="14"/>
      <c r="U14" s="14"/>
      <c r="V14" s="14"/>
      <c r="W14" s="14"/>
      <c r="X14" s="14"/>
      <c r="Y14" s="14"/>
      <c r="Z14" s="14"/>
      <c r="AA14" s="14"/>
      <c r="AB14" s="14"/>
      <c r="AC14" s="14"/>
      <c r="AD14" s="14"/>
    </row>
    <row r="15" spans="1:30">
      <c r="A15" s="149" t="s">
        <v>41</v>
      </c>
      <c r="B15" s="149"/>
      <c r="C15" s="150" t="str">
        <f t="shared" ref="C15" si="2">IF(AND(R15&gt;=0,R15&lt;=0.25),"Baixa",IF(AND(R15&gt;0.25,R15&lt;=0.75),"Moderada",IF(AND(R15&gt;0.75,R15&lt;=1),"Alta","INVALIDO")))</f>
        <v>Baixa</v>
      </c>
      <c r="D15" s="150"/>
      <c r="E15" s="150" t="str">
        <f t="shared" ref="E15" si="3">IF(AND(S15&gt;=0,S15&lt;=0.25),"Baixa",IF(AND(S15&gt;0.25,S15&lt;=0.75),"Moderada",IF(AND(S15&gt;0.75,S15&lt;=1),"Alta","INVALIDO")))</f>
        <v>Baixa</v>
      </c>
      <c r="F15" s="150"/>
      <c r="R15" s="58">
        <f>AVERAGE(S22,S23,S25,S26,S30,S31,S37)</f>
        <v>0</v>
      </c>
      <c r="S15" s="58">
        <f>AVERAGE(S27)</f>
        <v>0</v>
      </c>
      <c r="T15" s="14"/>
      <c r="U15" s="14"/>
      <c r="V15" s="14"/>
      <c r="W15" s="14"/>
      <c r="X15" s="14"/>
      <c r="Y15" s="14"/>
      <c r="Z15" s="14"/>
      <c r="AA15" s="14"/>
      <c r="AB15" s="14"/>
      <c r="AC15" s="14"/>
      <c r="AD15" s="14"/>
    </row>
    <row r="16" spans="1:30">
      <c r="R16" s="137" t="s">
        <v>42</v>
      </c>
      <c r="S16" s="58">
        <f>AVERAGE('CSC #1'!G32,'CSC #2'!G34,'CSC #3'!G41,'CSC #4'!G39,'CSC #5'!G33,'CSC #6'!G35,'CSC #7'!G34,'CSC #8'!G39,'CSC #9'!G34,'CSC #10'!G34,'CSC #11'!G32,'CSC #12'!G35,'CSC #13'!G38,'CSC #14'!G36,'CSC #15'!G34,'CSC #16'!G41,'CSC #17'!G34,'CSC #18'!G32)</f>
        <v>0</v>
      </c>
      <c r="T16" s="14"/>
      <c r="U16" s="14"/>
      <c r="V16" s="14"/>
      <c r="W16" s="14"/>
      <c r="X16" s="14"/>
      <c r="Y16" s="14"/>
      <c r="Z16" s="14"/>
      <c r="AA16" s="14"/>
      <c r="AB16" s="14"/>
      <c r="AC16" s="14"/>
      <c r="AD16" s="14"/>
    </row>
    <row r="17" spans="1:30">
      <c r="A17" s="134" t="s">
        <v>43</v>
      </c>
      <c r="B17" s="134" t="s">
        <v>44</v>
      </c>
      <c r="C17" s="134" t="s">
        <v>45</v>
      </c>
      <c r="R17" s="137" t="s">
        <v>46</v>
      </c>
      <c r="S17" s="58">
        <f>AVERAGE('CSC #1'!G33,'CSC #2'!G35,'CSC #3'!G42,'CSC #4'!G40,'CSC #5'!G34,'CSC #6'!G36,'CSC #7'!G35,'CSC #8'!G40,'CSC #9'!G35,'CSC #10'!G35,'CSC #11'!G33,'CSC #12'!G36,'CSC #13'!G39,'CSC #14'!G37,'CSC #15'!G35,'CSC #16'!G42,'CSC #17'!G35,'CSC #18'!G33)</f>
        <v>0</v>
      </c>
      <c r="T17" s="14"/>
      <c r="U17" s="14"/>
      <c r="V17" s="14"/>
      <c r="W17" s="14"/>
      <c r="X17" s="14"/>
      <c r="Y17" s="14"/>
      <c r="Z17" s="14"/>
      <c r="AA17" s="14"/>
      <c r="AB17" s="14"/>
      <c r="AC17" s="14"/>
      <c r="AD17" s="14"/>
    </row>
    <row r="18" spans="1:30">
      <c r="A18" s="135" t="s">
        <v>47</v>
      </c>
      <c r="B18" t="s">
        <v>48</v>
      </c>
      <c r="C18" s="4">
        <f>AVERAGE('CSC #1:CSC #18'!K:K)</f>
        <v>0</v>
      </c>
      <c r="R18" s="137" t="s">
        <v>49</v>
      </c>
      <c r="S18" s="58">
        <f>AVERAGE('CSC #1'!G34,'CSC #2'!G36,'CSC #3'!G43,'CSC #4'!G41,'CSC #5'!G35,'CSC #6'!G37,'CSC #7'!G36,'CSC #8'!G41,'CSC #9'!G36,'CSC #10'!G36,'CSC #11'!G34,'CSC #12'!G37,'CSC #13'!G40,'CSC #14'!G38,'CSC #15'!G36,'CSC #16'!G43,'CSC #17'!G36,'CSC #18'!G34)</f>
        <v>0</v>
      </c>
      <c r="T18" s="14"/>
      <c r="U18" s="14"/>
      <c r="V18" s="14"/>
      <c r="W18" s="14"/>
      <c r="X18" s="14"/>
      <c r="Y18" s="14"/>
      <c r="Z18" s="14"/>
      <c r="AA18" s="14"/>
      <c r="AB18" s="14"/>
      <c r="AC18" s="14"/>
      <c r="AD18" s="14"/>
    </row>
    <row r="19" spans="1:30">
      <c r="A19" s="135" t="s">
        <v>50</v>
      </c>
      <c r="B19" t="s">
        <v>51</v>
      </c>
      <c r="C19" s="4">
        <f>AVERAGE('CSC #1:CSC #5'!L:L)</f>
        <v>0</v>
      </c>
      <c r="R19" s="137"/>
      <c r="S19" s="58"/>
      <c r="T19" s="14"/>
      <c r="U19" s="14"/>
      <c r="V19" s="14"/>
      <c r="W19" s="14"/>
      <c r="X19" s="14"/>
      <c r="Y19" s="14"/>
      <c r="Z19" s="14"/>
      <c r="AA19" s="14"/>
      <c r="AB19" s="14"/>
      <c r="AC19" s="14"/>
      <c r="AD19" s="14"/>
    </row>
    <row r="20" spans="1:30">
      <c r="A20" s="135" t="s">
        <v>52</v>
      </c>
      <c r="B20" t="s">
        <v>53</v>
      </c>
      <c r="C20" s="4">
        <f>AVERAGE('CSC #6:CSC #18'!L:L)</f>
        <v>0</v>
      </c>
      <c r="R20" s="137" t="s">
        <v>54</v>
      </c>
      <c r="S20" s="58">
        <f>'CSC #1'!G28</f>
        <v>0</v>
      </c>
      <c r="T20" s="14"/>
      <c r="U20" s="14"/>
      <c r="V20" s="14"/>
      <c r="W20" s="14"/>
      <c r="X20" s="14"/>
      <c r="Y20" s="14"/>
      <c r="Z20" s="14"/>
      <c r="AA20" s="14"/>
      <c r="AB20" s="14"/>
      <c r="AC20" s="14"/>
      <c r="AD20" s="14"/>
    </row>
    <row r="21" spans="1:30">
      <c r="A21" s="135" t="s">
        <v>55</v>
      </c>
      <c r="B21" t="s">
        <v>56</v>
      </c>
      <c r="C21" s="4">
        <f>AVERAGE('CSC #1:CSC #18'!M:M)</f>
        <v>0</v>
      </c>
      <c r="R21" s="137" t="s">
        <v>57</v>
      </c>
      <c r="S21" s="58">
        <f>'CSC #2'!G30</f>
        <v>0</v>
      </c>
      <c r="T21" s="14"/>
      <c r="U21" s="14"/>
      <c r="V21" s="14"/>
      <c r="W21" s="14"/>
      <c r="X21" s="14"/>
      <c r="Y21" s="14"/>
      <c r="Z21" s="14"/>
      <c r="AA21" s="14"/>
      <c r="AB21" s="14"/>
      <c r="AC21" s="14"/>
      <c r="AD21" s="14"/>
    </row>
    <row r="22" spans="1:30">
      <c r="A22" s="135" t="s">
        <v>58</v>
      </c>
      <c r="B22" t="s">
        <v>59</v>
      </c>
      <c r="C22" s="4">
        <f>AVERAGE('CSC #1:CSC #18'!N:N)</f>
        <v>0</v>
      </c>
      <c r="R22" s="137" t="s">
        <v>60</v>
      </c>
      <c r="S22" s="58">
        <f>'CSC #3'!G37</f>
        <v>0</v>
      </c>
      <c r="T22" s="14"/>
      <c r="U22" s="14"/>
      <c r="V22" s="14"/>
      <c r="W22" s="14"/>
      <c r="X22" s="14"/>
      <c r="Y22" s="14"/>
      <c r="Z22" s="14"/>
      <c r="AA22" s="14"/>
      <c r="AB22" s="14"/>
      <c r="AC22" s="14"/>
      <c r="AD22" s="14"/>
    </row>
    <row r="23" spans="1:30">
      <c r="C23" s="138"/>
      <c r="D23" s="30"/>
      <c r="R23" s="137" t="s">
        <v>61</v>
      </c>
      <c r="S23" s="58">
        <f>'CSC #4'!G35</f>
        <v>0</v>
      </c>
      <c r="T23" s="14"/>
      <c r="U23" s="14"/>
      <c r="V23" s="14"/>
      <c r="W23" s="14"/>
      <c r="X23" s="14"/>
      <c r="Y23" s="14"/>
      <c r="Z23" s="14"/>
      <c r="AA23" s="14"/>
      <c r="AB23" s="14"/>
      <c r="AC23" s="14"/>
      <c r="AD23" s="14"/>
    </row>
    <row r="24" spans="1:30">
      <c r="B24" s="31" t="s">
        <v>62</v>
      </c>
      <c r="C24" s="32">
        <f>SUM(C18:C22)</f>
        <v>0</v>
      </c>
      <c r="R24" s="137" t="s">
        <v>63</v>
      </c>
      <c r="S24" s="58">
        <f>'CSC #5'!G29</f>
        <v>0</v>
      </c>
      <c r="T24" s="14"/>
      <c r="U24" s="14"/>
      <c r="V24" s="14"/>
      <c r="W24" s="14"/>
      <c r="X24" s="14"/>
      <c r="Y24" s="14"/>
      <c r="Z24" s="14"/>
      <c r="AA24" s="14"/>
      <c r="AB24" s="14"/>
      <c r="AC24" s="14"/>
      <c r="AD24" s="14"/>
    </row>
    <row r="25" spans="1:30">
      <c r="B25" t="s">
        <v>64</v>
      </c>
      <c r="R25" s="137" t="s">
        <v>65</v>
      </c>
      <c r="S25" s="58">
        <f>'CSC #6'!G31</f>
        <v>0</v>
      </c>
      <c r="T25" s="14"/>
      <c r="U25" s="14"/>
      <c r="V25" s="14"/>
      <c r="W25" s="14"/>
      <c r="X25" s="14"/>
      <c r="Y25" s="14"/>
      <c r="Z25" s="14"/>
      <c r="AA25" s="14"/>
      <c r="AB25" s="14"/>
      <c r="AC25" s="14"/>
      <c r="AD25" s="14"/>
    </row>
    <row r="26" spans="1:30">
      <c r="R26" s="137" t="s">
        <v>66</v>
      </c>
      <c r="S26" s="58">
        <f>'CSC #7'!G30</f>
        <v>0</v>
      </c>
      <c r="T26" s="14"/>
      <c r="U26" s="14"/>
      <c r="V26" s="14"/>
      <c r="W26" s="14"/>
      <c r="X26" s="14"/>
      <c r="Y26" s="14"/>
      <c r="Z26" s="14"/>
      <c r="AA26" s="14"/>
      <c r="AB26" s="14"/>
      <c r="AC26" s="14"/>
      <c r="AD26" s="14"/>
    </row>
    <row r="27" spans="1:30">
      <c r="R27" s="137" t="s">
        <v>67</v>
      </c>
      <c r="S27" s="58">
        <f>'CSC #8'!G35</f>
        <v>0</v>
      </c>
      <c r="T27" s="14"/>
      <c r="U27" s="14"/>
      <c r="V27" s="14"/>
      <c r="W27" s="14"/>
      <c r="X27" s="14"/>
      <c r="Y27" s="14"/>
      <c r="Z27" s="14"/>
      <c r="AA27" s="14"/>
      <c r="AB27" s="14"/>
      <c r="AC27" s="14"/>
      <c r="AD27" s="14"/>
    </row>
    <row r="28" spans="1:30">
      <c r="R28" s="137" t="s">
        <v>68</v>
      </c>
      <c r="S28" s="58">
        <f>'CSC #9'!G30</f>
        <v>0</v>
      </c>
      <c r="T28" s="14"/>
      <c r="U28" s="14"/>
      <c r="V28" s="14"/>
      <c r="W28" s="14"/>
      <c r="X28" s="14"/>
      <c r="Y28" s="14"/>
      <c r="Z28" s="14"/>
      <c r="AA28" s="14"/>
      <c r="AB28" s="14"/>
      <c r="AC28" s="14"/>
      <c r="AD28" s="14"/>
    </row>
    <row r="29" spans="1:30">
      <c r="R29" s="137" t="s">
        <v>69</v>
      </c>
      <c r="S29" s="58">
        <f>'CSC #10'!G30</f>
        <v>0</v>
      </c>
      <c r="T29" s="14"/>
      <c r="U29" s="14"/>
      <c r="V29" s="14"/>
      <c r="W29" s="14"/>
      <c r="X29" s="14"/>
      <c r="Y29" s="14"/>
      <c r="Z29" s="14"/>
      <c r="AA29" s="14"/>
      <c r="AB29" s="14"/>
      <c r="AC29" s="14"/>
      <c r="AD29" s="14"/>
    </row>
    <row r="30" spans="1:30">
      <c r="R30" s="137" t="s">
        <v>70</v>
      </c>
      <c r="S30" s="58">
        <f>'CSC #11'!G28</f>
        <v>0</v>
      </c>
      <c r="T30" s="14"/>
      <c r="U30" s="14"/>
      <c r="V30" s="14"/>
      <c r="W30" s="14"/>
      <c r="X30" s="14"/>
      <c r="Y30" s="14"/>
      <c r="Z30" s="14"/>
      <c r="AA30" s="14"/>
      <c r="AB30" s="14"/>
      <c r="AC30" s="14"/>
      <c r="AD30" s="14"/>
    </row>
    <row r="31" spans="1:30">
      <c r="R31" s="137" t="s">
        <v>71</v>
      </c>
      <c r="S31" s="58">
        <f>'CSC #12'!G31</f>
        <v>0</v>
      </c>
      <c r="T31" s="14"/>
      <c r="U31" s="14"/>
      <c r="V31" s="14"/>
      <c r="W31" s="14"/>
      <c r="X31" s="14"/>
      <c r="Y31" s="14"/>
      <c r="Z31" s="14"/>
      <c r="AA31" s="14"/>
      <c r="AB31" s="14"/>
      <c r="AC31" s="14"/>
      <c r="AD31" s="14"/>
    </row>
    <row r="32" spans="1:30">
      <c r="R32" s="137" t="s">
        <v>72</v>
      </c>
      <c r="S32" s="58">
        <f>'CSC #13'!G34</f>
        <v>0</v>
      </c>
      <c r="T32" s="14"/>
      <c r="U32" s="14"/>
      <c r="V32" s="14"/>
      <c r="W32" s="14"/>
      <c r="X32" s="14"/>
      <c r="Y32" s="14"/>
      <c r="Z32" s="14"/>
      <c r="AA32" s="14"/>
      <c r="AB32" s="14"/>
      <c r="AC32" s="14"/>
      <c r="AD32" s="14"/>
    </row>
    <row r="33" spans="1:30">
      <c r="R33" s="137" t="s">
        <v>73</v>
      </c>
      <c r="S33" s="58">
        <f>'CSC #14'!G32</f>
        <v>0</v>
      </c>
      <c r="T33" s="14"/>
      <c r="U33" s="14"/>
      <c r="V33" s="14"/>
      <c r="W33" s="14"/>
      <c r="X33" s="14"/>
      <c r="Y33" s="14"/>
      <c r="Z33" s="14"/>
      <c r="AA33" s="14"/>
      <c r="AB33" s="14"/>
      <c r="AC33" s="14"/>
      <c r="AD33" s="14"/>
    </row>
    <row r="34" spans="1:30">
      <c r="R34" s="137" t="s">
        <v>74</v>
      </c>
      <c r="S34" s="58">
        <f>'CSC #15'!G30</f>
        <v>0</v>
      </c>
      <c r="T34" s="14"/>
      <c r="U34" s="14"/>
      <c r="V34" s="14"/>
      <c r="W34" s="14"/>
      <c r="X34" s="14"/>
      <c r="Y34" s="14"/>
      <c r="Z34" s="14"/>
      <c r="AA34" s="14"/>
      <c r="AB34" s="14"/>
      <c r="AC34" s="14"/>
      <c r="AD34" s="14"/>
    </row>
    <row r="35" spans="1:30">
      <c r="R35" s="137" t="s">
        <v>75</v>
      </c>
      <c r="S35" s="58">
        <f>'CSC #16'!G37</f>
        <v>0</v>
      </c>
      <c r="T35" s="14"/>
      <c r="U35" s="14"/>
      <c r="V35" s="14"/>
      <c r="W35" s="14"/>
      <c r="X35" s="14"/>
      <c r="Y35" s="14"/>
      <c r="Z35" s="14"/>
      <c r="AA35" s="14"/>
      <c r="AB35" s="14"/>
      <c r="AC35" s="14"/>
      <c r="AD35" s="14"/>
    </row>
    <row r="36" spans="1:30">
      <c r="R36" s="137" t="s">
        <v>76</v>
      </c>
      <c r="S36" s="58">
        <f>'CSC #17'!G32</f>
        <v>0</v>
      </c>
      <c r="T36" s="14"/>
      <c r="U36" s="14"/>
      <c r="V36" s="14"/>
      <c r="W36" s="14"/>
      <c r="X36" s="14"/>
      <c r="Y36" s="14"/>
      <c r="Z36" s="14"/>
      <c r="AA36" s="14"/>
      <c r="AB36" s="14"/>
      <c r="AC36" s="14"/>
      <c r="AD36" s="14"/>
    </row>
    <row r="37" spans="1:30">
      <c r="R37" s="137" t="s">
        <v>77</v>
      </c>
      <c r="S37" s="58">
        <f>'CSC #18'!G28</f>
        <v>0</v>
      </c>
      <c r="T37" s="14"/>
      <c r="U37" s="14"/>
      <c r="V37" s="14"/>
      <c r="W37" s="14"/>
      <c r="X37" s="14"/>
      <c r="Y37" s="14"/>
      <c r="Z37" s="14"/>
      <c r="AA37" s="14"/>
      <c r="AB37" s="14"/>
      <c r="AC37" s="14"/>
      <c r="AD37" s="14"/>
    </row>
    <row r="38" spans="1:30">
      <c r="R38" s="137"/>
      <c r="S38" s="58"/>
      <c r="T38" s="14"/>
      <c r="U38" s="14"/>
      <c r="V38" s="14"/>
      <c r="W38" s="14"/>
      <c r="X38" s="14"/>
      <c r="Y38" s="14"/>
      <c r="Z38" s="14"/>
      <c r="AA38" s="14"/>
      <c r="AB38" s="14"/>
      <c r="AC38" s="14"/>
      <c r="AD38" s="14"/>
    </row>
    <row r="39" spans="1:30">
      <c r="R39" s="137"/>
      <c r="S39" s="58"/>
      <c r="T39" s="14"/>
      <c r="U39" s="14"/>
      <c r="V39" s="14"/>
      <c r="W39" s="14"/>
      <c r="X39" s="14"/>
      <c r="Y39" s="14"/>
      <c r="Z39" s="14"/>
      <c r="AA39" s="14"/>
      <c r="AB39" s="14"/>
      <c r="AC39" s="14"/>
      <c r="AD39" s="14"/>
    </row>
    <row r="40" spans="1:30">
      <c r="T40" s="14"/>
      <c r="U40" s="14"/>
      <c r="V40" s="14"/>
      <c r="W40" s="14"/>
      <c r="X40" s="14"/>
      <c r="Y40" s="14"/>
      <c r="Z40" s="14"/>
      <c r="AA40" s="14"/>
      <c r="AB40" s="14"/>
      <c r="AC40" s="14"/>
      <c r="AD40" s="14"/>
    </row>
    <row r="41" spans="1:30">
      <c r="T41" s="14"/>
      <c r="U41" s="14"/>
      <c r="V41" s="14"/>
      <c r="W41" s="14"/>
      <c r="X41" s="14"/>
      <c r="Y41" s="14"/>
      <c r="Z41" s="14"/>
      <c r="AA41" s="14"/>
      <c r="AB41" s="14"/>
      <c r="AC41" s="14"/>
      <c r="AD41" s="14"/>
    </row>
    <row r="42" spans="1:30">
      <c r="T42" s="14"/>
      <c r="U42" s="14"/>
      <c r="V42" s="14"/>
      <c r="W42" s="14"/>
      <c r="X42" s="14"/>
      <c r="Y42" s="14"/>
      <c r="Z42" s="14"/>
      <c r="AA42" s="14"/>
      <c r="AB42" s="14"/>
      <c r="AC42" s="14"/>
      <c r="AD42" s="14"/>
    </row>
    <row r="43" spans="1:30">
      <c r="R43" s="137"/>
      <c r="S43" s="58"/>
      <c r="T43" s="14"/>
      <c r="U43" s="14"/>
      <c r="V43" s="14"/>
      <c r="W43" s="14"/>
      <c r="X43" s="14"/>
      <c r="Y43" s="14"/>
      <c r="Z43" s="14"/>
      <c r="AA43" s="14"/>
      <c r="AB43" s="14"/>
      <c r="AC43" s="14"/>
      <c r="AD43" s="14"/>
    </row>
    <row r="44" spans="1:30">
      <c r="A44" s="148" t="s">
        <v>22</v>
      </c>
      <c r="B44" s="148"/>
      <c r="C44" s="148"/>
      <c r="D44" s="148"/>
      <c r="E44" s="148"/>
      <c r="F44" s="148"/>
      <c r="G44" s="148"/>
      <c r="H44" s="148"/>
      <c r="I44" s="148"/>
      <c r="J44" s="148"/>
      <c r="K44" s="148"/>
      <c r="L44" s="148"/>
      <c r="M44" s="148"/>
      <c r="N44" s="148"/>
      <c r="O44" s="148"/>
      <c r="P44" s="148"/>
      <c r="T44" s="14"/>
      <c r="U44" s="14"/>
      <c r="V44" s="14"/>
      <c r="W44" s="14"/>
      <c r="X44" s="14"/>
      <c r="Y44" s="14"/>
      <c r="Z44" s="14"/>
      <c r="AA44" s="14"/>
      <c r="AB44" s="14"/>
      <c r="AC44" s="14"/>
      <c r="AD44" s="14"/>
    </row>
    <row r="45" spans="1:30">
      <c r="T45" s="14"/>
      <c r="U45" s="14"/>
      <c r="V45" s="14"/>
      <c r="W45" s="14"/>
      <c r="X45" s="14"/>
      <c r="Y45" s="14"/>
      <c r="Z45" s="14"/>
      <c r="AA45" s="14"/>
      <c r="AB45" s="14"/>
      <c r="AC45" s="14"/>
      <c r="AD45" s="14"/>
    </row>
    <row r="46" spans="1:30">
      <c r="A46" s="5"/>
      <c r="T46" s="14"/>
      <c r="U46" s="14"/>
      <c r="V46" s="14"/>
      <c r="W46" s="14"/>
      <c r="X46" s="14"/>
      <c r="Y46" s="14"/>
      <c r="Z46" s="14"/>
      <c r="AA46" s="14"/>
      <c r="AB46" s="14"/>
      <c r="AC46" s="14"/>
      <c r="AD46" s="14"/>
    </row>
    <row r="47" spans="1:30">
      <c r="T47" s="14"/>
      <c r="U47" s="14"/>
      <c r="V47" s="14"/>
      <c r="W47" s="14"/>
      <c r="X47" s="14"/>
      <c r="Y47" s="14"/>
      <c r="Z47" s="14"/>
      <c r="AA47" s="14"/>
      <c r="AB47" s="14"/>
      <c r="AC47" s="14"/>
      <c r="AD47" s="14"/>
    </row>
    <row r="48" spans="1:30">
      <c r="T48" s="14"/>
      <c r="U48" s="14"/>
      <c r="V48" s="14"/>
      <c r="W48" s="14"/>
      <c r="X48" s="14"/>
      <c r="Y48" s="14"/>
      <c r="Z48" s="14"/>
      <c r="AA48" s="14"/>
      <c r="AB48" s="14"/>
      <c r="AC48" s="14"/>
      <c r="AD48" s="14"/>
    </row>
    <row r="49" spans="20:30" ht="30" customHeight="1">
      <c r="T49" s="14"/>
      <c r="U49" s="14"/>
      <c r="V49" s="14"/>
      <c r="W49" s="14"/>
      <c r="X49" s="14"/>
      <c r="Y49" s="14"/>
      <c r="Z49" s="14"/>
      <c r="AA49" s="14"/>
      <c r="AB49" s="14"/>
      <c r="AC49" s="14"/>
      <c r="AD49" s="14"/>
    </row>
  </sheetData>
  <mergeCells count="45">
    <mergeCell ref="A15:B15"/>
    <mergeCell ref="C15:D15"/>
    <mergeCell ref="E15:F15"/>
    <mergeCell ref="N4:O4"/>
    <mergeCell ref="H3:P3"/>
    <mergeCell ref="C9:D9"/>
    <mergeCell ref="C10:D10"/>
    <mergeCell ref="C11:D11"/>
    <mergeCell ref="E9:F9"/>
    <mergeCell ref="H4:I4"/>
    <mergeCell ref="K4:L4"/>
    <mergeCell ref="E3:F3"/>
    <mergeCell ref="C8:D8"/>
    <mergeCell ref="C14:D14"/>
    <mergeCell ref="E4:F4"/>
    <mergeCell ref="E5:F5"/>
    <mergeCell ref="E13:F13"/>
    <mergeCell ref="C13:D13"/>
    <mergeCell ref="C4:D4"/>
    <mergeCell ref="C5:D5"/>
    <mergeCell ref="C6:D6"/>
    <mergeCell ref="C7:D7"/>
    <mergeCell ref="E6:F6"/>
    <mergeCell ref="E7:F7"/>
    <mergeCell ref="E8:F8"/>
    <mergeCell ref="C12:D12"/>
    <mergeCell ref="E10:F10"/>
    <mergeCell ref="E11:F11"/>
    <mergeCell ref="E12:F12"/>
    <mergeCell ref="A1:P1"/>
    <mergeCell ref="A44:P44"/>
    <mergeCell ref="A3:B3"/>
    <mergeCell ref="A4:B4"/>
    <mergeCell ref="A5:B5"/>
    <mergeCell ref="A6:B6"/>
    <mergeCell ref="A7:B7"/>
    <mergeCell ref="A8:B8"/>
    <mergeCell ref="A9:B9"/>
    <mergeCell ref="A10:B10"/>
    <mergeCell ref="A11:B11"/>
    <mergeCell ref="A12:B12"/>
    <mergeCell ref="A13:B13"/>
    <mergeCell ref="E14:F14"/>
    <mergeCell ref="A14:B14"/>
    <mergeCell ref="C3:D3"/>
  </mergeCells>
  <conditionalFormatting sqref="C4:F15">
    <cfRule type="cellIs" dxfId="759" priority="1" operator="equal">
      <formula>"Baixa"</formula>
    </cfRule>
    <cfRule type="cellIs" dxfId="758" priority="2" operator="equal">
      <formula>"Moderada"</formula>
    </cfRule>
    <cfRule type="cellIs" dxfId="757" priority="3" operator="equal">
      <formula>"Alta"</formula>
    </cfRule>
  </conditionalFormatting>
  <hyperlinks>
    <hyperlink ref="A44" r:id="rId1" display="http://creativecommons.org/licenses/by-sa/4.0/" xr:uid="{00000000-0004-0000-0100-000000000000}"/>
  </hyperlinks>
  <pageMargins left="0.7" right="0.7" top="0.75" bottom="0.75" header="0.3" footer="0.3"/>
  <pageSetup scale="66"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Planilha19">
    <pageSetUpPr fitToPage="1"/>
  </sheetPr>
  <dimension ref="A1:AD38"/>
  <sheetViews>
    <sheetView topLeftCell="E1" zoomScale="70" zoomScaleNormal="70" workbookViewId="0">
      <selection activeCell="AY18" sqref="AY18"/>
    </sheetView>
  </sheetViews>
  <sheetFormatPr defaultColWidth="8.7109375" defaultRowHeight="15"/>
  <cols>
    <col min="2" max="2" width="71.28515625" customWidth="1"/>
    <col min="3" max="3" width="14" style="2" customWidth="1"/>
    <col min="4" max="4" width="20.42578125" style="2" customWidth="1"/>
    <col min="5" max="5" width="48.28515625" customWidth="1"/>
    <col min="6" max="6" width="29.42578125" customWidth="1"/>
    <col min="7" max="7" width="40.140625" customWidth="1"/>
    <col min="8" max="8" width="26.7109375" customWidth="1"/>
    <col min="9" max="9" width="27.28515625" customWidth="1"/>
    <col min="10" max="10" width="50.140625" customWidth="1"/>
    <col min="11" max="30" width="8.7109375" style="12" hidden="1" customWidth="1"/>
    <col min="31" max="41" width="0" hidden="1" customWidth="1"/>
  </cols>
  <sheetData>
    <row r="1" spans="1:30" ht="180.2" customHeight="1">
      <c r="A1" s="151" t="s">
        <v>460</v>
      </c>
      <c r="B1" s="151"/>
      <c r="C1" s="151"/>
      <c r="D1" s="151"/>
      <c r="E1" s="151"/>
      <c r="F1" s="151"/>
      <c r="G1" s="151"/>
      <c r="H1" s="151"/>
      <c r="I1" s="151"/>
      <c r="J1" s="153"/>
    </row>
    <row r="2" spans="1:30" ht="57.95" customHeight="1">
      <c r="A2" s="17"/>
      <c r="B2" s="17"/>
      <c r="C2" s="17"/>
      <c r="D2" s="17"/>
      <c r="E2" s="17"/>
      <c r="F2" s="17"/>
      <c r="G2" s="17"/>
      <c r="H2" s="17"/>
      <c r="I2" s="17"/>
      <c r="J2" s="42"/>
      <c r="O2" s="154" t="s">
        <v>104</v>
      </c>
      <c r="P2" s="154"/>
      <c r="Q2" s="154"/>
      <c r="R2" s="154"/>
      <c r="S2" s="154"/>
      <c r="T2" s="154"/>
      <c r="U2" s="154"/>
      <c r="V2" s="154"/>
      <c r="W2" s="154"/>
      <c r="X2" s="154"/>
      <c r="Y2" s="154"/>
      <c r="Z2" s="154"/>
      <c r="AA2" s="154"/>
      <c r="AB2" s="154"/>
      <c r="AC2" s="154"/>
      <c r="AD2" s="154"/>
    </row>
    <row r="3" spans="1:30" ht="75.95" customHeight="1">
      <c r="A3" s="17"/>
      <c r="B3" s="17"/>
      <c r="C3" s="17"/>
      <c r="D3" s="17"/>
      <c r="E3" s="17"/>
      <c r="F3" s="17"/>
      <c r="G3" s="17"/>
      <c r="H3" s="17"/>
      <c r="I3" s="17"/>
      <c r="J3" s="42"/>
      <c r="O3" s="137"/>
      <c r="P3" s="154" t="s">
        <v>105</v>
      </c>
      <c r="Q3" s="154"/>
      <c r="R3" s="154"/>
      <c r="S3" s="154" t="s">
        <v>106</v>
      </c>
      <c r="T3" s="154"/>
      <c r="U3" s="154"/>
      <c r="V3" s="154" t="s">
        <v>16</v>
      </c>
      <c r="W3" s="154"/>
      <c r="X3" s="154"/>
      <c r="Y3" s="154" t="s">
        <v>18</v>
      </c>
      <c r="Z3" s="154"/>
      <c r="AA3" s="154"/>
      <c r="AB3" s="154" t="s">
        <v>20</v>
      </c>
      <c r="AC3" s="154"/>
      <c r="AD3" s="154"/>
    </row>
    <row r="4" spans="1:30" ht="16.7" customHeight="1">
      <c r="A4" s="17"/>
      <c r="B4" s="17"/>
      <c r="C4" s="17"/>
      <c r="D4" s="17"/>
      <c r="E4" s="17"/>
      <c r="F4" s="17"/>
      <c r="G4" s="17"/>
      <c r="H4" s="17"/>
      <c r="I4" s="17"/>
      <c r="J4" s="42"/>
      <c r="O4" s="12" t="s">
        <v>107</v>
      </c>
      <c r="P4" s="12" t="s">
        <v>108</v>
      </c>
      <c r="Q4" s="12" t="s">
        <v>109</v>
      </c>
      <c r="R4" s="12" t="s">
        <v>110</v>
      </c>
      <c r="S4" s="12" t="s">
        <v>108</v>
      </c>
      <c r="T4" s="12" t="s">
        <v>109</v>
      </c>
      <c r="U4" s="12" t="s">
        <v>110</v>
      </c>
      <c r="V4" s="12" t="s">
        <v>108</v>
      </c>
      <c r="W4" s="12" t="s">
        <v>109</v>
      </c>
      <c r="X4" s="12" t="s">
        <v>110</v>
      </c>
      <c r="Y4" s="12" t="s">
        <v>108</v>
      </c>
      <c r="Z4" s="12" t="s">
        <v>109</v>
      </c>
      <c r="AA4" s="12" t="s">
        <v>110</v>
      </c>
      <c r="AB4" s="12" t="s">
        <v>108</v>
      </c>
      <c r="AC4" s="12" t="s">
        <v>109</v>
      </c>
      <c r="AD4" s="12" t="s">
        <v>110</v>
      </c>
    </row>
    <row r="5" spans="1:30" ht="81.95">
      <c r="A5" s="17"/>
      <c r="B5" s="17"/>
      <c r="C5" s="17"/>
      <c r="D5" s="17"/>
      <c r="E5" s="27">
        <f>G33</f>
        <v>0</v>
      </c>
      <c r="F5" s="43"/>
      <c r="G5" s="19"/>
      <c r="H5" s="17"/>
      <c r="I5" s="17"/>
      <c r="J5" s="42"/>
      <c r="O5" s="12" t="s">
        <v>111</v>
      </c>
      <c r="P5" s="12">
        <f>IF(G33&lt;0.26,1,0)</f>
        <v>1</v>
      </c>
      <c r="Q5" s="52">
        <f>IF(P5&lt;&gt;0,G$33,0)</f>
        <v>0</v>
      </c>
      <c r="R5" s="53">
        <f>IF(P5&lt;&gt;0,H$33,0)</f>
        <v>1</v>
      </c>
      <c r="S5" s="12">
        <f>IF(G$31&lt;0.26,1,0)</f>
        <v>1</v>
      </c>
      <c r="T5" s="52">
        <f>IF(S5&lt;&gt;0,G$31,0)</f>
        <v>0</v>
      </c>
      <c r="U5" s="53">
        <f>IF(S5&lt;&gt;0,H$31,0)</f>
        <v>1</v>
      </c>
      <c r="V5" s="12">
        <f>IF(G32&lt;0.26,1,0)</f>
        <v>1</v>
      </c>
      <c r="W5" s="52">
        <f>IF(V5&lt;&gt;0,G$32,0)</f>
        <v>0</v>
      </c>
      <c r="X5" s="52">
        <f>IF(V5&lt;&gt;0,H$32,0)</f>
        <v>1</v>
      </c>
      <c r="Y5" s="12">
        <f>IF(G31&lt;0.26,1,0)</f>
        <v>1</v>
      </c>
      <c r="Z5" s="52">
        <f>IF(Y5&lt;&gt;0,G$31,0)</f>
        <v>0</v>
      </c>
      <c r="AA5" s="52">
        <f>IF($Y5&lt;&gt;0,H$31,0)</f>
        <v>1</v>
      </c>
      <c r="AB5" s="12">
        <f>IF(G32&lt;0.26,1,0)</f>
        <v>1</v>
      </c>
      <c r="AC5" s="52">
        <f>IF(AB5&lt;&gt;0,G$32,0)</f>
        <v>0</v>
      </c>
      <c r="AD5" s="52">
        <f>IF(AB5&lt;&gt;0,H$32,0)</f>
        <v>1</v>
      </c>
    </row>
    <row r="6" spans="1:30">
      <c r="A6" s="17"/>
      <c r="B6" s="17"/>
      <c r="C6" s="17"/>
      <c r="D6" s="17"/>
      <c r="E6" s="17"/>
      <c r="F6" s="17"/>
      <c r="G6" s="17"/>
      <c r="H6" s="17"/>
      <c r="I6" s="17"/>
      <c r="J6" s="42"/>
      <c r="O6" s="12" t="s">
        <v>112</v>
      </c>
      <c r="P6" s="12">
        <f>IF(AND(G33&gt;0.26,G33&lt;=0.5)*1,1,0)</f>
        <v>0</v>
      </c>
      <c r="Q6" s="52">
        <f t="shared" ref="Q6:Q7" si="0">IF(P6&lt;&gt;0,G$33,0)</f>
        <v>0</v>
      </c>
      <c r="R6" s="53">
        <f t="shared" ref="R6:R8" si="1">IF(P6&lt;&gt;0,H$33,0)</f>
        <v>0</v>
      </c>
      <c r="S6" s="12">
        <f>IF(AND(G31&gt;0.26,G31&lt;=0.5)*1,1,0)</f>
        <v>0</v>
      </c>
      <c r="T6" s="52">
        <f t="shared" ref="T6:T8" si="2">IF(S6&lt;&gt;0,G$31,0)</f>
        <v>0</v>
      </c>
      <c r="U6" s="53">
        <f t="shared" ref="U6:U8" si="3">IF(S6&lt;&gt;0,H$31,0)</f>
        <v>0</v>
      </c>
      <c r="V6" s="12">
        <f>IF(AND(G32&gt;0.26,G32&lt;=0.5)*1,1,0)</f>
        <v>0</v>
      </c>
      <c r="W6" s="52">
        <f t="shared" ref="W6:W8" si="4">IF(V6&lt;&gt;0,G$32,0)</f>
        <v>0</v>
      </c>
      <c r="X6" s="52">
        <f t="shared" ref="X6:X8" si="5">IF(W6&lt;&gt;0,H$32,0)</f>
        <v>0</v>
      </c>
      <c r="Y6" s="12">
        <f>IF(AND(G31&gt;0.26,G31&lt;=0.5)*1,1,0)</f>
        <v>0</v>
      </c>
      <c r="Z6" s="52">
        <f t="shared" ref="Z6:Z8" si="6">IF(Y6&lt;&gt;0,G$31,0)</f>
        <v>0</v>
      </c>
      <c r="AA6" s="52">
        <f t="shared" ref="AA6:AA8" si="7">IF(Y6&lt;&gt;0,H$31,0)</f>
        <v>0</v>
      </c>
      <c r="AB6" s="12">
        <f>IF(AND(G32&gt;0.26,G32&lt;=0.5)*1,1,0)</f>
        <v>0</v>
      </c>
      <c r="AC6" s="52">
        <f t="shared" ref="AC6:AC8" si="8">IF(AB6&lt;&gt;0,G$32,0)</f>
        <v>0</v>
      </c>
      <c r="AD6" s="52">
        <f t="shared" ref="AD6:AD8" si="9">IF(AB6&lt;&gt;0,H$32,0)</f>
        <v>0</v>
      </c>
    </row>
    <row r="7" spans="1:30">
      <c r="A7" s="17"/>
      <c r="B7" s="17"/>
      <c r="C7" s="17"/>
      <c r="D7" s="17"/>
      <c r="E7" s="18"/>
      <c r="F7" s="18"/>
      <c r="G7" s="19"/>
      <c r="H7" s="17"/>
      <c r="I7" s="17"/>
      <c r="J7" s="42"/>
      <c r="O7" s="12" t="s">
        <v>113</v>
      </c>
      <c r="P7" s="12">
        <f>IF(AND(G33&gt;0.5,G33&lt;=0.75)*1,1,0)</f>
        <v>0</v>
      </c>
      <c r="Q7" s="52">
        <f t="shared" si="0"/>
        <v>0</v>
      </c>
      <c r="R7" s="53">
        <f t="shared" si="1"/>
        <v>0</v>
      </c>
      <c r="S7" s="12">
        <f>IF(AND(G31&gt;0.5,G31&lt;=0.75)*1,1,0)</f>
        <v>0</v>
      </c>
      <c r="T7" s="52">
        <f t="shared" si="2"/>
        <v>0</v>
      </c>
      <c r="U7" s="53">
        <f t="shared" si="3"/>
        <v>0</v>
      </c>
      <c r="V7" s="12">
        <f>IF(AND(G32&gt;0.5,G32&lt;=0.75)*1,1,0)</f>
        <v>0</v>
      </c>
      <c r="W7" s="52">
        <f t="shared" si="4"/>
        <v>0</v>
      </c>
      <c r="X7" s="52">
        <f t="shared" si="5"/>
        <v>0</v>
      </c>
      <c r="Y7" s="12">
        <f>IF(AND(G31&gt;0.5,G31&lt;=0.75)*1,1,0)</f>
        <v>0</v>
      </c>
      <c r="Z7" s="52">
        <f t="shared" si="6"/>
        <v>0</v>
      </c>
      <c r="AA7" s="52">
        <f t="shared" si="7"/>
        <v>0</v>
      </c>
      <c r="AB7" s="12">
        <f>IF(AND(G32&gt;0.5,G32&lt;=0.75)*1,1,0)</f>
        <v>0</v>
      </c>
      <c r="AC7" s="52">
        <f t="shared" si="8"/>
        <v>0</v>
      </c>
      <c r="AD7" s="52">
        <f t="shared" si="9"/>
        <v>0</v>
      </c>
    </row>
    <row r="8" spans="1:30">
      <c r="A8" s="17"/>
      <c r="B8" s="17"/>
      <c r="C8" s="17"/>
      <c r="D8" s="17"/>
      <c r="E8" s="17"/>
      <c r="F8" s="17"/>
      <c r="G8" s="17"/>
      <c r="H8" s="17"/>
      <c r="I8" s="17"/>
      <c r="J8" s="42"/>
      <c r="O8" s="12" t="s">
        <v>114</v>
      </c>
      <c r="P8" s="12">
        <f>IF(AND(G33=0.76,G33&lt;=1)*1,1,0)</f>
        <v>0</v>
      </c>
      <c r="Q8" s="52">
        <f>IF(P8&lt;&gt;0,G$33,0)</f>
        <v>0</v>
      </c>
      <c r="R8" s="53">
        <f t="shared" si="1"/>
        <v>0</v>
      </c>
      <c r="S8" s="12">
        <f>IF(AND(G31&gt;=0.76,G31&lt;=1)*1,1,0)</f>
        <v>0</v>
      </c>
      <c r="T8" s="52">
        <f t="shared" si="2"/>
        <v>0</v>
      </c>
      <c r="U8" s="53">
        <f t="shared" si="3"/>
        <v>0</v>
      </c>
      <c r="V8" s="12">
        <f>IF(AND(G32&gt;=0.76,G32&lt;=1)*1,1,0)</f>
        <v>0</v>
      </c>
      <c r="W8" s="52">
        <f t="shared" si="4"/>
        <v>0</v>
      </c>
      <c r="X8" s="52">
        <f t="shared" si="5"/>
        <v>0</v>
      </c>
      <c r="Y8" s="12">
        <f>IF(AND(G31&gt;=0.76,G31&lt;=1)*1,1,0)</f>
        <v>0</v>
      </c>
      <c r="Z8" s="52">
        <f t="shared" si="6"/>
        <v>0</v>
      </c>
      <c r="AA8" s="52">
        <f t="shared" si="7"/>
        <v>0</v>
      </c>
      <c r="AB8" s="12">
        <f>IF(AND(G32&gt;=0.76,G32&lt;=1)*1,1,0)</f>
        <v>0</v>
      </c>
      <c r="AC8" s="52">
        <f t="shared" si="8"/>
        <v>0</v>
      </c>
      <c r="AD8" s="52">
        <f t="shared" si="9"/>
        <v>0</v>
      </c>
    </row>
    <row r="9" spans="1:30" ht="92.1">
      <c r="A9" s="17"/>
      <c r="B9" s="17"/>
      <c r="C9" s="17"/>
      <c r="D9" s="17"/>
      <c r="E9" s="20"/>
      <c r="F9" s="17"/>
      <c r="G9" s="17"/>
      <c r="H9" s="21"/>
      <c r="I9" s="17"/>
      <c r="J9" s="42"/>
    </row>
    <row r="10" spans="1:30">
      <c r="A10" s="17"/>
      <c r="B10" s="17"/>
      <c r="C10" s="17"/>
      <c r="D10" s="17"/>
      <c r="E10" s="17"/>
      <c r="F10" s="17"/>
      <c r="G10" s="17"/>
      <c r="H10" s="17"/>
      <c r="I10" s="17"/>
      <c r="J10" s="42"/>
    </row>
    <row r="11" spans="1:30">
      <c r="A11" s="17"/>
      <c r="B11" s="17"/>
      <c r="C11" s="17"/>
      <c r="D11" s="17"/>
      <c r="E11" s="17"/>
      <c r="F11" s="17"/>
      <c r="G11" s="17"/>
      <c r="H11" s="17"/>
      <c r="I11" s="17"/>
      <c r="J11" s="42"/>
    </row>
    <row r="12" spans="1:30">
      <c r="A12" s="17"/>
      <c r="B12" s="17"/>
      <c r="C12" s="17"/>
      <c r="D12" s="22"/>
      <c r="E12" s="23"/>
      <c r="F12" s="23"/>
      <c r="G12" s="23"/>
      <c r="H12" s="23"/>
      <c r="I12" s="23"/>
      <c r="J12" s="42"/>
    </row>
    <row r="13" spans="1:30" ht="47.1">
      <c r="A13" s="17"/>
      <c r="B13" s="24">
        <f>G31</f>
        <v>0</v>
      </c>
      <c r="C13" s="17"/>
      <c r="D13" s="25">
        <f>G30</f>
        <v>0</v>
      </c>
      <c r="E13" s="17"/>
      <c r="F13" s="25"/>
      <c r="G13" s="17"/>
      <c r="H13" s="26"/>
      <c r="I13" s="17"/>
      <c r="J13" s="42"/>
    </row>
    <row r="14" spans="1:30">
      <c r="A14" s="17"/>
      <c r="B14" s="17"/>
      <c r="C14" s="17"/>
      <c r="D14" s="17"/>
      <c r="E14" s="17"/>
      <c r="F14" s="17"/>
      <c r="G14" s="17"/>
      <c r="H14" s="17"/>
      <c r="I14" s="17"/>
      <c r="J14" s="42"/>
    </row>
    <row r="15" spans="1:30">
      <c r="A15" s="17"/>
      <c r="B15" s="17"/>
      <c r="C15" s="17"/>
      <c r="D15" s="17"/>
      <c r="E15" s="17"/>
      <c r="F15" s="17"/>
      <c r="G15" s="17"/>
      <c r="H15" s="17"/>
      <c r="I15" s="17"/>
      <c r="J15" s="42"/>
    </row>
    <row r="16" spans="1:30">
      <c r="A16" s="17"/>
      <c r="B16" s="17"/>
      <c r="C16" s="17"/>
      <c r="D16" s="17"/>
      <c r="E16" s="17"/>
      <c r="F16" s="17"/>
      <c r="G16" s="17"/>
      <c r="H16" s="17"/>
      <c r="I16" s="17"/>
      <c r="J16" s="42"/>
    </row>
    <row r="17" spans="1:30">
      <c r="A17" s="17"/>
      <c r="B17" s="17"/>
      <c r="C17" s="17"/>
      <c r="D17" s="17"/>
      <c r="E17" s="17"/>
      <c r="F17" s="17"/>
      <c r="G17" s="17"/>
      <c r="H17" s="17"/>
      <c r="I17" s="17"/>
      <c r="J17" s="42"/>
    </row>
    <row r="18" spans="1:30">
      <c r="A18" s="17"/>
      <c r="B18" s="17"/>
      <c r="C18" s="17"/>
      <c r="D18" s="17"/>
      <c r="E18" s="17"/>
      <c r="F18" s="17"/>
      <c r="G18" s="17"/>
      <c r="H18" s="17"/>
      <c r="I18" s="17"/>
      <c r="J18" s="42"/>
    </row>
    <row r="19" spans="1:30">
      <c r="A19" s="17"/>
      <c r="B19" s="17"/>
      <c r="C19" s="17"/>
      <c r="D19" s="17"/>
      <c r="E19" s="17"/>
      <c r="F19" s="17"/>
      <c r="G19" s="17"/>
      <c r="H19" s="17"/>
      <c r="I19" s="17"/>
      <c r="J19" s="42"/>
    </row>
    <row r="20" spans="1:30" s="11" customFormat="1" ht="32.1">
      <c r="A20" s="9" t="s">
        <v>4</v>
      </c>
      <c r="B20" s="9" t="s">
        <v>115</v>
      </c>
      <c r="C20" s="9" t="s">
        <v>8</v>
      </c>
      <c r="D20" s="10" t="s">
        <v>150</v>
      </c>
      <c r="E20" s="9" t="s">
        <v>116</v>
      </c>
      <c r="F20" s="9" t="s">
        <v>14</v>
      </c>
      <c r="G20" s="9" t="s">
        <v>16</v>
      </c>
      <c r="H20" s="10" t="s">
        <v>117</v>
      </c>
      <c r="I20" s="9" t="s">
        <v>20</v>
      </c>
      <c r="J20" s="60" t="s">
        <v>118</v>
      </c>
      <c r="K20" s="70"/>
      <c r="L20" s="70"/>
      <c r="M20" s="70"/>
      <c r="N20" s="70"/>
      <c r="O20" s="70"/>
      <c r="P20" s="70"/>
      <c r="Q20" s="70"/>
      <c r="R20" s="70"/>
      <c r="S20" s="70"/>
      <c r="T20" s="70"/>
      <c r="U20" s="70"/>
      <c r="V20" s="70"/>
      <c r="W20" s="70"/>
      <c r="X20" s="70"/>
      <c r="Y20" s="70"/>
      <c r="Z20" s="70"/>
      <c r="AA20" s="70"/>
      <c r="AB20" s="70"/>
      <c r="AC20" s="70"/>
      <c r="AD20" s="70"/>
    </row>
    <row r="21" spans="1:30" ht="128.1">
      <c r="A21" s="33" t="s">
        <v>461</v>
      </c>
      <c r="B21" s="34" t="s">
        <v>462</v>
      </c>
      <c r="C21" s="35" t="s">
        <v>463</v>
      </c>
      <c r="D21" s="35" t="s">
        <v>126</v>
      </c>
      <c r="E21" s="61" t="s">
        <v>464</v>
      </c>
      <c r="F21" s="36" t="s">
        <v>80</v>
      </c>
      <c r="G21" s="36" t="s">
        <v>86</v>
      </c>
      <c r="H21" s="62" t="s">
        <v>172</v>
      </c>
      <c r="I21" s="62" t="s">
        <v>172</v>
      </c>
      <c r="J21" s="63"/>
      <c r="K21" s="71">
        <f t="shared" ref="K21:K29" si="10">IF(F21="Sem Política",0,IF(F21="Política Informal",0.25,IF(F21="Política Parcialmente Escrita",0.5,IF(F21="Política Escrita",0.75,IF(F21="Política Escrita e Aprovada",1,"INVALID")))))</f>
        <v>0</v>
      </c>
      <c r="L21" s="71">
        <f t="shared" ref="L21:L29" si="11">IF(G21="Não implementado",0,IF(G21="Partes da Política Implementadas",0.25,IF(G21="Implementada em Alguns Sistemas",0.5,IF(G21="Implementada em Muitos Sistemas",0.75,IF(G21="Implementada em Todos os Sistemas",1,"INVALID")))))</f>
        <v>0</v>
      </c>
      <c r="M21" s="71"/>
      <c r="N21" s="71"/>
    </row>
    <row r="22" spans="1:30" ht="96">
      <c r="A22" s="64" t="s">
        <v>465</v>
      </c>
      <c r="B22" s="47" t="s">
        <v>466</v>
      </c>
      <c r="C22" s="48" t="s">
        <v>463</v>
      </c>
      <c r="D22" s="48" t="s">
        <v>126</v>
      </c>
      <c r="E22" s="65" t="s">
        <v>464</v>
      </c>
      <c r="F22" s="36" t="s">
        <v>80</v>
      </c>
      <c r="G22" s="66" t="s">
        <v>86</v>
      </c>
      <c r="H22" s="67" t="s">
        <v>172</v>
      </c>
      <c r="I22" s="67" t="s">
        <v>172</v>
      </c>
      <c r="J22" s="68"/>
      <c r="K22" s="71">
        <f t="shared" si="10"/>
        <v>0</v>
      </c>
      <c r="L22" s="71">
        <f t="shared" si="11"/>
        <v>0</v>
      </c>
      <c r="M22" s="71"/>
      <c r="N22" s="71"/>
    </row>
    <row r="23" spans="1:30" ht="96">
      <c r="A23" s="64" t="s">
        <v>467</v>
      </c>
      <c r="B23" s="47" t="s">
        <v>468</v>
      </c>
      <c r="C23" s="48" t="s">
        <v>463</v>
      </c>
      <c r="D23" s="48" t="s">
        <v>126</v>
      </c>
      <c r="E23" s="65" t="s">
        <v>464</v>
      </c>
      <c r="F23" s="36" t="s">
        <v>80</v>
      </c>
      <c r="G23" s="66" t="s">
        <v>86</v>
      </c>
      <c r="H23" s="67" t="s">
        <v>172</v>
      </c>
      <c r="I23" s="67" t="s">
        <v>172</v>
      </c>
      <c r="J23" s="68"/>
      <c r="K23" s="71">
        <f t="shared" si="10"/>
        <v>0</v>
      </c>
      <c r="L23" s="71">
        <f t="shared" si="11"/>
        <v>0</v>
      </c>
      <c r="M23" s="71"/>
      <c r="N23" s="71"/>
    </row>
    <row r="24" spans="1:30" ht="66" customHeight="1">
      <c r="A24" s="33" t="s">
        <v>469</v>
      </c>
      <c r="B24" s="34" t="s">
        <v>470</v>
      </c>
      <c r="C24" s="35" t="s">
        <v>463</v>
      </c>
      <c r="D24" s="35" t="s">
        <v>135</v>
      </c>
      <c r="E24" s="61" t="s">
        <v>464</v>
      </c>
      <c r="F24" s="36" t="s">
        <v>80</v>
      </c>
      <c r="G24" s="66" t="s">
        <v>86</v>
      </c>
      <c r="H24" s="62" t="s">
        <v>172</v>
      </c>
      <c r="I24" s="62" t="s">
        <v>172</v>
      </c>
      <c r="J24" s="63"/>
      <c r="K24" s="72">
        <f t="shared" si="10"/>
        <v>0</v>
      </c>
      <c r="L24" s="72">
        <f t="shared" si="11"/>
        <v>0</v>
      </c>
      <c r="M24" s="71"/>
      <c r="N24" s="71"/>
    </row>
    <row r="25" spans="1:30" ht="80.099999999999994">
      <c r="A25" s="65" t="s">
        <v>471</v>
      </c>
      <c r="B25" s="47" t="s">
        <v>472</v>
      </c>
      <c r="C25" s="48" t="s">
        <v>463</v>
      </c>
      <c r="D25" s="48" t="s">
        <v>135</v>
      </c>
      <c r="E25" s="65" t="s">
        <v>464</v>
      </c>
      <c r="F25" s="36" t="s">
        <v>80</v>
      </c>
      <c r="G25" s="69" t="s">
        <v>86</v>
      </c>
      <c r="H25" s="67" t="s">
        <v>172</v>
      </c>
      <c r="I25" s="67" t="s">
        <v>172</v>
      </c>
      <c r="J25" s="68"/>
      <c r="K25" s="73">
        <f t="shared" si="10"/>
        <v>0</v>
      </c>
      <c r="L25" s="73">
        <f t="shared" si="11"/>
        <v>0</v>
      </c>
      <c r="M25" s="71"/>
      <c r="N25" s="71"/>
    </row>
    <row r="26" spans="1:30" ht="80.099999999999994">
      <c r="A26" s="64" t="s">
        <v>473</v>
      </c>
      <c r="B26" s="47" t="s">
        <v>474</v>
      </c>
      <c r="C26" s="48" t="s">
        <v>130</v>
      </c>
      <c r="D26" s="48" t="s">
        <v>135</v>
      </c>
      <c r="E26" s="65" t="s">
        <v>464</v>
      </c>
      <c r="F26" s="36" t="s">
        <v>80</v>
      </c>
      <c r="G26" s="66" t="s">
        <v>86</v>
      </c>
      <c r="H26" s="67" t="s">
        <v>172</v>
      </c>
      <c r="I26" s="67" t="s">
        <v>172</v>
      </c>
      <c r="J26" s="68"/>
      <c r="K26" s="71">
        <f t="shared" si="10"/>
        <v>0</v>
      </c>
      <c r="L26" s="71">
        <f t="shared" si="11"/>
        <v>0</v>
      </c>
      <c r="M26" s="71"/>
      <c r="N26" s="71"/>
    </row>
    <row r="27" spans="1:30" ht="80.099999999999994">
      <c r="A27" s="64" t="s">
        <v>475</v>
      </c>
      <c r="B27" s="47" t="s">
        <v>476</v>
      </c>
      <c r="C27" s="48" t="s">
        <v>341</v>
      </c>
      <c r="D27" s="48" t="s">
        <v>135</v>
      </c>
      <c r="E27" s="65" t="s">
        <v>464</v>
      </c>
      <c r="F27" s="36" t="s">
        <v>80</v>
      </c>
      <c r="G27" s="66" t="s">
        <v>86</v>
      </c>
      <c r="H27" s="67" t="s">
        <v>172</v>
      </c>
      <c r="I27" s="67" t="s">
        <v>172</v>
      </c>
      <c r="J27" s="68"/>
      <c r="K27" s="71">
        <f t="shared" si="10"/>
        <v>0</v>
      </c>
      <c r="L27" s="71">
        <f t="shared" si="11"/>
        <v>0</v>
      </c>
      <c r="M27" s="71"/>
      <c r="N27" s="71"/>
    </row>
    <row r="28" spans="1:30" ht="32.1">
      <c r="A28" s="33" t="s">
        <v>477</v>
      </c>
      <c r="B28" s="34" t="s">
        <v>478</v>
      </c>
      <c r="C28" s="35" t="s">
        <v>341</v>
      </c>
      <c r="D28" s="35" t="s">
        <v>135</v>
      </c>
      <c r="E28" s="61" t="s">
        <v>464</v>
      </c>
      <c r="F28" s="36" t="s">
        <v>80</v>
      </c>
      <c r="G28" s="36" t="s">
        <v>86</v>
      </c>
      <c r="H28" s="62" t="s">
        <v>172</v>
      </c>
      <c r="I28" s="62" t="s">
        <v>172</v>
      </c>
      <c r="J28" s="63"/>
      <c r="K28" s="72">
        <f t="shared" si="10"/>
        <v>0</v>
      </c>
      <c r="L28" s="72">
        <f t="shared" si="11"/>
        <v>0</v>
      </c>
      <c r="M28" s="71"/>
      <c r="N28" s="71"/>
    </row>
    <row r="29" spans="1:30" ht="96">
      <c r="A29" s="33" t="s">
        <v>479</v>
      </c>
      <c r="B29" s="34" t="s">
        <v>480</v>
      </c>
      <c r="C29" s="35" t="s">
        <v>341</v>
      </c>
      <c r="D29" s="35">
        <v>3</v>
      </c>
      <c r="E29" s="61" t="s">
        <v>464</v>
      </c>
      <c r="F29" s="36" t="s">
        <v>80</v>
      </c>
      <c r="G29" s="36" t="s">
        <v>86</v>
      </c>
      <c r="H29" s="62" t="s">
        <v>172</v>
      </c>
      <c r="I29" s="62" t="s">
        <v>172</v>
      </c>
      <c r="J29" s="63"/>
      <c r="K29" s="71">
        <f t="shared" si="10"/>
        <v>0</v>
      </c>
      <c r="L29" s="71">
        <f t="shared" si="11"/>
        <v>0</v>
      </c>
      <c r="M29" s="71"/>
      <c r="N29" s="71"/>
    </row>
    <row r="30" spans="1:30" s="12" customFormat="1" hidden="1">
      <c r="C30" s="57"/>
      <c r="D30" s="57"/>
    </row>
    <row r="31" spans="1:30" s="12" customFormat="1" hidden="1">
      <c r="C31" s="57"/>
      <c r="D31" s="57"/>
      <c r="E31" s="137" t="s">
        <v>141</v>
      </c>
      <c r="G31" s="58">
        <f>AVERAGE(K21:K29)</f>
        <v>0</v>
      </c>
      <c r="H31" s="58">
        <f>1-G31</f>
        <v>1</v>
      </c>
    </row>
    <row r="32" spans="1:30" s="12" customFormat="1" ht="15.95" hidden="1">
      <c r="C32" s="57"/>
      <c r="D32" s="57"/>
      <c r="E32" s="59" t="s">
        <v>142</v>
      </c>
      <c r="F32" s="59"/>
      <c r="G32" s="58">
        <f>AVERAGE(L21:L29)</f>
        <v>0</v>
      </c>
      <c r="H32" s="58">
        <f>1-G32</f>
        <v>1</v>
      </c>
    </row>
    <row r="33" spans="1:16" s="12" customFormat="1" ht="15.95" hidden="1">
      <c r="C33" s="57"/>
      <c r="D33" s="57"/>
      <c r="E33" s="59" t="s">
        <v>145</v>
      </c>
      <c r="F33" s="59"/>
      <c r="G33" s="58">
        <f>AVERAGE(G29:G32)</f>
        <v>0</v>
      </c>
      <c r="H33" s="58">
        <f>1-G33</f>
        <v>1</v>
      </c>
    </row>
    <row r="34" spans="1:16" s="12" customFormat="1" ht="15.95" hidden="1">
      <c r="C34" s="57"/>
      <c r="D34" s="57"/>
      <c r="E34" s="59" t="s">
        <v>146</v>
      </c>
      <c r="F34" s="59"/>
      <c r="G34" s="58">
        <f>AVERAGE(L21:L23)</f>
        <v>0</v>
      </c>
      <c r="H34" s="58">
        <f t="shared" ref="H34:H36" si="12">1-G34</f>
        <v>1</v>
      </c>
    </row>
    <row r="35" spans="1:16" s="12" customFormat="1" ht="15.95" hidden="1">
      <c r="C35" s="57"/>
      <c r="D35" s="57"/>
      <c r="E35" s="59" t="s">
        <v>147</v>
      </c>
      <c r="F35" s="59"/>
      <c r="G35" s="58">
        <f>AVERAGE(L21:L28)</f>
        <v>0</v>
      </c>
      <c r="H35" s="58">
        <f t="shared" si="12"/>
        <v>1</v>
      </c>
    </row>
    <row r="36" spans="1:16" s="12" customFormat="1" ht="15.95" hidden="1">
      <c r="C36" s="57"/>
      <c r="D36" s="57"/>
      <c r="E36" s="59" t="s">
        <v>148</v>
      </c>
      <c r="F36" s="59"/>
      <c r="G36" s="58">
        <f>AVERAGE(L21:L29)</f>
        <v>0</v>
      </c>
      <c r="H36" s="58">
        <f t="shared" si="12"/>
        <v>1</v>
      </c>
    </row>
    <row r="38" spans="1:16">
      <c r="A38" s="146" t="s">
        <v>22</v>
      </c>
      <c r="B38" s="146"/>
      <c r="C38" s="146"/>
      <c r="D38" s="146"/>
      <c r="E38" s="146"/>
      <c r="F38" s="146"/>
      <c r="G38" s="146"/>
      <c r="H38" s="146"/>
      <c r="I38" s="146"/>
      <c r="J38" s="146"/>
      <c r="K38" s="146"/>
      <c r="L38" s="146"/>
      <c r="M38" s="146"/>
      <c r="N38" s="146"/>
      <c r="O38" s="146"/>
      <c r="P38" s="146"/>
    </row>
  </sheetData>
  <mergeCells count="8">
    <mergeCell ref="A1:J1"/>
    <mergeCell ref="A38:P38"/>
    <mergeCell ref="O2:AD2"/>
    <mergeCell ref="P3:R3"/>
    <mergeCell ref="S3:U3"/>
    <mergeCell ref="V3:X3"/>
    <mergeCell ref="Y3:AA3"/>
    <mergeCell ref="AB3:AD3"/>
  </mergeCells>
  <conditionalFormatting sqref="B14:F14">
    <cfRule type="colorScale" priority="5">
      <colorScale>
        <cfvo type="min"/>
        <cfvo type="percentile" val="50"/>
        <cfvo type="max"/>
        <color rgb="FFF8696B"/>
        <color rgb="FFFFEB84"/>
        <color rgb="FF63BE7B"/>
      </colorScale>
    </cfRule>
  </conditionalFormatting>
  <conditionalFormatting sqref="E5 B13 D13 F13 H13">
    <cfRule type="cellIs" dxfId="67" priority="1" operator="between">
      <formula>0.76</formula>
      <formula>1</formula>
    </cfRule>
    <cfRule type="cellIs" dxfId="66" priority="2" operator="between">
      <formula>0.5</formula>
      <formula>0.75</formula>
    </cfRule>
    <cfRule type="cellIs" dxfId="65" priority="3" operator="between">
      <formula>0.26</formula>
      <formula>0.5</formula>
    </cfRule>
    <cfRule type="cellIs" dxfId="64" priority="4" operator="lessThan">
      <formula>0.26</formula>
    </cfRule>
  </conditionalFormatting>
  <hyperlinks>
    <hyperlink ref="A38" r:id="rId1" display="http://creativecommons.org/licenses/by-sa/4.0/" xr:uid="{00000000-0004-0000-12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87" operator="equal" id="{A6B8ED7C-0D33-4B4A-8715-95E258E13C2C}">
            <xm:f>Valores!$A$8</xm:f>
            <x14:dxf>
              <fill>
                <patternFill>
                  <bgColor rgb="FF27AE60"/>
                </patternFill>
              </fill>
            </x14:dxf>
          </x14:cfRule>
          <x14:cfRule type="cellIs" priority="188" operator="equal" id="{CBE55AB5-309B-49DD-A0D9-D7EA73193DA7}">
            <xm:f>Valores!$A$7</xm:f>
            <x14:dxf>
              <fill>
                <patternFill>
                  <bgColor rgb="FFF1C40F"/>
                </patternFill>
              </fill>
            </x14:dxf>
          </x14:cfRule>
          <x14:cfRule type="cellIs" priority="189" operator="equal" id="{26762AB3-3F02-48FF-B108-2F1939B93FBF}">
            <xm:f>Valores!$A$6</xm:f>
            <x14:dxf>
              <fill>
                <patternFill>
                  <bgColor rgb="FFF39C12"/>
                </patternFill>
              </fill>
            </x14:dxf>
          </x14:cfRule>
          <x14:cfRule type="cellIs" priority="190" operator="equal" id="{79708C97-CD28-4ACB-B522-F507B1CC521A}">
            <xm:f>Valores!$A$5</xm:f>
            <x14:dxf>
              <fill>
                <patternFill>
                  <bgColor rgb="FFE67E22"/>
                </patternFill>
              </fill>
            </x14:dxf>
          </x14:cfRule>
          <x14:cfRule type="cellIs" priority="191" operator="equal" id="{37118A4F-6F48-4FE3-9DD0-6592F67CFA03}">
            <xm:f>Valores!$A$4</xm:f>
            <x14:dxf>
              <fill>
                <patternFill>
                  <bgColor rgb="FFE74C3C"/>
                </patternFill>
              </fill>
            </x14:dxf>
          </x14:cfRule>
          <xm:sqref>F21:F29</xm:sqref>
        </x14:conditionalFormatting>
        <x14:conditionalFormatting xmlns:xm="http://schemas.microsoft.com/office/excel/2006/main">
          <x14:cfRule type="cellIs" priority="172" operator="equal" id="{875BE781-2634-42FD-884A-0EE3AAE1D7CF}">
            <xm:f>Valores!$A$15</xm:f>
            <x14:dxf>
              <fill>
                <patternFill>
                  <bgColor rgb="FF27AE60"/>
                </patternFill>
              </fill>
            </x14:dxf>
          </x14:cfRule>
          <x14:cfRule type="cellIs" priority="183" operator="equal" id="{14AEA469-A064-4A1F-9A9C-C6FFA40292EA}">
            <xm:f>Valores!$A$14</xm:f>
            <x14:dxf>
              <fill>
                <patternFill>
                  <bgColor rgb="FFF1C40F"/>
                </patternFill>
              </fill>
            </x14:dxf>
          </x14:cfRule>
          <x14:cfRule type="cellIs" priority="184" operator="equal" id="{1E56E079-C824-4274-835B-590373424675}">
            <xm:f>Valores!$A$13</xm:f>
            <x14:dxf>
              <fill>
                <patternFill>
                  <bgColor rgb="FFF39C12"/>
                </patternFill>
              </fill>
            </x14:dxf>
          </x14:cfRule>
          <x14:cfRule type="cellIs" priority="185" operator="equal" id="{836F251F-F272-413F-A7D5-94ED994FB7B9}">
            <xm:f>Valores!$A$12</xm:f>
            <x14:dxf>
              <fill>
                <patternFill>
                  <bgColor rgb="FFE67E22"/>
                </patternFill>
              </fill>
            </x14:dxf>
          </x14:cfRule>
          <x14:cfRule type="cellIs" priority="186" operator="equal" id="{120FA2A1-0AFC-4F04-9F07-A4574F5E0A53}">
            <xm:f>Valores!$A$11</xm:f>
            <x14:dxf>
              <fill>
                <patternFill>
                  <bgColor rgb="FFE74C3C"/>
                </patternFill>
              </fill>
            </x14:dxf>
          </x14:cfRule>
          <xm:sqref>G21</xm:sqref>
        </x14:conditionalFormatting>
        <x14:conditionalFormatting xmlns:xm="http://schemas.microsoft.com/office/excel/2006/main">
          <x14:cfRule type="cellIs" priority="152" operator="equal" id="{1EF9F1E8-37D9-43A2-9A2C-CD9909C07EB1}">
            <xm:f>Valores!$A$15</xm:f>
            <x14:dxf>
              <fill>
                <patternFill>
                  <bgColor rgb="FF27AE60"/>
                </patternFill>
              </fill>
            </x14:dxf>
          </x14:cfRule>
          <x14:cfRule type="cellIs" priority="163" operator="equal" id="{8C2A1EB4-BEDD-478C-B987-300025C042C2}">
            <xm:f>Valores!$A$14</xm:f>
            <x14:dxf>
              <fill>
                <patternFill>
                  <bgColor rgb="FFF1C40F"/>
                </patternFill>
              </fill>
            </x14:dxf>
          </x14:cfRule>
          <x14:cfRule type="cellIs" priority="164" operator="equal" id="{44F054DE-2824-4D0B-BEFC-9C5789675F85}">
            <xm:f>Valores!$A$13</xm:f>
            <x14:dxf>
              <fill>
                <patternFill>
                  <bgColor rgb="FFF39C12"/>
                </patternFill>
              </fill>
            </x14:dxf>
          </x14:cfRule>
          <x14:cfRule type="cellIs" priority="165" operator="equal" id="{AE647A76-AB0F-4278-A274-82E61B3326C8}">
            <xm:f>Valores!$A$12</xm:f>
            <x14:dxf>
              <fill>
                <patternFill>
                  <bgColor rgb="FFE67E22"/>
                </patternFill>
              </fill>
            </x14:dxf>
          </x14:cfRule>
          <x14:cfRule type="cellIs" priority="166" operator="equal" id="{8100D385-54A9-49BC-8179-1FA28B89C4A5}">
            <xm:f>Valores!$A$11</xm:f>
            <x14:dxf>
              <fill>
                <patternFill>
                  <bgColor rgb="FFE74C3C"/>
                </patternFill>
              </fill>
            </x14:dxf>
          </x14:cfRule>
          <xm:sqref>G22</xm:sqref>
        </x14:conditionalFormatting>
        <x14:conditionalFormatting xmlns:xm="http://schemas.microsoft.com/office/excel/2006/main">
          <x14:cfRule type="cellIs" priority="132" operator="equal" id="{1546FA0C-11CD-49BF-A2FE-1703D288AAC7}">
            <xm:f>Valores!$A$15</xm:f>
            <x14:dxf>
              <fill>
                <patternFill>
                  <bgColor rgb="FF27AE60"/>
                </patternFill>
              </fill>
            </x14:dxf>
          </x14:cfRule>
          <x14:cfRule type="cellIs" priority="143" operator="equal" id="{7485AF55-B4EC-4D6A-83D9-6CED8AEF9EB0}">
            <xm:f>Valores!$A$14</xm:f>
            <x14:dxf>
              <fill>
                <patternFill>
                  <bgColor rgb="FFF1C40F"/>
                </patternFill>
              </fill>
            </x14:dxf>
          </x14:cfRule>
          <x14:cfRule type="cellIs" priority="144" operator="equal" id="{EBED864A-1845-4D98-9806-CB57334CE87E}">
            <xm:f>Valores!$A$13</xm:f>
            <x14:dxf>
              <fill>
                <patternFill>
                  <bgColor rgb="FFF39C12"/>
                </patternFill>
              </fill>
            </x14:dxf>
          </x14:cfRule>
          <x14:cfRule type="cellIs" priority="145" operator="equal" id="{12743E52-378E-4F2A-AB6A-8FA5760A1794}">
            <xm:f>Valores!$A$12</xm:f>
            <x14:dxf>
              <fill>
                <patternFill>
                  <bgColor rgb="FFE67E22"/>
                </patternFill>
              </fill>
            </x14:dxf>
          </x14:cfRule>
          <x14:cfRule type="cellIs" priority="146" operator="equal" id="{811E6E8D-DC02-4848-BF25-9F2973CCB975}">
            <xm:f>Valores!$A$11</xm:f>
            <x14:dxf>
              <fill>
                <patternFill>
                  <bgColor rgb="FFE74C3C"/>
                </patternFill>
              </fill>
            </x14:dxf>
          </x14:cfRule>
          <xm:sqref>G23:G24</xm:sqref>
        </x14:conditionalFormatting>
        <x14:conditionalFormatting xmlns:xm="http://schemas.microsoft.com/office/excel/2006/main">
          <x14:cfRule type="cellIs" priority="92" operator="equal" id="{22834C3D-9AE3-4EE1-B5FA-019E06B645B5}">
            <xm:f>Valores!$A$15</xm:f>
            <x14:dxf>
              <fill>
                <patternFill>
                  <bgColor rgb="FF27AE60"/>
                </patternFill>
              </fill>
            </x14:dxf>
          </x14:cfRule>
          <x14:cfRule type="cellIs" priority="103" operator="equal" id="{435C1B1B-2898-43E3-82A2-44A1E116E65C}">
            <xm:f>Valores!$A$14</xm:f>
            <x14:dxf>
              <fill>
                <patternFill>
                  <bgColor rgb="FFF1C40F"/>
                </patternFill>
              </fill>
            </x14:dxf>
          </x14:cfRule>
          <x14:cfRule type="cellIs" priority="104" operator="equal" id="{CE42BD44-ABAE-4588-A1D1-61B31B9F7030}">
            <xm:f>Valores!$A$13</xm:f>
            <x14:dxf>
              <fill>
                <patternFill>
                  <bgColor rgb="FFF39C12"/>
                </patternFill>
              </fill>
            </x14:dxf>
          </x14:cfRule>
          <x14:cfRule type="cellIs" priority="105" operator="equal" id="{ADCE2643-3E2C-4909-B8B9-29339452F3B3}">
            <xm:f>Valores!$A$12</xm:f>
            <x14:dxf>
              <fill>
                <patternFill>
                  <bgColor rgb="FFE67E22"/>
                </patternFill>
              </fill>
            </x14:dxf>
          </x14:cfRule>
          <x14:cfRule type="cellIs" priority="106" operator="equal" id="{B8024EA8-48B1-45B0-B0DB-A585AAD6508C}">
            <xm:f>Valores!$A$11</xm:f>
            <x14:dxf>
              <fill>
                <patternFill>
                  <bgColor rgb="FFE74C3C"/>
                </patternFill>
              </fill>
            </x14:dxf>
          </x14:cfRule>
          <xm:sqref>G25</xm:sqref>
        </x14:conditionalFormatting>
        <x14:conditionalFormatting xmlns:xm="http://schemas.microsoft.com/office/excel/2006/main">
          <x14:cfRule type="cellIs" priority="72" operator="equal" id="{59584E8B-9542-4E54-9AA1-8225F6167A1D}">
            <xm:f>Valores!$A$15</xm:f>
            <x14:dxf>
              <fill>
                <patternFill>
                  <bgColor rgb="FF27AE60"/>
                </patternFill>
              </fill>
            </x14:dxf>
          </x14:cfRule>
          <x14:cfRule type="cellIs" priority="83" operator="equal" id="{999999FA-354F-4F6B-BD77-184FABD724FD}">
            <xm:f>Valores!$A$14</xm:f>
            <x14:dxf>
              <fill>
                <patternFill>
                  <bgColor rgb="FFF1C40F"/>
                </patternFill>
              </fill>
            </x14:dxf>
          </x14:cfRule>
          <x14:cfRule type="cellIs" priority="84" operator="equal" id="{E1820226-4D8C-47D5-AD5B-A69EDBAA1D5E}">
            <xm:f>Valores!$A$13</xm:f>
            <x14:dxf>
              <fill>
                <patternFill>
                  <bgColor rgb="FFF39C12"/>
                </patternFill>
              </fill>
            </x14:dxf>
          </x14:cfRule>
          <x14:cfRule type="cellIs" priority="85" operator="equal" id="{EF628576-FB48-4462-90B8-212FF7F80E24}">
            <xm:f>Valores!$A$12</xm:f>
            <x14:dxf>
              <fill>
                <patternFill>
                  <bgColor rgb="FFE67E22"/>
                </patternFill>
              </fill>
            </x14:dxf>
          </x14:cfRule>
          <x14:cfRule type="cellIs" priority="86" operator="equal" id="{B227DA87-2988-48DC-9294-F29D0DE458DE}">
            <xm:f>Valores!$A$11</xm:f>
            <x14:dxf>
              <fill>
                <patternFill>
                  <bgColor rgb="FFE74C3C"/>
                </patternFill>
              </fill>
            </x14:dxf>
          </x14:cfRule>
          <xm:sqref>G26</xm:sqref>
        </x14:conditionalFormatting>
        <x14:conditionalFormatting xmlns:xm="http://schemas.microsoft.com/office/excel/2006/main">
          <x14:cfRule type="cellIs" priority="52" operator="equal" id="{0CAE1783-31E1-4F51-B9F7-F1AB7E67FD82}">
            <xm:f>Valores!$A$15</xm:f>
            <x14:dxf>
              <fill>
                <patternFill>
                  <bgColor rgb="FF27AE60"/>
                </patternFill>
              </fill>
            </x14:dxf>
          </x14:cfRule>
          <x14:cfRule type="cellIs" priority="63" operator="equal" id="{D2EFFF70-D4D4-4C01-A14C-277285D5C2C1}">
            <xm:f>Valores!$A$14</xm:f>
            <x14:dxf>
              <fill>
                <patternFill>
                  <bgColor rgb="FFF1C40F"/>
                </patternFill>
              </fill>
            </x14:dxf>
          </x14:cfRule>
          <x14:cfRule type="cellIs" priority="64" operator="equal" id="{A321DD5D-3184-40EB-8EEA-082DA8EA8E7E}">
            <xm:f>Valores!$A$13</xm:f>
            <x14:dxf>
              <fill>
                <patternFill>
                  <bgColor rgb="FFF39C12"/>
                </patternFill>
              </fill>
            </x14:dxf>
          </x14:cfRule>
          <x14:cfRule type="cellIs" priority="65" operator="equal" id="{79B2E87D-695A-4305-AD0D-30F4ACC5E63B}">
            <xm:f>Valores!$A$12</xm:f>
            <x14:dxf>
              <fill>
                <patternFill>
                  <bgColor rgb="FFE67E22"/>
                </patternFill>
              </fill>
            </x14:dxf>
          </x14:cfRule>
          <x14:cfRule type="cellIs" priority="66" operator="equal" id="{9384BAE7-4DDA-4F5B-AADD-657F013FA6AF}">
            <xm:f>Valores!$A$11</xm:f>
            <x14:dxf>
              <fill>
                <patternFill>
                  <bgColor rgb="FFE74C3C"/>
                </patternFill>
              </fill>
            </x14:dxf>
          </x14:cfRule>
          <xm:sqref>G27</xm:sqref>
        </x14:conditionalFormatting>
        <x14:conditionalFormatting xmlns:xm="http://schemas.microsoft.com/office/excel/2006/main">
          <x14:cfRule type="cellIs" priority="32" operator="equal" id="{45DE1330-ACCF-4182-B634-85EA1271C142}">
            <xm:f>Valores!$A$15</xm:f>
            <x14:dxf>
              <fill>
                <patternFill>
                  <bgColor rgb="FF27AE60"/>
                </patternFill>
              </fill>
            </x14:dxf>
          </x14:cfRule>
          <x14:cfRule type="cellIs" priority="43" operator="equal" id="{679FBDCA-7FFB-4495-9DFC-33258AFC53A9}">
            <xm:f>Valores!$A$14</xm:f>
            <x14:dxf>
              <fill>
                <patternFill>
                  <bgColor rgb="FFF1C40F"/>
                </patternFill>
              </fill>
            </x14:dxf>
          </x14:cfRule>
          <x14:cfRule type="cellIs" priority="44" operator="equal" id="{2B98BB44-8853-420F-8B71-32CEA6230D9E}">
            <xm:f>Valores!$A$13</xm:f>
            <x14:dxf>
              <fill>
                <patternFill>
                  <bgColor rgb="FFF39C12"/>
                </patternFill>
              </fill>
            </x14:dxf>
          </x14:cfRule>
          <x14:cfRule type="cellIs" priority="45" operator="equal" id="{F682A8E3-68D1-462F-8059-01861FC07D40}">
            <xm:f>Valores!$A$12</xm:f>
            <x14:dxf>
              <fill>
                <patternFill>
                  <bgColor rgb="FFE67E22"/>
                </patternFill>
              </fill>
            </x14:dxf>
          </x14:cfRule>
          <x14:cfRule type="cellIs" priority="46" operator="equal" id="{2E02A806-E828-4124-8415-5675C27BFD9F}">
            <xm:f>Valores!$A$11</xm:f>
            <x14:dxf>
              <fill>
                <patternFill>
                  <bgColor rgb="FFE74C3C"/>
                </patternFill>
              </fill>
            </x14:dxf>
          </x14:cfRule>
          <xm:sqref>G28</xm:sqref>
        </x14:conditionalFormatting>
        <x14:conditionalFormatting xmlns:xm="http://schemas.microsoft.com/office/excel/2006/main">
          <x14:cfRule type="cellIs" priority="12" operator="equal" id="{F7F93B10-ABFE-442F-A350-6E4B033F6B25}">
            <xm:f>Valores!$A$15</xm:f>
            <x14:dxf>
              <fill>
                <patternFill>
                  <bgColor rgb="FF27AE60"/>
                </patternFill>
              </fill>
            </x14:dxf>
          </x14:cfRule>
          <x14:cfRule type="cellIs" priority="23" operator="equal" id="{909CF00D-B567-4889-A9FD-5FA86ACA3A7D}">
            <xm:f>Valores!$A$14</xm:f>
            <x14:dxf>
              <fill>
                <patternFill>
                  <bgColor rgb="FFF1C40F"/>
                </patternFill>
              </fill>
            </x14:dxf>
          </x14:cfRule>
          <x14:cfRule type="cellIs" priority="24" operator="equal" id="{E2CACD23-0B72-4F86-8B62-1BF4B2581A92}">
            <xm:f>Valores!$A$13</xm:f>
            <x14:dxf>
              <fill>
                <patternFill>
                  <bgColor rgb="FFF39C12"/>
                </patternFill>
              </fill>
            </x14:dxf>
          </x14:cfRule>
          <x14:cfRule type="cellIs" priority="25" operator="equal" id="{C538B5D7-1609-4DA9-A718-C9985970B770}">
            <xm:f>Valores!$A$12</xm:f>
            <x14:dxf>
              <fill>
                <patternFill>
                  <bgColor rgb="FFE67E22"/>
                </patternFill>
              </fill>
            </x14:dxf>
          </x14:cfRule>
          <x14:cfRule type="cellIs" priority="26" operator="equal" id="{E1FABF4E-5CD5-4FD4-80CC-C09FB9D7427C}">
            <xm:f>Valores!$A$11</xm:f>
            <x14:dxf>
              <fill>
                <patternFill>
                  <bgColor rgb="FFE74C3C"/>
                </patternFill>
              </fill>
            </x14:dxf>
          </x14:cfRule>
          <xm:sqref>G29</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0000000}">
          <x14:formula1>
            <xm:f>Valores!$A$11:$A$15</xm:f>
          </x14:formula1>
          <xm:sqref>G21:G29</xm:sqref>
        </x14:dataValidation>
        <x14:dataValidation type="list" allowBlank="1" showInputMessage="1" showErrorMessage="1" xr:uid="{00000000-0002-0000-1200-000001000000}">
          <x14:formula1>
            <xm:f>Valores!$A$4:$A$8</xm:f>
          </x14:formula1>
          <xm:sqref>F21:F29</xm:sqref>
        </x14:dataValidation>
      </x14:dataValidation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Planilha20">
    <pageSetUpPr fitToPage="1"/>
  </sheetPr>
  <dimension ref="A1:AD36"/>
  <sheetViews>
    <sheetView topLeftCell="B1" zoomScale="70" zoomScaleNormal="70" workbookViewId="0">
      <selection activeCell="J42" sqref="J42"/>
    </sheetView>
  </sheetViews>
  <sheetFormatPr defaultColWidth="8.7109375" defaultRowHeight="15"/>
  <cols>
    <col min="2" max="2" width="69.28515625" customWidth="1"/>
    <col min="3" max="3" width="14" style="2" customWidth="1"/>
    <col min="4" max="4" width="20.42578125" style="2" customWidth="1"/>
    <col min="5" max="5" width="48.28515625" customWidth="1"/>
    <col min="6" max="6" width="29.42578125" customWidth="1"/>
    <col min="7" max="7" width="40.140625" customWidth="1"/>
    <col min="8" max="8" width="26.7109375" customWidth="1"/>
    <col min="9" max="9" width="27.28515625" customWidth="1"/>
    <col min="10" max="10" width="50.140625" customWidth="1"/>
    <col min="11" max="11" width="11.85546875" style="12" hidden="1" customWidth="1"/>
    <col min="12" max="15" width="6" style="12" hidden="1" customWidth="1"/>
    <col min="16" max="30" width="8.7109375" style="12" hidden="1" customWidth="1"/>
    <col min="31" max="35" width="8.7109375" customWidth="1"/>
  </cols>
  <sheetData>
    <row r="1" spans="1:30" ht="180.2" customHeight="1">
      <c r="A1" s="161" t="s">
        <v>481</v>
      </c>
      <c r="B1" s="151"/>
      <c r="C1" s="151"/>
      <c r="D1" s="151"/>
      <c r="E1" s="151"/>
      <c r="F1" s="151"/>
      <c r="G1" s="151"/>
      <c r="H1" s="151"/>
      <c r="I1" s="151"/>
      <c r="J1" s="153"/>
    </row>
    <row r="2" spans="1:30" ht="54.95" customHeight="1">
      <c r="A2" s="17"/>
      <c r="B2" s="17"/>
      <c r="C2" s="17"/>
      <c r="D2" s="17"/>
      <c r="E2" s="17"/>
      <c r="F2" s="17"/>
      <c r="G2" s="17"/>
      <c r="H2" s="17"/>
      <c r="I2" s="17"/>
      <c r="J2" s="42"/>
      <c r="O2" s="154" t="s">
        <v>104</v>
      </c>
      <c r="P2" s="154"/>
      <c r="Q2" s="154"/>
      <c r="R2" s="154"/>
      <c r="S2" s="154"/>
      <c r="T2" s="154"/>
      <c r="U2" s="154"/>
      <c r="V2" s="154"/>
      <c r="W2" s="154"/>
      <c r="X2" s="154"/>
      <c r="Y2" s="154"/>
      <c r="Z2" s="154"/>
      <c r="AA2" s="154"/>
      <c r="AB2" s="154"/>
      <c r="AC2" s="154"/>
      <c r="AD2" s="154"/>
    </row>
    <row r="3" spans="1:30" ht="75.95" customHeight="1">
      <c r="A3" s="17"/>
      <c r="B3" s="17"/>
      <c r="C3" s="17"/>
      <c r="D3" s="17"/>
      <c r="E3" s="17"/>
      <c r="F3" s="17"/>
      <c r="G3" s="17"/>
      <c r="H3" s="17"/>
      <c r="I3" s="17"/>
      <c r="J3" s="42"/>
      <c r="O3" s="137"/>
      <c r="P3" s="154" t="s">
        <v>105</v>
      </c>
      <c r="Q3" s="154"/>
      <c r="R3" s="154"/>
      <c r="S3" s="154" t="s">
        <v>106</v>
      </c>
      <c r="T3" s="154"/>
      <c r="U3" s="154"/>
      <c r="V3" s="154" t="s">
        <v>16</v>
      </c>
      <c r="W3" s="154"/>
      <c r="X3" s="154"/>
      <c r="Y3" s="154" t="s">
        <v>18</v>
      </c>
      <c r="Z3" s="154"/>
      <c r="AA3" s="154"/>
      <c r="AB3" s="154" t="s">
        <v>20</v>
      </c>
      <c r="AC3" s="154"/>
      <c r="AD3" s="154"/>
    </row>
    <row r="4" spans="1:30" ht="16.7" customHeight="1">
      <c r="A4" s="17"/>
      <c r="B4" s="17"/>
      <c r="C4" s="17"/>
      <c r="D4" s="17"/>
      <c r="E4" s="17"/>
      <c r="F4" s="17"/>
      <c r="G4" s="17"/>
      <c r="H4" s="17"/>
      <c r="I4" s="17"/>
      <c r="J4" s="42"/>
      <c r="O4" s="12" t="s">
        <v>107</v>
      </c>
      <c r="P4" s="12" t="s">
        <v>108</v>
      </c>
      <c r="Q4" s="12" t="s">
        <v>109</v>
      </c>
      <c r="R4" s="12" t="s">
        <v>110</v>
      </c>
      <c r="S4" s="12" t="s">
        <v>108</v>
      </c>
      <c r="T4" s="12" t="s">
        <v>109</v>
      </c>
      <c r="U4" s="12" t="s">
        <v>110</v>
      </c>
      <c r="V4" s="12" t="s">
        <v>108</v>
      </c>
      <c r="W4" s="12" t="s">
        <v>109</v>
      </c>
      <c r="X4" s="12" t="s">
        <v>110</v>
      </c>
      <c r="Y4" s="12" t="s">
        <v>108</v>
      </c>
      <c r="Z4" s="12" t="s">
        <v>109</v>
      </c>
      <c r="AA4" s="12" t="s">
        <v>110</v>
      </c>
      <c r="AB4" s="12" t="s">
        <v>108</v>
      </c>
      <c r="AC4" s="12" t="s">
        <v>109</v>
      </c>
      <c r="AD4" s="12" t="s">
        <v>110</v>
      </c>
    </row>
    <row r="5" spans="1:30" ht="81.95">
      <c r="A5" s="17"/>
      <c r="B5" s="17"/>
      <c r="C5" s="17"/>
      <c r="D5" s="17"/>
      <c r="E5" s="27">
        <f>G31</f>
        <v>0</v>
      </c>
      <c r="F5" s="43"/>
      <c r="G5" s="19"/>
      <c r="H5" s="17"/>
      <c r="I5" s="17"/>
      <c r="J5" s="42"/>
      <c r="O5" s="12" t="s">
        <v>111</v>
      </c>
      <c r="P5" s="12">
        <f>IF(G31&lt;0.26,1,0)</f>
        <v>1</v>
      </c>
      <c r="Q5" s="52">
        <f>IF(P5&lt;&gt;0,G$31,0)</f>
        <v>0</v>
      </c>
      <c r="R5" s="53">
        <f>IF(P5&lt;&gt;0,H$31,0)</f>
        <v>1</v>
      </c>
      <c r="S5" s="12">
        <f>IF(G$27&lt;0.26,1,0)</f>
        <v>1</v>
      </c>
      <c r="T5" s="52">
        <f>IF(S5&lt;&gt;0,G$27,0)</f>
        <v>0</v>
      </c>
      <c r="U5" s="53">
        <f>IF(S5&lt;&gt;0,H$27,0)</f>
        <v>1</v>
      </c>
      <c r="V5" s="12">
        <f>IF(G28&lt;0.26,1,0)</f>
        <v>1</v>
      </c>
      <c r="W5" s="52">
        <f>IF(V5&lt;&gt;0,G$28,0)</f>
        <v>0</v>
      </c>
      <c r="X5" s="52">
        <f>IF(V5&lt;&gt;0,H$28,0)</f>
        <v>1</v>
      </c>
      <c r="Y5" s="12">
        <f>IF(G29&lt;0.26,1,0)</f>
        <v>1</v>
      </c>
      <c r="Z5" s="52">
        <f>IF(Y5&lt;&gt;0,G$29,0)</f>
        <v>0</v>
      </c>
      <c r="AA5" s="52">
        <f>IF($Y5&lt;&gt;0,H$29,0)</f>
        <v>1</v>
      </c>
      <c r="AB5" s="12">
        <f>IF(G30&lt;0.26,1,0)</f>
        <v>1</v>
      </c>
      <c r="AC5" s="52">
        <f>IF(AB5&lt;&gt;0,G$30,0)</f>
        <v>0</v>
      </c>
      <c r="AD5" s="52">
        <f>IF(AB5&lt;&gt;0,H$30,0)</f>
        <v>1</v>
      </c>
    </row>
    <row r="6" spans="1:30">
      <c r="A6" s="17"/>
      <c r="B6" s="17"/>
      <c r="C6" s="17"/>
      <c r="D6" s="17"/>
      <c r="E6" s="17"/>
      <c r="F6" s="17"/>
      <c r="G6" s="17"/>
      <c r="H6" s="17"/>
      <c r="I6" s="17"/>
      <c r="J6" s="42"/>
      <c r="O6" s="12" t="s">
        <v>112</v>
      </c>
      <c r="P6" s="12">
        <f>IF(AND(G31&gt;0.26,G31&lt;=0.5)*1,1,0)</f>
        <v>0</v>
      </c>
      <c r="Q6" s="52">
        <f t="shared" ref="Q6:Q8" si="0">IF(P6&lt;&gt;0,G$31,0)</f>
        <v>0</v>
      </c>
      <c r="R6" s="53">
        <f t="shared" ref="R6:R8" si="1">IF(P6&lt;&gt;0,H$31,0)</f>
        <v>0</v>
      </c>
      <c r="S6" s="12">
        <f>IF(AND(G27&gt;0.26,G27&lt;=0.5)*1,1,0)</f>
        <v>0</v>
      </c>
      <c r="T6" s="52">
        <f t="shared" ref="T6:T8" si="2">IF(S6&lt;&gt;0,G$27,0)</f>
        <v>0</v>
      </c>
      <c r="U6" s="53">
        <f t="shared" ref="U6:U8" si="3">IF(S6&lt;&gt;0,H$27,0)</f>
        <v>0</v>
      </c>
      <c r="V6" s="12">
        <f>IF(AND(G28&gt;0.26,G28&lt;=0.5)*1,1,0)</f>
        <v>0</v>
      </c>
      <c r="W6" s="52">
        <f t="shared" ref="W6:W8" si="4">IF(V6&lt;&gt;0,G$28,0)</f>
        <v>0</v>
      </c>
      <c r="X6" s="52">
        <f t="shared" ref="X6:X8" si="5">IF(V6&lt;&gt;0,H$28,0)</f>
        <v>0</v>
      </c>
      <c r="Y6" s="12">
        <f>IF(AND(G29&gt;0.26,G29&lt;=0.5)*1,1,0)</f>
        <v>0</v>
      </c>
      <c r="Z6" s="52">
        <f t="shared" ref="Z6:Z8" si="6">IF(Y6&lt;&gt;0,G$29,0)</f>
        <v>0</v>
      </c>
      <c r="AA6" s="52">
        <f t="shared" ref="AA6:AA8" si="7">IF($Y6&lt;&gt;0,H$29,0)</f>
        <v>0</v>
      </c>
      <c r="AB6" s="12">
        <f>IF(AND(G30&gt;0.26,G30&lt;=0.5)*1,1,0)</f>
        <v>0</v>
      </c>
      <c r="AC6" s="52">
        <f t="shared" ref="AC6:AC8" si="8">IF(AB6&lt;&gt;0,G$30,0)</f>
        <v>0</v>
      </c>
      <c r="AD6" s="52">
        <f t="shared" ref="AD6:AD8" si="9">IF(AB6&lt;&gt;0,H$30,0)</f>
        <v>0</v>
      </c>
    </row>
    <row r="7" spans="1:30">
      <c r="A7" s="17"/>
      <c r="B7" s="17"/>
      <c r="C7" s="17"/>
      <c r="D7" s="17"/>
      <c r="E7" s="18"/>
      <c r="F7" s="18"/>
      <c r="G7" s="19"/>
      <c r="H7" s="17"/>
      <c r="I7" s="17"/>
      <c r="J7" s="42"/>
      <c r="O7" s="12" t="s">
        <v>113</v>
      </c>
      <c r="P7" s="12">
        <f>IF(AND(G31&gt;0.5,G31&lt;=0.75)*1,1,0)</f>
        <v>0</v>
      </c>
      <c r="Q7" s="52">
        <f t="shared" si="0"/>
        <v>0</v>
      </c>
      <c r="R7" s="53">
        <f t="shared" si="1"/>
        <v>0</v>
      </c>
      <c r="S7" s="12">
        <f>IF(AND(G27&gt;0.5,G27&lt;=0.75)*1,1,0)</f>
        <v>0</v>
      </c>
      <c r="T7" s="52">
        <f t="shared" si="2"/>
        <v>0</v>
      </c>
      <c r="U7" s="53">
        <f t="shared" si="3"/>
        <v>0</v>
      </c>
      <c r="V7" s="12">
        <f>IF(AND(G28&gt;0.5,G28&lt;=0.75)*1,1,0)</f>
        <v>0</v>
      </c>
      <c r="W7" s="52">
        <f t="shared" si="4"/>
        <v>0</v>
      </c>
      <c r="X7" s="52">
        <f t="shared" si="5"/>
        <v>0</v>
      </c>
      <c r="Y7" s="12">
        <f>IF(AND(G29&gt;0.5,G29&lt;=0.75)*1,1,0)</f>
        <v>0</v>
      </c>
      <c r="Z7" s="52">
        <f t="shared" si="6"/>
        <v>0</v>
      </c>
      <c r="AA7" s="52">
        <f t="shared" si="7"/>
        <v>0</v>
      </c>
      <c r="AB7" s="12">
        <f>IF(AND(G30&gt;0.5,G30&lt;=0.75)*1,1,0)</f>
        <v>0</v>
      </c>
      <c r="AC7" s="52">
        <f t="shared" si="8"/>
        <v>0</v>
      </c>
      <c r="AD7" s="52">
        <f t="shared" si="9"/>
        <v>0</v>
      </c>
    </row>
    <row r="8" spans="1:30">
      <c r="A8" s="17"/>
      <c r="B8" s="17"/>
      <c r="C8" s="17"/>
      <c r="D8" s="17"/>
      <c r="E8" s="17"/>
      <c r="F8" s="17"/>
      <c r="G8" s="17"/>
      <c r="H8" s="17"/>
      <c r="I8" s="17"/>
      <c r="J8" s="42"/>
      <c r="O8" s="12" t="s">
        <v>114</v>
      </c>
      <c r="P8" s="12">
        <f>IF(AND(G31&gt;=0.76,G31&lt;=1)*1,1,0)</f>
        <v>0</v>
      </c>
      <c r="Q8" s="52">
        <f t="shared" si="0"/>
        <v>0</v>
      </c>
      <c r="R8" s="53">
        <f t="shared" si="1"/>
        <v>0</v>
      </c>
      <c r="S8" s="12">
        <f>IF(AND(G27&gt;=0.76,G27&lt;=1)*1,1,0)</f>
        <v>0</v>
      </c>
      <c r="T8" s="52">
        <f t="shared" si="2"/>
        <v>0</v>
      </c>
      <c r="U8" s="53">
        <f t="shared" si="3"/>
        <v>0</v>
      </c>
      <c r="V8" s="12">
        <f>IF(AND(G28&gt;=0.76,G28&lt;=1)*1,1,0)</f>
        <v>0</v>
      </c>
      <c r="W8" s="52">
        <f t="shared" si="4"/>
        <v>0</v>
      </c>
      <c r="X8" s="52">
        <f t="shared" si="5"/>
        <v>0</v>
      </c>
      <c r="Y8" s="12">
        <f>IF(AND(G29&gt;=0.76,G29&lt;=1)*1,1,0)</f>
        <v>0</v>
      </c>
      <c r="Z8" s="52">
        <f t="shared" si="6"/>
        <v>0</v>
      </c>
      <c r="AA8" s="52">
        <f t="shared" si="7"/>
        <v>0</v>
      </c>
      <c r="AB8" s="12">
        <f>IF(AND(G30&gt;=0.76,G30&lt;=1)*1,1,0)</f>
        <v>0</v>
      </c>
      <c r="AC8" s="52">
        <f t="shared" si="8"/>
        <v>0</v>
      </c>
      <c r="AD8" s="52">
        <f t="shared" si="9"/>
        <v>0</v>
      </c>
    </row>
    <row r="9" spans="1:30" ht="92.1">
      <c r="A9" s="17"/>
      <c r="B9" s="17"/>
      <c r="C9" s="17"/>
      <c r="D9" s="17"/>
      <c r="E9" s="20"/>
      <c r="F9" s="17"/>
      <c r="G9" s="17"/>
      <c r="H9" s="21"/>
      <c r="I9" s="17"/>
      <c r="J9" s="42"/>
      <c r="O9" s="53"/>
    </row>
    <row r="10" spans="1:30">
      <c r="A10" s="17"/>
      <c r="B10" s="17"/>
      <c r="C10" s="17"/>
      <c r="D10" s="17"/>
      <c r="E10" s="17"/>
      <c r="F10" s="17"/>
      <c r="G10" s="17"/>
      <c r="H10" s="17"/>
      <c r="I10" s="17"/>
      <c r="J10" s="42"/>
      <c r="K10" s="53"/>
    </row>
    <row r="11" spans="1:30">
      <c r="A11" s="17"/>
      <c r="B11" s="17"/>
      <c r="C11" s="17"/>
      <c r="D11" s="17"/>
      <c r="E11" s="17"/>
      <c r="F11" s="17"/>
      <c r="G11" s="17"/>
      <c r="H11" s="17"/>
      <c r="I11" s="17"/>
      <c r="J11" s="42"/>
    </row>
    <row r="12" spans="1:30">
      <c r="A12" s="17"/>
      <c r="B12" s="17"/>
      <c r="C12" s="17"/>
      <c r="D12" s="22"/>
      <c r="E12" s="23"/>
      <c r="F12" s="23"/>
      <c r="G12" s="23"/>
      <c r="H12" s="23"/>
      <c r="I12" s="23"/>
      <c r="J12" s="42"/>
    </row>
    <row r="13" spans="1:30" ht="47.1">
      <c r="A13" s="17"/>
      <c r="B13" s="24">
        <f>G27</f>
        <v>0</v>
      </c>
      <c r="C13" s="17"/>
      <c r="D13" s="25">
        <f>G28</f>
        <v>0</v>
      </c>
      <c r="E13" s="17"/>
      <c r="F13" s="25"/>
      <c r="G13" s="17"/>
      <c r="H13" s="26"/>
      <c r="I13" s="17"/>
      <c r="J13" s="42"/>
    </row>
    <row r="14" spans="1:30">
      <c r="A14" s="17"/>
      <c r="B14" s="17"/>
      <c r="C14" s="17"/>
      <c r="D14" s="17"/>
      <c r="E14" s="17"/>
      <c r="F14" s="17"/>
      <c r="G14" s="17"/>
      <c r="H14" s="17"/>
      <c r="I14" s="17"/>
      <c r="J14" s="42"/>
    </row>
    <row r="15" spans="1:30">
      <c r="A15" s="17"/>
      <c r="B15" s="17"/>
      <c r="C15" s="17"/>
      <c r="D15" s="17"/>
      <c r="E15" s="17"/>
      <c r="F15" s="17"/>
      <c r="G15" s="17"/>
      <c r="H15" s="17"/>
      <c r="I15" s="17"/>
      <c r="J15" s="42"/>
    </row>
    <row r="16" spans="1:30">
      <c r="A16" s="17"/>
      <c r="B16" s="17"/>
      <c r="C16" s="17"/>
      <c r="D16" s="17"/>
      <c r="E16" s="17"/>
      <c r="F16" s="17"/>
      <c r="G16" s="17"/>
      <c r="H16" s="17"/>
      <c r="I16" s="17"/>
      <c r="J16" s="42"/>
    </row>
    <row r="17" spans="1:30">
      <c r="A17" s="17"/>
      <c r="B17" s="17"/>
      <c r="C17" s="17"/>
      <c r="D17" s="17"/>
      <c r="E17" s="17"/>
      <c r="F17" s="17"/>
      <c r="G17" s="17"/>
      <c r="H17" s="17"/>
      <c r="I17" s="17"/>
      <c r="J17" s="42"/>
    </row>
    <row r="18" spans="1:30">
      <c r="A18" s="17"/>
      <c r="B18" s="17"/>
      <c r="C18" s="17"/>
      <c r="D18" s="17"/>
      <c r="E18" s="17"/>
      <c r="F18" s="17"/>
      <c r="G18" s="17"/>
      <c r="H18" s="17"/>
      <c r="I18" s="17"/>
      <c r="J18" s="42"/>
    </row>
    <row r="19" spans="1:30">
      <c r="A19" s="17"/>
      <c r="B19" s="17"/>
      <c r="C19" s="17"/>
      <c r="D19" s="17"/>
      <c r="E19" s="17"/>
      <c r="F19" s="17"/>
      <c r="G19" s="17"/>
      <c r="H19" s="17"/>
      <c r="I19" s="17"/>
      <c r="J19" s="42"/>
    </row>
    <row r="20" spans="1:30" s="13" customFormat="1" ht="32.1">
      <c r="A20" s="10" t="s">
        <v>4</v>
      </c>
      <c r="B20" s="10" t="s">
        <v>115</v>
      </c>
      <c r="C20" s="10" t="s">
        <v>8</v>
      </c>
      <c r="D20" s="10" t="s">
        <v>150</v>
      </c>
      <c r="E20" s="10" t="s">
        <v>116</v>
      </c>
      <c r="F20" s="10" t="s">
        <v>14</v>
      </c>
      <c r="G20" s="10" t="s">
        <v>16</v>
      </c>
      <c r="H20" s="10" t="s">
        <v>117</v>
      </c>
      <c r="I20" s="10" t="s">
        <v>20</v>
      </c>
      <c r="J20" s="44" t="s">
        <v>118</v>
      </c>
      <c r="K20" s="54" t="s">
        <v>119</v>
      </c>
      <c r="L20" s="54" t="s">
        <v>120</v>
      </c>
      <c r="M20" s="54" t="s">
        <v>121</v>
      </c>
      <c r="N20" s="54" t="s">
        <v>122</v>
      </c>
      <c r="O20" s="54"/>
      <c r="P20" s="54"/>
      <c r="Q20" s="54"/>
      <c r="R20" s="54"/>
      <c r="S20" s="54"/>
      <c r="T20" s="54"/>
      <c r="U20" s="54"/>
      <c r="V20" s="54"/>
      <c r="W20" s="54"/>
      <c r="X20" s="54"/>
      <c r="Y20" s="54"/>
      <c r="Z20" s="54"/>
      <c r="AA20" s="54"/>
      <c r="AB20" s="54"/>
      <c r="AC20" s="54"/>
      <c r="AD20" s="54"/>
    </row>
    <row r="21" spans="1:30" s="1" customFormat="1" ht="111.95">
      <c r="A21" s="39" t="s">
        <v>482</v>
      </c>
      <c r="B21" s="34" t="s">
        <v>483</v>
      </c>
      <c r="C21" s="35" t="s">
        <v>125</v>
      </c>
      <c r="D21" s="35" t="s">
        <v>135</v>
      </c>
      <c r="E21" s="35" t="s">
        <v>457</v>
      </c>
      <c r="F21" s="41" t="s">
        <v>80</v>
      </c>
      <c r="G21" s="41" t="s">
        <v>86</v>
      </c>
      <c r="H21" s="45" t="s">
        <v>172</v>
      </c>
      <c r="I21" s="45" t="s">
        <v>172</v>
      </c>
      <c r="J21" s="37"/>
      <c r="K21" s="55">
        <f>IF(F21="Sem Política",0,IF(F21="Política Informal",0.25,IF(F21="Política Parcialmente Escrita",0.5,IF(F21="Política Escrita",0.75,IF(F21="Política Escrita e Aprovada",1,"INVALID")))))</f>
        <v>0</v>
      </c>
      <c r="L21" s="55">
        <f>IF(G21="Não implementado",0,IF(G21="Partes da Política Implementadas",0.25,IF(G21="Implementada em Alguns Sistemas",0.5,IF(G21="Implementada em Muitos Sistemas",0.75,IF(G21="Implementada em Todos os Sistemas",1,"INVALID")))))</f>
        <v>0</v>
      </c>
      <c r="M21" s="55"/>
      <c r="N21" s="55"/>
      <c r="O21" s="56"/>
      <c r="P21" s="56"/>
      <c r="Q21" s="56"/>
      <c r="R21" s="56"/>
      <c r="S21" s="56"/>
      <c r="T21" s="56"/>
      <c r="U21" s="56"/>
      <c r="V21" s="56"/>
      <c r="W21" s="56"/>
      <c r="X21" s="56"/>
      <c r="Y21" s="56"/>
      <c r="Z21" s="56"/>
      <c r="AA21" s="56"/>
      <c r="AB21" s="56"/>
      <c r="AC21" s="56"/>
      <c r="AD21" s="56"/>
    </row>
    <row r="22" spans="1:30" s="1" customFormat="1" ht="80.099999999999994">
      <c r="A22" s="46" t="s">
        <v>484</v>
      </c>
      <c r="B22" s="47" t="s">
        <v>485</v>
      </c>
      <c r="C22" s="48" t="s">
        <v>125</v>
      </c>
      <c r="D22" s="48" t="s">
        <v>135</v>
      </c>
      <c r="E22" s="48" t="s">
        <v>457</v>
      </c>
      <c r="F22" s="41" t="s">
        <v>80</v>
      </c>
      <c r="G22" s="41" t="s">
        <v>86</v>
      </c>
      <c r="H22" s="50" t="s">
        <v>172</v>
      </c>
      <c r="I22" s="50" t="s">
        <v>172</v>
      </c>
      <c r="J22" s="51"/>
      <c r="K22" s="55">
        <f>IF(F22="Sem Política",0,IF(F22="Política Informal",0.25,IF(F22="Política Parcialmente Escrita",0.5,IF(F22="Política Escrita",0.75,IF(F22="Política Escrita e Aprovada",1,"INVALID")))))</f>
        <v>0</v>
      </c>
      <c r="L22" s="55">
        <f>IF(G22="Não implementado",0,IF(G22="Partes da Política Implementadas",0.25,IF(G22="Implementada em Alguns Sistemas",0.5,IF(G22="Implementada em Muitos Sistemas",0.75,IF(G22="Implementada em Todos os Sistemas",1,"INVALID")))))</f>
        <v>0</v>
      </c>
      <c r="M22" s="55"/>
      <c r="N22" s="55"/>
      <c r="O22" s="56"/>
      <c r="P22" s="56"/>
      <c r="Q22" s="56"/>
      <c r="R22" s="56"/>
      <c r="S22" s="56"/>
      <c r="T22" s="56"/>
      <c r="U22" s="56"/>
      <c r="V22" s="56"/>
      <c r="W22" s="56"/>
      <c r="X22" s="56"/>
      <c r="Y22" s="56"/>
      <c r="Z22" s="56"/>
      <c r="AA22" s="56"/>
      <c r="AB22" s="56"/>
      <c r="AC22" s="56"/>
      <c r="AD22" s="56"/>
    </row>
    <row r="23" spans="1:30" s="1" customFormat="1" ht="32.1">
      <c r="A23" s="46" t="s">
        <v>486</v>
      </c>
      <c r="B23" s="47" t="s">
        <v>487</v>
      </c>
      <c r="C23" s="48" t="s">
        <v>161</v>
      </c>
      <c r="D23" s="48" t="s">
        <v>135</v>
      </c>
      <c r="E23" s="48" t="s">
        <v>457</v>
      </c>
      <c r="F23" s="41" t="s">
        <v>80</v>
      </c>
      <c r="G23" s="41" t="s">
        <v>86</v>
      </c>
      <c r="H23" s="50" t="s">
        <v>172</v>
      </c>
      <c r="I23" s="50" t="s">
        <v>172</v>
      </c>
      <c r="J23" s="51"/>
      <c r="K23" s="55">
        <f>IF(F23="Sem Política",0,IF(F23="Política Informal",0.25,IF(F23="Política Parcialmente Escrita",0.5,IF(F23="Política Escrita",0.75,IF(F23="Política Escrita e Aprovada",1,"INVALID")))))</f>
        <v>0</v>
      </c>
      <c r="L23" s="55">
        <f>IF(G23="Não implementado",0,IF(G23="Partes da Política Implementadas",0.25,IF(G23="Implementada em Alguns Sistemas",0.5,IF(G23="Implementada em Muitos Sistemas",0.75,IF(G23="Implementada em Todos os Sistemas",1,"INVALID")))))</f>
        <v>0</v>
      </c>
      <c r="M23" s="55"/>
      <c r="N23" s="55"/>
      <c r="O23" s="56"/>
      <c r="P23" s="56"/>
      <c r="Q23" s="56"/>
      <c r="R23" s="56"/>
      <c r="S23" s="56"/>
      <c r="T23" s="56"/>
      <c r="U23" s="56"/>
      <c r="V23" s="56"/>
      <c r="W23" s="56"/>
      <c r="X23" s="56"/>
      <c r="Y23" s="56"/>
      <c r="Z23" s="56"/>
      <c r="AA23" s="56"/>
      <c r="AB23" s="56"/>
      <c r="AC23" s="56"/>
      <c r="AD23" s="56"/>
    </row>
    <row r="24" spans="1:30" s="1" customFormat="1" ht="32.1">
      <c r="A24" s="46" t="s">
        <v>488</v>
      </c>
      <c r="B24" s="47" t="s">
        <v>489</v>
      </c>
      <c r="C24" s="48" t="s">
        <v>161</v>
      </c>
      <c r="D24" s="48">
        <v>3</v>
      </c>
      <c r="E24" s="48" t="s">
        <v>457</v>
      </c>
      <c r="F24" s="41" t="s">
        <v>80</v>
      </c>
      <c r="G24" s="41" t="s">
        <v>86</v>
      </c>
      <c r="H24" s="50" t="s">
        <v>172</v>
      </c>
      <c r="I24" s="50" t="s">
        <v>172</v>
      </c>
      <c r="J24" s="51"/>
      <c r="K24" s="55">
        <f>IF(F24="Sem Política",0,IF(F24="Política Informal",0.25,IF(F24="Política Parcialmente Escrita",0.5,IF(F24="Política Escrita",0.75,IF(F24="Política Escrita e Aprovada",1,"INVALID")))))</f>
        <v>0</v>
      </c>
      <c r="L24" s="55">
        <f>IF(G24="Não implementado",0,IF(G24="Partes da Política Implementadas",0.25,IF(G24="Implementada em Alguns Sistemas",0.5,IF(G24="Implementada em Muitos Sistemas",0.75,IF(G24="Implementada em Todos os Sistemas",1,"INVALID")))))</f>
        <v>0</v>
      </c>
      <c r="M24" s="55"/>
      <c r="N24" s="55"/>
      <c r="O24" s="56"/>
      <c r="P24" s="56"/>
      <c r="Q24" s="56"/>
      <c r="R24" s="56"/>
      <c r="S24" s="56"/>
      <c r="T24" s="56"/>
      <c r="U24" s="56"/>
      <c r="V24" s="56"/>
      <c r="W24" s="56"/>
      <c r="X24" s="56"/>
      <c r="Y24" s="56"/>
      <c r="Z24" s="56"/>
      <c r="AA24" s="56"/>
      <c r="AB24" s="56"/>
      <c r="AC24" s="56"/>
      <c r="AD24" s="56"/>
    </row>
    <row r="25" spans="1:30" s="1" customFormat="1" ht="32.1">
      <c r="A25" s="39" t="s">
        <v>490</v>
      </c>
      <c r="B25" s="34" t="s">
        <v>491</v>
      </c>
      <c r="C25" s="35" t="s">
        <v>125</v>
      </c>
      <c r="D25" s="35">
        <v>3</v>
      </c>
      <c r="E25" s="35" t="s">
        <v>457</v>
      </c>
      <c r="F25" s="41" t="s">
        <v>80</v>
      </c>
      <c r="G25" s="41" t="s">
        <v>86</v>
      </c>
      <c r="H25" s="45" t="s">
        <v>172</v>
      </c>
      <c r="I25" s="45" t="s">
        <v>172</v>
      </c>
      <c r="J25" s="37"/>
      <c r="K25" s="55">
        <f>IF(F25="Sem Política",0,IF(F25="Política Informal",0.25,IF(F25="Política Parcialmente Escrita",0.5,IF(F25="Política Escrita",0.75,IF(F25="Política Escrita e Aprovada",1,"INVALID")))))</f>
        <v>0</v>
      </c>
      <c r="L25" s="55">
        <f>IF(G25="Não implementado",0,IF(G25="Partes da Política Implementadas",0.25,IF(G25="Implementada em Alguns Sistemas",0.5,IF(G25="Implementada em Muitos Sistemas",0.75,IF(G25="Implementada em Todos os Sistemas",1,"INVALID")))))</f>
        <v>0</v>
      </c>
      <c r="M25" s="55"/>
      <c r="N25" s="55"/>
      <c r="O25" s="56"/>
      <c r="P25" s="56"/>
      <c r="Q25" s="56"/>
      <c r="R25" s="56"/>
      <c r="S25" s="56"/>
      <c r="T25" s="56"/>
      <c r="U25" s="56"/>
      <c r="V25" s="56"/>
      <c r="W25" s="56"/>
      <c r="X25" s="56"/>
      <c r="Y25" s="56"/>
      <c r="Z25" s="56"/>
      <c r="AA25" s="56"/>
      <c r="AB25" s="56"/>
      <c r="AC25" s="56"/>
      <c r="AD25" s="56"/>
    </row>
    <row r="26" spans="1:30" s="12" customFormat="1" hidden="1">
      <c r="C26" s="57"/>
      <c r="D26" s="57"/>
    </row>
    <row r="27" spans="1:30" s="12" customFormat="1" hidden="1">
      <c r="C27" s="57"/>
      <c r="D27" s="57"/>
      <c r="E27" s="137" t="s">
        <v>141</v>
      </c>
      <c r="G27" s="58">
        <f>AVERAGE(K21:K25)</f>
        <v>0</v>
      </c>
      <c r="H27" s="58">
        <f>1-G27</f>
        <v>1</v>
      </c>
    </row>
    <row r="28" spans="1:30" s="12" customFormat="1" ht="15.95" hidden="1">
      <c r="C28" s="57"/>
      <c r="D28" s="57"/>
      <c r="E28" s="59" t="s">
        <v>142</v>
      </c>
      <c r="F28" s="59"/>
      <c r="G28" s="58">
        <f>AVERAGE(L21:L25)</f>
        <v>0</v>
      </c>
      <c r="H28" s="58">
        <f>1-G28</f>
        <v>1</v>
      </c>
    </row>
    <row r="29" spans="1:30" s="12" customFormat="1" ht="15.95" hidden="1">
      <c r="C29" s="57"/>
      <c r="D29" s="57"/>
      <c r="E29" s="59" t="s">
        <v>143</v>
      </c>
      <c r="F29" s="59"/>
      <c r="G29" s="58"/>
      <c r="H29" s="58">
        <f>1-G29</f>
        <v>1</v>
      </c>
    </row>
    <row r="30" spans="1:30" s="12" customFormat="1" ht="15.95" hidden="1">
      <c r="C30" s="57"/>
      <c r="D30" s="57"/>
      <c r="E30" s="59" t="s">
        <v>144</v>
      </c>
      <c r="F30" s="59"/>
      <c r="G30" s="58"/>
      <c r="H30" s="58">
        <f>1-G30</f>
        <v>1</v>
      </c>
    </row>
    <row r="31" spans="1:30" s="12" customFormat="1" ht="15.95" hidden="1">
      <c r="C31" s="57"/>
      <c r="D31" s="57"/>
      <c r="E31" s="59" t="s">
        <v>145</v>
      </c>
      <c r="F31" s="59"/>
      <c r="G31" s="58">
        <f>AVERAGE(G27:G30)</f>
        <v>0</v>
      </c>
      <c r="H31" s="58">
        <f>1-G31</f>
        <v>1</v>
      </c>
    </row>
    <row r="32" spans="1:30" s="12" customFormat="1" ht="15.95" hidden="1">
      <c r="C32" s="57"/>
      <c r="D32" s="57"/>
      <c r="E32" s="59" t="s">
        <v>146</v>
      </c>
      <c r="F32" s="59"/>
      <c r="G32" s="58"/>
      <c r="H32" s="58">
        <f t="shared" ref="H32:H34" si="10">1-G32</f>
        <v>1</v>
      </c>
    </row>
    <row r="33" spans="1:16" s="12" customFormat="1" ht="15.95" hidden="1">
      <c r="C33" s="57"/>
      <c r="D33" s="57"/>
      <c r="E33" s="59" t="s">
        <v>147</v>
      </c>
      <c r="F33" s="59"/>
      <c r="G33" s="58">
        <f>AVERAGE(L21:L23)</f>
        <v>0</v>
      </c>
      <c r="H33" s="58">
        <f t="shared" si="10"/>
        <v>1</v>
      </c>
    </row>
    <row r="34" spans="1:16" s="12" customFormat="1" ht="15.95" hidden="1">
      <c r="C34" s="57"/>
      <c r="D34" s="57"/>
      <c r="E34" s="59" t="s">
        <v>148</v>
      </c>
      <c r="F34" s="59"/>
      <c r="G34" s="58">
        <f>AVERAGE(L21:L25)</f>
        <v>0</v>
      </c>
      <c r="H34" s="58">
        <f t="shared" si="10"/>
        <v>1</v>
      </c>
    </row>
    <row r="36" spans="1:16">
      <c r="A36" s="146" t="s">
        <v>22</v>
      </c>
      <c r="B36" s="146"/>
      <c r="C36" s="146"/>
      <c r="D36" s="146"/>
      <c r="E36" s="146"/>
      <c r="F36" s="146"/>
      <c r="G36" s="146"/>
      <c r="H36" s="146"/>
      <c r="I36" s="146"/>
      <c r="J36" s="146"/>
      <c r="K36" s="146"/>
      <c r="L36" s="146"/>
      <c r="M36" s="146"/>
      <c r="N36" s="146"/>
      <c r="O36" s="146"/>
      <c r="P36" s="146"/>
    </row>
  </sheetData>
  <mergeCells count="8">
    <mergeCell ref="A1:J1"/>
    <mergeCell ref="A36:P36"/>
    <mergeCell ref="O2:AD2"/>
    <mergeCell ref="P3:R3"/>
    <mergeCell ref="S3:U3"/>
    <mergeCell ref="V3:X3"/>
    <mergeCell ref="Y3:AA3"/>
    <mergeCell ref="AB3:AD3"/>
  </mergeCells>
  <conditionalFormatting sqref="B14:F14">
    <cfRule type="colorScale" priority="6">
      <colorScale>
        <cfvo type="min"/>
        <cfvo type="percentile" val="50"/>
        <cfvo type="max"/>
        <color rgb="FFF8696B"/>
        <color rgb="FFFFEB84"/>
        <color rgb="FF63BE7B"/>
      </colorScale>
    </cfRule>
  </conditionalFormatting>
  <conditionalFormatting sqref="E5 B13 D13 F13 H13">
    <cfRule type="cellIs" dxfId="18" priority="2" operator="between">
      <formula>0.76</formula>
      <formula>1</formula>
    </cfRule>
    <cfRule type="cellIs" dxfId="17" priority="3" operator="between">
      <formula>0.51</formula>
      <formula>0.75</formula>
    </cfRule>
    <cfRule type="cellIs" dxfId="16" priority="4" operator="between">
      <formula>0.26</formula>
      <formula>0.5</formula>
    </cfRule>
    <cfRule type="cellIs" dxfId="15" priority="5" operator="lessThan">
      <formula>0.26</formula>
    </cfRule>
  </conditionalFormatting>
  <conditionalFormatting sqref="K9">
    <cfRule type="cellIs" dxfId="14" priority="1" operator="greaterThan">
      <formula>"AC&gt;11"</formula>
    </cfRule>
  </conditionalFormatting>
  <hyperlinks>
    <hyperlink ref="A36" r:id="rId1" display="http://creativecommons.org/licenses/by-sa/4.0/" xr:uid="{00000000-0004-0000-1300-000000000000}"/>
  </hyperlinks>
  <pageMargins left="0.7" right="0.7" top="0.75" bottom="0.75" header="0.3" footer="0.3"/>
  <pageSetup scale="46" orientation="landscape" r:id="rId2"/>
  <drawing r:id="rId3"/>
  <legacyDrawing r:id="rId4"/>
  <extLst>
    <ext xmlns:x14="http://schemas.microsoft.com/office/spreadsheetml/2009/9/main" uri="{78C0D931-6437-407d-A8EE-F0AAD7539E65}">
      <x14:conditionalFormattings>
        <x14:conditionalFormatting xmlns:xm="http://schemas.microsoft.com/office/excel/2006/main">
          <x14:cfRule type="cellIs" priority="58" operator="equal" id="{18FF0850-6B9F-45BD-8886-DCD090AEBE61}">
            <xm:f>Valores!$A$8</xm:f>
            <x14:dxf>
              <fill>
                <patternFill>
                  <bgColor rgb="FF27AE60"/>
                </patternFill>
              </fill>
            </x14:dxf>
          </x14:cfRule>
          <x14:cfRule type="cellIs" priority="59" operator="equal" id="{B7927B78-3FE7-4204-BC68-558CEB7A51D8}">
            <xm:f>Valores!$A$7</xm:f>
            <x14:dxf>
              <fill>
                <patternFill>
                  <bgColor rgb="FFF1C40F"/>
                </patternFill>
              </fill>
            </x14:dxf>
          </x14:cfRule>
          <x14:cfRule type="cellIs" priority="60" operator="equal" id="{E659D443-6E24-44C3-9127-593887881AF3}">
            <xm:f>Valores!$A$6</xm:f>
            <x14:dxf>
              <fill>
                <patternFill>
                  <bgColor rgb="FFF39C12"/>
                </patternFill>
              </fill>
            </x14:dxf>
          </x14:cfRule>
          <x14:cfRule type="cellIs" priority="61" operator="equal" id="{ED80274A-C3BC-410B-843C-260216D565E3}">
            <xm:f>Valores!$A$5</xm:f>
            <x14:dxf>
              <fill>
                <patternFill>
                  <bgColor rgb="FFE67E22"/>
                </patternFill>
              </fill>
            </x14:dxf>
          </x14:cfRule>
          <x14:cfRule type="cellIs" priority="62" operator="equal" id="{5FA97DBD-0F7F-433C-BEEF-E8CBC7554AB8}">
            <xm:f>Valores!$A$4</xm:f>
            <x14:dxf>
              <fill>
                <patternFill>
                  <bgColor rgb="FFE74C3C"/>
                </patternFill>
              </fill>
            </x14:dxf>
          </x14:cfRule>
          <xm:sqref>F21:F25</xm:sqref>
        </x14:conditionalFormatting>
        <x14:conditionalFormatting xmlns:xm="http://schemas.microsoft.com/office/excel/2006/main">
          <x14:cfRule type="cellIs" priority="43" operator="equal" id="{88595C9C-CC86-4D34-9498-0319402670EC}">
            <xm:f>Valores!$A$15</xm:f>
            <x14:dxf>
              <fill>
                <patternFill>
                  <bgColor rgb="FF27AE60"/>
                </patternFill>
              </fill>
            </x14:dxf>
          </x14:cfRule>
          <x14:cfRule type="cellIs" priority="54" operator="equal" id="{5F3F6D56-EBE3-43EE-9C5E-7D4E70FF122F}">
            <xm:f>Valores!$A$14</xm:f>
            <x14:dxf>
              <fill>
                <patternFill>
                  <bgColor rgb="FFF1C40F"/>
                </patternFill>
              </fill>
            </x14:dxf>
          </x14:cfRule>
          <x14:cfRule type="cellIs" priority="55" operator="equal" id="{16513E5F-FBAA-4134-B2E0-6219B05A2010}">
            <xm:f>Valores!$A$13</xm:f>
            <x14:dxf>
              <fill>
                <patternFill>
                  <bgColor rgb="FFF39C12"/>
                </patternFill>
              </fill>
            </x14:dxf>
          </x14:cfRule>
          <x14:cfRule type="cellIs" priority="56" operator="equal" id="{B6F3BB01-1C48-45D8-B310-B421B04E2E5C}">
            <xm:f>Valores!$A$12</xm:f>
            <x14:dxf>
              <fill>
                <patternFill>
                  <bgColor rgb="FFE67E22"/>
                </patternFill>
              </fill>
            </x14:dxf>
          </x14:cfRule>
          <x14:cfRule type="cellIs" priority="57" operator="equal" id="{8A3C9907-690E-451A-97DD-3249727BAFF0}">
            <xm:f>Valores!$A$11</xm:f>
            <x14:dxf>
              <fill>
                <patternFill>
                  <bgColor rgb="FFE74C3C"/>
                </patternFill>
              </fill>
            </x14:dxf>
          </x14:cfRule>
          <xm:sqref>G21:G25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1300-000000000000}">
          <x14:formula1>
            <xm:f>Valores!$A$11:$A$15</xm:f>
          </x14:formula1>
          <xm:sqref>G21:G25</xm:sqref>
        </x14:dataValidation>
        <x14:dataValidation type="list" allowBlank="1" showInputMessage="1" showErrorMessage="1" xr:uid="{00000000-0002-0000-1300-000001000000}">
          <x14:formula1>
            <xm:f>Valores!$A$4:$A$8</xm:f>
          </x14:formula1>
          <xm:sqref>F21:F25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ACC72-9AF3-47DE-A271-0E82824D91C0}">
  <dimension ref="A1:B10"/>
  <sheetViews>
    <sheetView workbookViewId="0">
      <selection activeCell="E14" sqref="E14"/>
    </sheetView>
  </sheetViews>
  <sheetFormatPr defaultColWidth="8.85546875" defaultRowHeight="15"/>
  <cols>
    <col min="1" max="1" width="22.85546875" customWidth="1"/>
    <col min="2" max="2" width="90.85546875" bestFit="1" customWidth="1"/>
    <col min="7" max="7" width="16.140625" bestFit="1" customWidth="1"/>
    <col min="8" max="8" width="79.85546875" bestFit="1" customWidth="1"/>
  </cols>
  <sheetData>
    <row r="1" spans="1:2" ht="18.95">
      <c r="A1" s="123" t="s">
        <v>492</v>
      </c>
      <c r="B1" s="124" t="s">
        <v>493</v>
      </c>
    </row>
    <row r="2" spans="1:2">
      <c r="A2" s="125" t="s">
        <v>494</v>
      </c>
      <c r="B2" s="126" t="s">
        <v>495</v>
      </c>
    </row>
    <row r="3" spans="1:2" ht="14.85" customHeight="1">
      <c r="A3" s="2"/>
      <c r="B3" s="133" t="s">
        <v>496</v>
      </c>
    </row>
    <row r="4" spans="1:2" ht="14.85" customHeight="1">
      <c r="A4" s="2"/>
      <c r="B4" s="133" t="s">
        <v>497</v>
      </c>
    </row>
    <row r="5" spans="1:2" ht="14.85" customHeight="1">
      <c r="A5" s="2"/>
      <c r="B5" s="133" t="s">
        <v>498</v>
      </c>
    </row>
    <row r="6" spans="1:2" ht="14.85" customHeight="1">
      <c r="A6" s="108" t="s">
        <v>499</v>
      </c>
      <c r="B6" s="133" t="s">
        <v>500</v>
      </c>
    </row>
    <row r="7" spans="1:2" ht="14.85" customHeight="1">
      <c r="A7" s="2"/>
      <c r="B7" s="133" t="s">
        <v>501</v>
      </c>
    </row>
    <row r="8" spans="1:2" ht="14.85" customHeight="1">
      <c r="A8" s="2"/>
      <c r="B8" s="133" t="s">
        <v>502</v>
      </c>
    </row>
    <row r="9" spans="1:2" ht="14.85" customHeight="1">
      <c r="A9" s="2"/>
      <c r="B9" s="133" t="s">
        <v>503</v>
      </c>
    </row>
    <row r="10" spans="1:2">
      <c r="A10" s="2"/>
      <c r="B10" s="133" t="s">
        <v>504</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Planilha21">
    <pageSetUpPr fitToPage="1"/>
  </sheetPr>
  <dimension ref="A1:A29"/>
  <sheetViews>
    <sheetView workbookViewId="0">
      <selection activeCell="A25" sqref="A25"/>
    </sheetView>
  </sheetViews>
  <sheetFormatPr defaultColWidth="8.85546875" defaultRowHeight="15"/>
  <cols>
    <col min="1" max="1" width="37.28515625" customWidth="1"/>
  </cols>
  <sheetData>
    <row r="1" spans="1:1">
      <c r="A1" s="6" t="s">
        <v>78</v>
      </c>
    </row>
    <row r="3" spans="1:1">
      <c r="A3" s="134" t="s">
        <v>79</v>
      </c>
    </row>
    <row r="4" spans="1:1">
      <c r="A4" s="138" t="s">
        <v>80</v>
      </c>
    </row>
    <row r="5" spans="1:1">
      <c r="A5" s="138" t="s">
        <v>81</v>
      </c>
    </row>
    <row r="6" spans="1:1">
      <c r="A6" s="138" t="s">
        <v>82</v>
      </c>
    </row>
    <row r="7" spans="1:1">
      <c r="A7" s="138" t="s">
        <v>83</v>
      </c>
    </row>
    <row r="8" spans="1:1">
      <c r="A8" s="138" t="s">
        <v>84</v>
      </c>
    </row>
    <row r="10" spans="1:1">
      <c r="A10" s="134" t="s">
        <v>85</v>
      </c>
    </row>
    <row r="11" spans="1:1">
      <c r="A11" s="138" t="s">
        <v>86</v>
      </c>
    </row>
    <row r="12" spans="1:1">
      <c r="A12" s="138" t="s">
        <v>87</v>
      </c>
    </row>
    <row r="13" spans="1:1">
      <c r="A13" s="138" t="s">
        <v>88</v>
      </c>
    </row>
    <row r="14" spans="1:1">
      <c r="A14" s="138" t="s">
        <v>89</v>
      </c>
    </row>
    <row r="15" spans="1:1">
      <c r="A15" s="138" t="s">
        <v>90</v>
      </c>
    </row>
    <row r="17" spans="1:1">
      <c r="A17" s="134" t="s">
        <v>91</v>
      </c>
    </row>
    <row r="18" spans="1:1">
      <c r="A18" s="138" t="s">
        <v>92</v>
      </c>
    </row>
    <row r="19" spans="1:1">
      <c r="A19" s="138" t="s">
        <v>93</v>
      </c>
    </row>
    <row r="20" spans="1:1">
      <c r="A20" s="138" t="s">
        <v>94</v>
      </c>
    </row>
    <row r="21" spans="1:1">
      <c r="A21" s="138" t="s">
        <v>95</v>
      </c>
    </row>
    <row r="22" spans="1:1">
      <c r="A22" s="138" t="s">
        <v>96</v>
      </c>
    </row>
    <row r="24" spans="1:1">
      <c r="A24" s="134" t="s">
        <v>97</v>
      </c>
    </row>
    <row r="25" spans="1:1">
      <c r="A25" s="138" t="s">
        <v>98</v>
      </c>
    </row>
    <row r="26" spans="1:1">
      <c r="A26" s="138" t="s">
        <v>99</v>
      </c>
    </row>
    <row r="27" spans="1:1">
      <c r="A27" s="138" t="s">
        <v>100</v>
      </c>
    </row>
    <row r="28" spans="1:1">
      <c r="A28" s="138" t="s">
        <v>101</v>
      </c>
    </row>
    <row r="29" spans="1:1">
      <c r="A29" s="138" t="s">
        <v>102</v>
      </c>
    </row>
  </sheetData>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3">
    <pageSetUpPr fitToPage="1"/>
  </sheetPr>
  <dimension ref="A1:AD36"/>
  <sheetViews>
    <sheetView tabSelected="1" zoomScaleNormal="100" workbookViewId="0">
      <selection sqref="A1:J1"/>
    </sheetView>
  </sheetViews>
  <sheetFormatPr defaultColWidth="8.85546875" defaultRowHeight="15"/>
  <cols>
    <col min="2" max="2" width="71.28515625" customWidth="1"/>
    <col min="3" max="3" width="14" bestFit="1" customWidth="1"/>
    <col min="4" max="4" width="20.42578125" customWidth="1"/>
    <col min="5" max="5" width="48.28515625" bestFit="1" customWidth="1"/>
    <col min="6" max="6" width="29.42578125" bestFit="1" customWidth="1"/>
    <col min="7" max="7" width="40.140625" bestFit="1" customWidth="1"/>
    <col min="8" max="8" width="26.7109375" bestFit="1" customWidth="1"/>
    <col min="9" max="9" width="27.28515625" bestFit="1" customWidth="1"/>
    <col min="10" max="10" width="50.42578125" customWidth="1"/>
    <col min="11" max="11" width="4.42578125" style="12" hidden="1" customWidth="1"/>
    <col min="12" max="14" width="6.28515625" style="12" hidden="1" customWidth="1"/>
    <col min="15" max="15" width="0" style="12" hidden="1" customWidth="1"/>
    <col min="16" max="17" width="8.7109375" style="12" hidden="1" customWidth="1"/>
    <col min="18" max="18" width="12.42578125" style="12" hidden="1" customWidth="1"/>
    <col min="19" max="30" width="0" style="12" hidden="1" customWidth="1"/>
  </cols>
  <sheetData>
    <row r="1" spans="1:30" ht="180.2" customHeight="1">
      <c r="A1" s="151" t="s">
        <v>103</v>
      </c>
      <c r="B1" s="151"/>
      <c r="C1" s="151"/>
      <c r="D1" s="151"/>
      <c r="E1" s="151"/>
      <c r="F1" s="151"/>
      <c r="G1" s="151"/>
      <c r="H1" s="151"/>
      <c r="I1" s="151"/>
      <c r="J1" s="151"/>
    </row>
    <row r="2" spans="1:30" ht="54.75" customHeight="1">
      <c r="A2" s="17"/>
      <c r="B2" s="17"/>
      <c r="C2" s="17"/>
      <c r="D2" s="17"/>
      <c r="E2" s="17"/>
      <c r="F2" s="17"/>
      <c r="G2" s="17"/>
      <c r="H2" s="17"/>
      <c r="I2" s="17"/>
      <c r="J2" s="17"/>
      <c r="O2" s="152" t="s">
        <v>104</v>
      </c>
      <c r="P2" s="152"/>
      <c r="Q2" s="152"/>
      <c r="R2" s="152"/>
      <c r="S2" s="152"/>
      <c r="T2" s="152"/>
      <c r="U2" s="152"/>
      <c r="V2" s="152"/>
      <c r="W2" s="152"/>
      <c r="X2" s="152"/>
      <c r="Y2" s="152"/>
      <c r="Z2" s="152"/>
      <c r="AA2" s="152"/>
      <c r="AB2" s="152"/>
      <c r="AC2" s="152"/>
      <c r="AD2" s="152"/>
    </row>
    <row r="3" spans="1:30" ht="75.95" customHeight="1">
      <c r="A3" s="17"/>
      <c r="B3" s="17"/>
      <c r="C3" s="17"/>
      <c r="D3" s="17"/>
      <c r="E3" s="17"/>
      <c r="F3" s="17"/>
      <c r="G3" s="17"/>
      <c r="H3" s="17"/>
      <c r="I3" s="17"/>
      <c r="J3" s="17"/>
      <c r="O3" s="136"/>
      <c r="P3" s="152" t="s">
        <v>105</v>
      </c>
      <c r="Q3" s="152"/>
      <c r="R3" s="152"/>
      <c r="S3" s="152" t="s">
        <v>106</v>
      </c>
      <c r="T3" s="152"/>
      <c r="U3" s="152"/>
      <c r="V3" s="152" t="s">
        <v>16</v>
      </c>
      <c r="W3" s="152"/>
      <c r="X3" s="152"/>
      <c r="Y3" s="152" t="s">
        <v>18</v>
      </c>
      <c r="Z3" s="152"/>
      <c r="AA3" s="152"/>
      <c r="AB3" s="152" t="s">
        <v>20</v>
      </c>
      <c r="AC3" s="152"/>
      <c r="AD3" s="152"/>
    </row>
    <row r="4" spans="1:30" ht="16.7" customHeight="1">
      <c r="A4" s="17"/>
      <c r="B4" s="17"/>
      <c r="C4" s="17"/>
      <c r="D4" s="17"/>
      <c r="E4" s="17"/>
      <c r="F4" s="17"/>
      <c r="G4" s="17"/>
      <c r="H4" s="17"/>
      <c r="I4" s="17"/>
      <c r="J4" s="17"/>
      <c r="O4" s="28" t="s">
        <v>107</v>
      </c>
      <c r="P4" s="28" t="s">
        <v>108</v>
      </c>
      <c r="Q4" s="28" t="s">
        <v>109</v>
      </c>
      <c r="R4" s="28" t="s">
        <v>110</v>
      </c>
      <c r="S4" s="28" t="s">
        <v>108</v>
      </c>
      <c r="T4" s="28" t="s">
        <v>109</v>
      </c>
      <c r="U4" s="28" t="s">
        <v>110</v>
      </c>
      <c r="V4" s="28" t="s">
        <v>108</v>
      </c>
      <c r="W4" s="28" t="s">
        <v>109</v>
      </c>
      <c r="X4" s="28" t="s">
        <v>110</v>
      </c>
      <c r="Y4" s="28" t="s">
        <v>108</v>
      </c>
      <c r="Z4" s="28" t="s">
        <v>109</v>
      </c>
      <c r="AA4" s="28" t="s">
        <v>110</v>
      </c>
      <c r="AB4" s="28" t="s">
        <v>108</v>
      </c>
      <c r="AC4" s="28" t="s">
        <v>109</v>
      </c>
      <c r="AD4" s="28" t="s">
        <v>110</v>
      </c>
    </row>
    <row r="5" spans="1:30" ht="81.95">
      <c r="A5" s="17"/>
      <c r="B5" s="17"/>
      <c r="C5" s="17"/>
      <c r="D5" s="17"/>
      <c r="E5" s="27">
        <f>G31</f>
        <v>0</v>
      </c>
      <c r="F5" s="18"/>
      <c r="G5" s="19"/>
      <c r="H5" s="17"/>
      <c r="I5" s="17"/>
      <c r="J5" s="17"/>
      <c r="O5" s="28" t="s">
        <v>111</v>
      </c>
      <c r="P5" s="28">
        <f>IF(G31&lt;0.26,1,0)</f>
        <v>1</v>
      </c>
      <c r="Q5" s="86">
        <f>IF(P5&lt;&gt;0,G$31,0)</f>
        <v>0</v>
      </c>
      <c r="R5" s="29">
        <f>IF(P5&lt;&gt;0,$H$31,0)</f>
        <v>1</v>
      </c>
      <c r="S5" s="28">
        <f>IF(G$27&lt;0.26,1,0)</f>
        <v>1</v>
      </c>
      <c r="T5" s="86">
        <f>IF(S5&lt;&gt;0,G$27,0)</f>
        <v>0</v>
      </c>
      <c r="U5" s="29">
        <f>IF(S5&lt;&gt;0,$H$27,0)</f>
        <v>1</v>
      </c>
      <c r="V5" s="28">
        <f>IF(G28&lt;0.26,1,0)</f>
        <v>1</v>
      </c>
      <c r="W5" s="86">
        <f>IF(V5&lt;&gt;0,G$28,0)</f>
        <v>0</v>
      </c>
      <c r="X5" s="29">
        <f>IF(V5&lt;&gt;0,H$28,0)</f>
        <v>1</v>
      </c>
      <c r="Y5" s="28">
        <f>IF(G29&lt;0.26,1,0)</f>
        <v>1</v>
      </c>
      <c r="Z5" s="86">
        <f>IF(Y5&lt;&gt;0,G$29,0)</f>
        <v>0</v>
      </c>
      <c r="AA5" s="86">
        <f>IF(Y5&gt;0,H$29,0)</f>
        <v>1</v>
      </c>
      <c r="AB5" s="28">
        <f>IF(G30&lt;0.26,1,0)</f>
        <v>1</v>
      </c>
      <c r="AC5" s="86">
        <f>IF(AB5&lt;&gt;0,G$30,0)</f>
        <v>0</v>
      </c>
      <c r="AD5" s="86">
        <f>IF(AB5&gt;0,H$30,0)</f>
        <v>1</v>
      </c>
    </row>
    <row r="6" spans="1:30">
      <c r="A6" s="17"/>
      <c r="B6" s="17"/>
      <c r="C6" s="17"/>
      <c r="D6" s="17"/>
      <c r="E6" s="17"/>
      <c r="F6" s="17"/>
      <c r="G6" s="17"/>
      <c r="H6" s="17"/>
      <c r="I6" s="17"/>
      <c r="J6" s="17"/>
      <c r="O6" s="28" t="s">
        <v>112</v>
      </c>
      <c r="P6" s="28">
        <f>IF(AND(G31&gt;0.26,G31&lt;=0.5)*1,1,0)</f>
        <v>0</v>
      </c>
      <c r="Q6" s="86">
        <f t="shared" ref="Q6:Q8" si="0">IF(P6&lt;&gt;0,G$31,0)</f>
        <v>0</v>
      </c>
      <c r="R6" s="29">
        <f t="shared" ref="R6:R8" si="1">IF(P6&lt;&gt;0,$H$31,0)</f>
        <v>0</v>
      </c>
      <c r="S6" s="28">
        <f>IF(AND(G27&gt;0.26,G27&lt;=0.5)*1,1,0)</f>
        <v>0</v>
      </c>
      <c r="T6" s="86">
        <f t="shared" ref="T6:T8" si="2">IF(S6&lt;&gt;0,G$27,0)</f>
        <v>0</v>
      </c>
      <c r="U6" s="29">
        <f t="shared" ref="U6:U8" si="3">IF(S6&lt;&gt;0,$H$27,0)</f>
        <v>0</v>
      </c>
      <c r="V6" s="28">
        <f>IF(AND(G28&gt;0.26,G28&lt;=0.5)*1,1,0)</f>
        <v>0</v>
      </c>
      <c r="W6" s="86">
        <f t="shared" ref="W6:W8" si="4">IF(V6&lt;&gt;0,G$28,0)</f>
        <v>0</v>
      </c>
      <c r="X6" s="29">
        <f t="shared" ref="X6:X8" si="5">IF(V6&lt;&gt;0,H$28,0)</f>
        <v>0</v>
      </c>
      <c r="Y6" s="28">
        <f>IF(AND(G29&gt;0.26,G29&lt;=0.5)*1,1,0)</f>
        <v>0</v>
      </c>
      <c r="Z6" s="86">
        <f t="shared" ref="Z6:Z8" si="6">IF(Y6&lt;&gt;0,G$29,0)</f>
        <v>0</v>
      </c>
      <c r="AA6" s="86">
        <f t="shared" ref="AA6:AA8" si="7">IF(Y6&gt;0,H$29,0)</f>
        <v>0</v>
      </c>
      <c r="AB6" s="28">
        <f>IF(AND(G30&gt;0.26,G30&lt;=0.5)*1,1,0)</f>
        <v>0</v>
      </c>
      <c r="AC6" s="86">
        <f t="shared" ref="AC6:AC8" si="8">IF(AB6&lt;&gt;0,G$30,0)</f>
        <v>0</v>
      </c>
      <c r="AD6" s="86">
        <f t="shared" ref="AD6:AD8" si="9">IF(AB6&gt;0,H$30,0)</f>
        <v>0</v>
      </c>
    </row>
    <row r="7" spans="1:30">
      <c r="A7" s="17"/>
      <c r="B7" s="17"/>
      <c r="C7" s="17"/>
      <c r="D7" s="17"/>
      <c r="E7" s="18"/>
      <c r="F7" s="18"/>
      <c r="G7" s="19"/>
      <c r="H7" s="17"/>
      <c r="I7" s="17"/>
      <c r="J7" s="17"/>
      <c r="O7" s="28" t="s">
        <v>113</v>
      </c>
      <c r="P7" s="28">
        <f>IF(AND(G31&gt;0.5,G31&lt;=0.75)*1,1,0)</f>
        <v>0</v>
      </c>
      <c r="Q7" s="86">
        <f t="shared" si="0"/>
        <v>0</v>
      </c>
      <c r="R7" s="29">
        <f t="shared" si="1"/>
        <v>0</v>
      </c>
      <c r="S7" s="28">
        <f>IF(AND(G27&gt;0.5,G27&lt;=0.75)*1,1,0)</f>
        <v>0</v>
      </c>
      <c r="T7" s="86">
        <f t="shared" si="2"/>
        <v>0</v>
      </c>
      <c r="U7" s="29">
        <f t="shared" si="3"/>
        <v>0</v>
      </c>
      <c r="V7" s="28">
        <f>IF(AND(G28&gt;0.5,G28&lt;=0.75)*1,1,0)</f>
        <v>0</v>
      </c>
      <c r="W7" s="86">
        <f t="shared" si="4"/>
        <v>0</v>
      </c>
      <c r="X7" s="29">
        <f t="shared" si="5"/>
        <v>0</v>
      </c>
      <c r="Y7" s="28">
        <f>IF(AND(G29&gt;0.5,G29&lt;=0.75)*1,1,0)</f>
        <v>0</v>
      </c>
      <c r="Z7" s="86">
        <f t="shared" si="6"/>
        <v>0</v>
      </c>
      <c r="AA7" s="86">
        <f t="shared" si="7"/>
        <v>0</v>
      </c>
      <c r="AB7" s="28">
        <f>IF(AND(G30&gt;0.5,G30&lt;=0.75)*1,1,0)</f>
        <v>0</v>
      </c>
      <c r="AC7" s="86">
        <f t="shared" si="8"/>
        <v>0</v>
      </c>
      <c r="AD7" s="86">
        <f t="shared" si="9"/>
        <v>0</v>
      </c>
    </row>
    <row r="8" spans="1:30">
      <c r="A8" s="17"/>
      <c r="B8" s="17"/>
      <c r="C8" s="17"/>
      <c r="D8" s="17"/>
      <c r="E8" s="17"/>
      <c r="F8" s="17"/>
      <c r="G8" s="17"/>
      <c r="H8" s="17"/>
      <c r="I8" s="17"/>
      <c r="J8" s="17"/>
      <c r="O8" s="28" t="s">
        <v>114</v>
      </c>
      <c r="P8" s="28">
        <f>IF(AND(G31&gt;=0.76,G31&lt;=1)*1,1,0)</f>
        <v>0</v>
      </c>
      <c r="Q8" s="86">
        <f t="shared" si="0"/>
        <v>0</v>
      </c>
      <c r="R8" s="29">
        <f t="shared" si="1"/>
        <v>0</v>
      </c>
      <c r="S8" s="28">
        <f>IF(AND(G27&gt;=0.76,G27&lt;=1)*1,1,0)</f>
        <v>0</v>
      </c>
      <c r="T8" s="86">
        <f t="shared" si="2"/>
        <v>0</v>
      </c>
      <c r="U8" s="29">
        <f t="shared" si="3"/>
        <v>0</v>
      </c>
      <c r="V8" s="28">
        <f>IF(AND(G28&gt;=0.76,G28&lt;=1)*1,1,0)</f>
        <v>0</v>
      </c>
      <c r="W8" s="86">
        <f t="shared" si="4"/>
        <v>0</v>
      </c>
      <c r="X8" s="29">
        <f t="shared" si="5"/>
        <v>0</v>
      </c>
      <c r="Y8" s="28">
        <f>IF(AND(G29&gt;=0.76,G29&lt;=1)*1,1,0)</f>
        <v>0</v>
      </c>
      <c r="Z8" s="86">
        <f t="shared" si="6"/>
        <v>0</v>
      </c>
      <c r="AA8" s="86">
        <f t="shared" si="7"/>
        <v>0</v>
      </c>
      <c r="AB8" s="28">
        <f>IF(AND(G30&gt;=0.76,G30&lt;=1)*1,1,0)</f>
        <v>0</v>
      </c>
      <c r="AC8" s="86">
        <f t="shared" si="8"/>
        <v>0</v>
      </c>
      <c r="AD8" s="86">
        <f t="shared" si="9"/>
        <v>0</v>
      </c>
    </row>
    <row r="9" spans="1:30" ht="92.1">
      <c r="A9" s="17"/>
      <c r="B9" s="17"/>
      <c r="C9" s="17"/>
      <c r="D9" s="17"/>
      <c r="E9" s="20"/>
      <c r="F9" s="17"/>
      <c r="G9" s="17"/>
      <c r="H9" s="21"/>
      <c r="I9" s="17"/>
      <c r="J9" s="17"/>
    </row>
    <row r="10" spans="1:30">
      <c r="A10" s="17"/>
      <c r="B10" s="17"/>
      <c r="C10" s="17"/>
      <c r="D10" s="17"/>
      <c r="E10" s="17"/>
      <c r="F10" s="17"/>
      <c r="G10" s="17"/>
      <c r="H10" s="17"/>
      <c r="I10" s="17"/>
      <c r="J10" s="17"/>
    </row>
    <row r="11" spans="1:30">
      <c r="A11" s="17"/>
      <c r="B11" s="17"/>
      <c r="C11" s="17"/>
      <c r="D11" s="17"/>
      <c r="E11" s="17"/>
      <c r="F11" s="17"/>
      <c r="G11" s="17"/>
      <c r="H11" s="17"/>
      <c r="I11" s="17"/>
      <c r="J11" s="17"/>
    </row>
    <row r="12" spans="1:30">
      <c r="A12" s="17"/>
      <c r="B12" s="17"/>
      <c r="C12" s="17"/>
      <c r="D12" s="22"/>
      <c r="E12" s="23"/>
      <c r="F12" s="23"/>
      <c r="G12" s="23"/>
      <c r="H12" s="23"/>
      <c r="I12" s="23"/>
      <c r="J12" s="17"/>
    </row>
    <row r="13" spans="1:30" ht="47.1">
      <c r="A13" s="17"/>
      <c r="B13" s="24">
        <f>G27</f>
        <v>0</v>
      </c>
      <c r="C13" s="17"/>
      <c r="D13" s="25">
        <f>G28</f>
        <v>0</v>
      </c>
      <c r="E13" s="17"/>
      <c r="F13" s="25">
        <f>G29</f>
        <v>0</v>
      </c>
      <c r="G13" s="17"/>
      <c r="H13" s="26">
        <f>G30</f>
        <v>0</v>
      </c>
      <c r="I13" s="17"/>
      <c r="J13" s="17"/>
    </row>
    <row r="14" spans="1:30">
      <c r="A14" s="17"/>
      <c r="B14" s="17"/>
      <c r="C14" s="17"/>
      <c r="D14" s="17"/>
      <c r="E14" s="17"/>
      <c r="F14" s="17"/>
      <c r="G14" s="17"/>
      <c r="H14" s="17"/>
      <c r="I14" s="17"/>
      <c r="J14" s="17"/>
    </row>
    <row r="15" spans="1:30">
      <c r="A15" s="17"/>
      <c r="B15" s="17"/>
      <c r="C15" s="17"/>
      <c r="D15" s="17"/>
      <c r="E15" s="17"/>
      <c r="F15" s="17"/>
      <c r="G15" s="17"/>
      <c r="H15" s="17"/>
      <c r="I15" s="17"/>
      <c r="J15" s="17"/>
    </row>
    <row r="16" spans="1:30">
      <c r="A16" s="17"/>
      <c r="B16" s="17"/>
      <c r="C16" s="17"/>
      <c r="D16" s="17"/>
      <c r="E16" s="17"/>
      <c r="F16" s="17"/>
      <c r="G16" s="17"/>
      <c r="H16" s="17"/>
      <c r="I16" s="17"/>
      <c r="J16" s="17"/>
    </row>
    <row r="17" spans="1:30">
      <c r="A17" s="17"/>
      <c r="B17" s="17"/>
      <c r="C17" s="17"/>
      <c r="D17" s="17"/>
      <c r="E17" s="17"/>
      <c r="F17" s="17"/>
      <c r="G17" s="17"/>
      <c r="H17" s="17"/>
      <c r="I17" s="17"/>
      <c r="J17" s="17"/>
    </row>
    <row r="18" spans="1:30">
      <c r="A18" s="17"/>
      <c r="B18" s="17"/>
      <c r="C18" s="17"/>
      <c r="D18" s="17"/>
      <c r="E18" s="17"/>
      <c r="F18" s="17"/>
      <c r="G18" s="17"/>
      <c r="H18" s="17"/>
      <c r="I18" s="17"/>
      <c r="J18" s="17"/>
    </row>
    <row r="19" spans="1:30">
      <c r="A19" s="17"/>
      <c r="B19" s="17"/>
      <c r="C19" s="17"/>
      <c r="D19" s="17"/>
      <c r="E19" s="17"/>
      <c r="F19" s="17"/>
      <c r="G19" s="17"/>
      <c r="H19" s="17"/>
      <c r="I19" s="17"/>
      <c r="J19" s="17"/>
    </row>
    <row r="20" spans="1:30" s="11" customFormat="1" ht="32.1">
      <c r="A20" s="9" t="s">
        <v>4</v>
      </c>
      <c r="B20" s="9" t="s">
        <v>115</v>
      </c>
      <c r="C20" s="9" t="s">
        <v>8</v>
      </c>
      <c r="D20" s="10" t="s">
        <v>10</v>
      </c>
      <c r="E20" s="9" t="s">
        <v>116</v>
      </c>
      <c r="F20" s="9" t="s">
        <v>14</v>
      </c>
      <c r="G20" s="9" t="s">
        <v>16</v>
      </c>
      <c r="H20" s="10" t="s">
        <v>117</v>
      </c>
      <c r="I20" s="9" t="s">
        <v>20</v>
      </c>
      <c r="J20" s="9" t="s">
        <v>118</v>
      </c>
      <c r="K20" s="70" t="s">
        <v>119</v>
      </c>
      <c r="L20" s="70" t="s">
        <v>120</v>
      </c>
      <c r="M20" s="70" t="s">
        <v>121</v>
      </c>
      <c r="N20" s="70" t="s">
        <v>122</v>
      </c>
      <c r="O20" s="70"/>
      <c r="P20" s="70"/>
      <c r="Q20" s="70"/>
      <c r="R20" s="70"/>
      <c r="S20" s="70"/>
      <c r="T20" s="70"/>
      <c r="U20" s="70"/>
      <c r="V20" s="70"/>
      <c r="W20" s="70"/>
      <c r="X20" s="70"/>
      <c r="Y20" s="70"/>
      <c r="Z20" s="70"/>
      <c r="AA20" s="70"/>
      <c r="AB20" s="70"/>
      <c r="AC20" s="70"/>
      <c r="AD20" s="70"/>
    </row>
    <row r="21" spans="1:30" s="1" customFormat="1" ht="192">
      <c r="A21" s="39" t="s">
        <v>123</v>
      </c>
      <c r="B21" s="83" t="s">
        <v>124</v>
      </c>
      <c r="C21" s="35" t="s">
        <v>125</v>
      </c>
      <c r="D21" s="35" t="s">
        <v>126</v>
      </c>
      <c r="E21" s="40" t="s">
        <v>127</v>
      </c>
      <c r="F21" s="41" t="s">
        <v>80</v>
      </c>
      <c r="G21" s="41" t="s">
        <v>86</v>
      </c>
      <c r="H21" s="41" t="s">
        <v>92</v>
      </c>
      <c r="I21" s="41" t="s">
        <v>98</v>
      </c>
      <c r="J21" s="37"/>
      <c r="K21" s="55">
        <f>IF(F21="Sem Política",0,IF(F21="Política Informal",0.25,IF(F21="Política Parcialmente Escrita",0.5,IF(F21="Política Escrita",0.75,IF(F21="Política Escrita e Aprovada",1,"INVALID")))))</f>
        <v>0</v>
      </c>
      <c r="L21" s="55">
        <f>IF(G21="Não implementado",0,IF(G21="Partes da Política Implementadas",0.25,IF(G21="Implementada em Alguns Sistemas",0.5,IF(G21="Implementada em Muitos Sistemas",0.75,IF(G21="Implementada em Todos os Sistemas",1,"INVALID")))))</f>
        <v>0</v>
      </c>
      <c r="M21" s="55">
        <f>IF(H21="Não Automatizado",0,IF(H21="Partes da Política Automatizadas",0.25,IF(H21="Automatizada em Alguns Sistemas",0.5,IF(H21="Automatizada em Muitos Sistemas",0.75,IF(H21="Automatizada em Todos os Sistemas",1,"INVALID")))))</f>
        <v>0</v>
      </c>
      <c r="N21" s="55">
        <f>IF(I21="Não Reportado",0,IF(I21="Partes da Política Reportadas",0.25,IF(I21="Reportada em Alguns Sistemas",0.5,IF(I21="Reportada em Muitos Sistemas",0.75,IF(I21="Reportada em Todos os Sistemas",1,"INVALID")))))</f>
        <v>0</v>
      </c>
      <c r="O21" s="56"/>
      <c r="P21" s="56"/>
      <c r="Q21" s="56"/>
      <c r="R21" s="56"/>
      <c r="S21" s="56"/>
      <c r="T21" s="56"/>
      <c r="U21" s="56"/>
      <c r="V21" s="56"/>
      <c r="W21" s="56"/>
      <c r="X21" s="56"/>
      <c r="Y21" s="56"/>
      <c r="Z21" s="56"/>
      <c r="AA21" s="56"/>
      <c r="AB21" s="56"/>
      <c r="AC21" s="56"/>
      <c r="AD21" s="56"/>
    </row>
    <row r="22" spans="1:30" s="1" customFormat="1" ht="48">
      <c r="A22" s="46" t="s">
        <v>128</v>
      </c>
      <c r="B22" s="84" t="s">
        <v>129</v>
      </c>
      <c r="C22" s="48" t="s">
        <v>130</v>
      </c>
      <c r="D22" s="48" t="s">
        <v>126</v>
      </c>
      <c r="E22" s="85" t="s">
        <v>127</v>
      </c>
      <c r="F22" s="49" t="s">
        <v>80</v>
      </c>
      <c r="G22" s="49" t="s">
        <v>86</v>
      </c>
      <c r="H22" s="76" t="s">
        <v>131</v>
      </c>
      <c r="I22" s="76" t="s">
        <v>131</v>
      </c>
      <c r="J22" s="51"/>
      <c r="K22" s="55">
        <f>IF(F22="Sem Política",0,IF(F22="Política Informal",0.25,IF(F22="Política Parcialmente Escrita",0.5,IF(F22="Política Escrita",0.75,IF(F22="Política Escrita e Aprovada",1,"INVALID")))))</f>
        <v>0</v>
      </c>
      <c r="L22" s="55">
        <f>IF(G22="Não implementado",0,IF(G22="Partes da Política Implementadas",0.25,IF(G22="Implementada em Alguns Sistemas",0.5,IF(G22="Implementada em Muitos Sistemas",0.75,IF(G22="Implementada em Todos os Sistemas",1,"INVALID")))))</f>
        <v>0</v>
      </c>
      <c r="M22" s="55"/>
      <c r="N22" s="55"/>
      <c r="O22" s="56"/>
      <c r="P22" s="56"/>
      <c r="Q22" s="56"/>
      <c r="R22" s="56"/>
      <c r="S22" s="56"/>
      <c r="T22" s="56"/>
      <c r="U22" s="56"/>
      <c r="V22" s="56"/>
      <c r="W22" s="56"/>
      <c r="X22" s="56"/>
      <c r="Y22" s="56"/>
      <c r="Z22" s="56"/>
      <c r="AA22" s="56"/>
      <c r="AB22" s="56"/>
      <c r="AC22" s="56"/>
      <c r="AD22" s="56"/>
    </row>
    <row r="23" spans="1:30" s="1" customFormat="1" ht="32.1">
      <c r="A23" s="46" t="s">
        <v>132</v>
      </c>
      <c r="B23" s="47" t="s">
        <v>133</v>
      </c>
      <c r="C23" s="48" t="s">
        <v>134</v>
      </c>
      <c r="D23" s="48" t="s">
        <v>135</v>
      </c>
      <c r="E23" s="85" t="s">
        <v>127</v>
      </c>
      <c r="F23" s="49" t="s">
        <v>80</v>
      </c>
      <c r="G23" s="49" t="s">
        <v>86</v>
      </c>
      <c r="H23" s="49" t="s">
        <v>92</v>
      </c>
      <c r="I23" s="49" t="s">
        <v>98</v>
      </c>
      <c r="J23" s="51"/>
      <c r="K23" s="55">
        <f>IF(F23="Sem Política",0,IF(F23="Política Informal",0.25,IF(F23="Política Parcialmente Escrita",0.5,IF(F23="Política Escrita",0.75,IF(F23="Política Escrita e Aprovada",1,"INVALID")))))</f>
        <v>0</v>
      </c>
      <c r="L23" s="55">
        <f>IF(G23="Não implementado",0,IF(G23="Partes da Política Implementadas",0.25,IF(G23="Implementada em Alguns Sistemas",0.5,IF(G23="Implementada em Muitos Sistemas",0.75,IF(G23="Implementada em Todos os Sistemas",1,"INVALID")))))</f>
        <v>0</v>
      </c>
      <c r="M23" s="55">
        <f>IF(H23="Não Automatizado",0,IF(H23="Partes da Política Automatizadas",0.25,IF(H23="Automatizada em Alguns Sistemas",0.5,IF(H23="Automatizada em Muitos Sistemas",0.75,IF(H23="Automatizada em Todos os Sistemas",1,"INVALID")))))</f>
        <v>0</v>
      </c>
      <c r="N23" s="55">
        <f>IF(I23="Não Reportado",0,IF(I23="Partes da Política Reportadas",0.25,IF(I23="Reportada em Alguns Sistemas",0.5,IF(I23="Reportada em Muitos Sistemas",0.75,IF(I23="Reportada em Todos os Sistemas",1,"INVALID")))))</f>
        <v>0</v>
      </c>
      <c r="O23" s="56"/>
      <c r="P23" s="56"/>
      <c r="Q23" s="56"/>
      <c r="R23" s="56"/>
      <c r="S23" s="56"/>
      <c r="T23" s="56"/>
      <c r="U23" s="56"/>
      <c r="V23" s="56"/>
      <c r="W23" s="56"/>
      <c r="X23" s="56"/>
      <c r="Y23" s="56"/>
      <c r="Z23" s="56"/>
      <c r="AA23" s="56"/>
      <c r="AB23" s="56"/>
      <c r="AC23" s="56"/>
      <c r="AD23" s="56"/>
    </row>
    <row r="24" spans="1:30" s="1" customFormat="1" ht="48">
      <c r="A24" s="46" t="s">
        <v>136</v>
      </c>
      <c r="B24" s="47" t="s">
        <v>137</v>
      </c>
      <c r="C24" s="48" t="s">
        <v>125</v>
      </c>
      <c r="D24" s="48" t="s">
        <v>135</v>
      </c>
      <c r="E24" s="49" t="s">
        <v>138</v>
      </c>
      <c r="F24" s="49" t="s">
        <v>80</v>
      </c>
      <c r="G24" s="49" t="s">
        <v>86</v>
      </c>
      <c r="H24" s="49" t="s">
        <v>92</v>
      </c>
      <c r="I24" s="49" t="s">
        <v>98</v>
      </c>
      <c r="J24" s="51"/>
      <c r="K24" s="55">
        <f>IF(F24="Sem Política",0,IF(F24="Política Informal",0.25,IF(F24="Política Parcialmente Escrita",0.5,IF(F24="Política Escrita",0.75,IF(F24="Política Escrita e Aprovada",1,"INVALID")))))</f>
        <v>0</v>
      </c>
      <c r="L24" s="55">
        <f>IF(G24="Não implementado",0,IF(G24="Partes da Política Implementadas",0.25,IF(G24="Implementada em Alguns Sistemas",0.5,IF(G24="Implementada em Muitos Sistemas",0.75,IF(G24="Implementada em Todos os Sistemas",1,"INVALID")))))</f>
        <v>0</v>
      </c>
      <c r="M24" s="55">
        <f>IF(H24="Não Automatizado",0,IF(H24="Partes da Política Automatizadas",0.25,IF(H24="Automatizada em Alguns Sistemas",0.5,IF(H24="Automatizada em Muitos Sistemas",0.75,IF(H24="Automatizada em Todos os Sistemas",1,"INVALID")))))</f>
        <v>0</v>
      </c>
      <c r="N24" s="55">
        <f>IF(I24="Não Reportado",0,IF(I24="Partes da Política Reportadas",0.25,IF(I24="Reportada em Alguns Sistemas",0.5,IF(I24="Reportada em Muitos Sistemas",0.75,IF(I24="Reportada em Todos os Sistemas",1,"INVALID")))))</f>
        <v>0</v>
      </c>
      <c r="O24" s="56"/>
      <c r="P24" s="56"/>
      <c r="Q24" s="56"/>
      <c r="R24" s="56"/>
      <c r="S24" s="56"/>
      <c r="T24" s="56"/>
      <c r="U24" s="56"/>
      <c r="V24" s="56"/>
      <c r="W24" s="56"/>
      <c r="X24" s="56"/>
      <c r="Y24" s="56"/>
      <c r="Z24" s="56"/>
      <c r="AA24" s="56"/>
      <c r="AB24" s="56"/>
      <c r="AC24" s="56"/>
      <c r="AD24" s="56"/>
    </row>
    <row r="25" spans="1:30" s="1" customFormat="1" ht="48">
      <c r="A25" s="39" t="s">
        <v>139</v>
      </c>
      <c r="B25" s="34" t="s">
        <v>140</v>
      </c>
      <c r="C25" s="35" t="s">
        <v>134</v>
      </c>
      <c r="D25" s="35">
        <v>3</v>
      </c>
      <c r="E25" s="40" t="s">
        <v>127</v>
      </c>
      <c r="F25" s="41" t="s">
        <v>80</v>
      </c>
      <c r="G25" s="41" t="s">
        <v>86</v>
      </c>
      <c r="H25" s="41" t="s">
        <v>92</v>
      </c>
      <c r="I25" s="41" t="s">
        <v>98</v>
      </c>
      <c r="J25" s="37"/>
      <c r="K25" s="55">
        <f>IF(F25="Sem Política",0,IF(F25="Política Informal",0.25,IF(F25="Política Parcialmente Escrita",0.5,IF(F25="Política Escrita",0.75,IF(F25="Política Escrita e Aprovada",1,"INVALID")))))</f>
        <v>0</v>
      </c>
      <c r="L25" s="55">
        <f>IF(G25="Não implementado",0,IF(G25="Partes da Política Implementadas",0.25,IF(G25="Implementada em Alguns Sistemas",0.5,IF(G25="Implementada em Muitos Sistemas",0.75,IF(G25="Implementada em Todos os Sistemas",1,"INVALID")))))</f>
        <v>0</v>
      </c>
      <c r="M25" s="55">
        <f>IF(H25="Não Automatizado",0,IF(H25="Partes da Política Automatizadas",0.25,IF(H25="Automatizada em Alguns Sistemas",0.5,IF(H25="Automatizada em Muitos Sistemas",0.75,IF(H25="Automatizada em Todos os Sistemas",1,"INVALID")))))</f>
        <v>0</v>
      </c>
      <c r="N25" s="55">
        <f>IF(I25="Não Reportado",0,IF(I25="Partes da Política Reportadas",0.25,IF(I25="Reportada em Alguns Sistemas",0.5,IF(I25="Reportada em Muitos Sistemas",0.75,IF(I25="Reportada em Todos os Sistemas",1,"INVALID")))))</f>
        <v>0</v>
      </c>
      <c r="O25" s="56"/>
      <c r="P25" s="56"/>
      <c r="Q25" s="56"/>
      <c r="R25" s="56"/>
      <c r="S25" s="56"/>
      <c r="T25" s="56"/>
      <c r="U25" s="56"/>
      <c r="V25" s="56"/>
      <c r="W25" s="56"/>
      <c r="X25" s="56"/>
      <c r="Y25" s="56"/>
      <c r="Z25" s="56"/>
      <c r="AA25" s="56"/>
      <c r="AB25" s="56"/>
      <c r="AC25" s="56"/>
      <c r="AD25" s="56"/>
    </row>
    <row r="27" spans="1:30" s="12" customFormat="1" ht="15.95" hidden="1">
      <c r="E27" s="59" t="s">
        <v>141</v>
      </c>
      <c r="G27" s="58">
        <f>AVERAGE(K21:K25)</f>
        <v>0</v>
      </c>
      <c r="H27" s="58">
        <f t="shared" ref="H27:H34" si="10">1-G27</f>
        <v>1</v>
      </c>
    </row>
    <row r="28" spans="1:30" s="12" customFormat="1" ht="15.95" hidden="1">
      <c r="E28" s="59" t="s">
        <v>142</v>
      </c>
      <c r="F28" s="59"/>
      <c r="G28" s="58">
        <f>AVERAGE(L21:L25)</f>
        <v>0</v>
      </c>
      <c r="H28" s="58">
        <f t="shared" si="10"/>
        <v>1</v>
      </c>
      <c r="I28" s="57"/>
    </row>
    <row r="29" spans="1:30" s="12" customFormat="1" ht="15.95" hidden="1">
      <c r="E29" s="59" t="s">
        <v>143</v>
      </c>
      <c r="F29" s="59"/>
      <c r="G29" s="58">
        <f>AVERAGE(M21:M25)</f>
        <v>0</v>
      </c>
      <c r="H29" s="58">
        <f t="shared" si="10"/>
        <v>1</v>
      </c>
    </row>
    <row r="30" spans="1:30" s="12" customFormat="1" ht="15.95" hidden="1">
      <c r="E30" s="59" t="s">
        <v>144</v>
      </c>
      <c r="F30" s="59"/>
      <c r="G30" s="58">
        <f>AVERAGE(N21:N25)</f>
        <v>0</v>
      </c>
      <c r="H30" s="58">
        <f t="shared" si="10"/>
        <v>1</v>
      </c>
    </row>
    <row r="31" spans="1:30" s="12" customFormat="1" ht="15.95" hidden="1">
      <c r="D31" s="89"/>
      <c r="E31" s="59" t="s">
        <v>145</v>
      </c>
      <c r="F31" s="59"/>
      <c r="G31" s="71">
        <f>AVERAGE(G27:G30)</f>
        <v>0</v>
      </c>
      <c r="H31" s="58">
        <f t="shared" si="10"/>
        <v>1</v>
      </c>
    </row>
    <row r="32" spans="1:30" s="12" customFormat="1" ht="15.95" hidden="1">
      <c r="E32" s="59" t="s">
        <v>146</v>
      </c>
      <c r="F32" s="59"/>
      <c r="G32" s="58">
        <f>AVERAGE(L21,L22)</f>
        <v>0</v>
      </c>
      <c r="H32" s="58">
        <f t="shared" si="10"/>
        <v>1</v>
      </c>
    </row>
    <row r="33" spans="1:16" s="12" customFormat="1" ht="15.95" hidden="1">
      <c r="E33" s="59" t="s">
        <v>147</v>
      </c>
      <c r="F33" s="59"/>
      <c r="G33" s="58">
        <f>AVERAGE(L21:L24)</f>
        <v>0</v>
      </c>
      <c r="H33" s="58">
        <f t="shared" si="10"/>
        <v>1</v>
      </c>
    </row>
    <row r="34" spans="1:16" s="12" customFormat="1" ht="15.95" hidden="1">
      <c r="E34" s="59" t="s">
        <v>148</v>
      </c>
      <c r="F34" s="59"/>
      <c r="G34" s="58">
        <f>AVERAGE(L21:L25)</f>
        <v>0</v>
      </c>
      <c r="H34" s="58">
        <f t="shared" si="10"/>
        <v>1</v>
      </c>
    </row>
    <row r="36" spans="1:16" ht="30" customHeight="1">
      <c r="A36" s="146" t="s">
        <v>22</v>
      </c>
      <c r="B36" s="146"/>
      <c r="C36" s="146"/>
      <c r="D36" s="146"/>
      <c r="E36" s="146"/>
      <c r="F36" s="146"/>
      <c r="G36" s="146"/>
      <c r="H36" s="146"/>
      <c r="I36" s="146"/>
      <c r="J36" s="146"/>
      <c r="K36" s="146"/>
      <c r="L36" s="146"/>
      <c r="M36" s="146"/>
      <c r="N36" s="146"/>
      <c r="O36" s="146"/>
      <c r="P36" s="146"/>
    </row>
  </sheetData>
  <mergeCells count="8">
    <mergeCell ref="A1:J1"/>
    <mergeCell ref="AB3:AD3"/>
    <mergeCell ref="O2:AD2"/>
    <mergeCell ref="A36:P36"/>
    <mergeCell ref="P3:R3"/>
    <mergeCell ref="S3:U3"/>
    <mergeCell ref="V3:X3"/>
    <mergeCell ref="Y3:AA3"/>
  </mergeCells>
  <conditionalFormatting sqref="B14:F14">
    <cfRule type="colorScale" priority="6">
      <colorScale>
        <cfvo type="min"/>
        <cfvo type="percentile" val="50"/>
        <cfvo type="max"/>
        <color rgb="FFF8696B"/>
        <color rgb="FFFFEB84"/>
        <color rgb="FF63BE7B"/>
      </colorScale>
    </cfRule>
  </conditionalFormatting>
  <conditionalFormatting sqref="E5 B13 D13 F13 H13">
    <cfRule type="cellIs" dxfId="756" priority="1" operator="between">
      <formula>0.76</formula>
      <formula>1</formula>
    </cfRule>
    <cfRule type="cellIs" dxfId="755" priority="2" operator="between">
      <formula>0.5</formula>
      <formula>0.75</formula>
    </cfRule>
    <cfRule type="cellIs" dxfId="754" priority="3" operator="between">
      <formula>0.26</formula>
      <formula>0.5</formula>
    </cfRule>
    <cfRule type="cellIs" dxfId="753" priority="4" operator="lessThan">
      <formula>0.26</formula>
    </cfRule>
  </conditionalFormatting>
  <hyperlinks>
    <hyperlink ref="A36" r:id="rId1" display="http://creativecommons.org/licenses/by-sa/4.0/" xr:uid="{00000000-0004-0000-0200-000000000000}"/>
  </hyperlinks>
  <pageMargins left="0.7" right="0.7" top="0.75" bottom="0.75" header="0.3" footer="0.3"/>
  <pageSetup scale="26" orientation="landscape" r:id="rId2"/>
  <drawing r:id="rId3"/>
  <legacyDrawing r:id="rId4"/>
  <extLst>
    <ext xmlns:x14="http://schemas.microsoft.com/office/spreadsheetml/2009/9/main" uri="{78C0D931-6437-407d-A8EE-F0AAD7539E65}">
      <x14:conditionalFormattings>
        <x14:conditionalFormatting xmlns:xm="http://schemas.microsoft.com/office/excel/2006/main">
          <x14:cfRule type="cellIs" priority="63" operator="equal" id="{1A6D8879-8976-4609-8673-65FF7719BCF5}">
            <xm:f>Valores!$A$8</xm:f>
            <x14:dxf>
              <fill>
                <patternFill>
                  <bgColor rgb="FF27AE60"/>
                </patternFill>
              </fill>
            </x14:dxf>
          </x14:cfRule>
          <x14:cfRule type="cellIs" priority="64" operator="equal" id="{BE3F257E-32E4-43B2-B403-B6C79E6A20DF}">
            <xm:f>Valores!$A$7</xm:f>
            <x14:dxf>
              <fill>
                <patternFill>
                  <bgColor rgb="FFF1C40F"/>
                </patternFill>
              </fill>
            </x14:dxf>
          </x14:cfRule>
          <x14:cfRule type="cellIs" priority="65" operator="equal" id="{06976ACF-7DC4-429E-868A-0FACA814C617}">
            <xm:f>Valores!$A$6</xm:f>
            <x14:dxf>
              <fill>
                <patternFill>
                  <bgColor rgb="FFF39C12"/>
                </patternFill>
              </fill>
            </x14:dxf>
          </x14:cfRule>
          <x14:cfRule type="cellIs" priority="66" operator="equal" id="{1DCE917D-F6A1-4BC1-A967-8A496134D7C1}">
            <xm:f>Valores!$A$5</xm:f>
            <x14:dxf>
              <fill>
                <patternFill>
                  <bgColor rgb="FFE67E22"/>
                </patternFill>
              </fill>
            </x14:dxf>
          </x14:cfRule>
          <x14:cfRule type="cellIs" priority="67" operator="equal" id="{DC1FAC94-9FBA-4498-86D7-26169B183AC5}">
            <xm:f>Valores!$A$4</xm:f>
            <x14:dxf>
              <fill>
                <patternFill>
                  <bgColor rgb="FFE74C3C"/>
                </patternFill>
              </fill>
            </x14:dxf>
          </x14:cfRule>
          <xm:sqref>F21:F25</xm:sqref>
        </x14:conditionalFormatting>
        <x14:conditionalFormatting xmlns:xm="http://schemas.microsoft.com/office/excel/2006/main">
          <x14:cfRule type="cellIs" priority="48" operator="equal" id="{FC43AC16-7D92-42A8-9D5E-2F9BBBC77790}">
            <xm:f>Valores!$A$15</xm:f>
            <x14:dxf>
              <fill>
                <patternFill>
                  <bgColor rgb="FF27AE60"/>
                </patternFill>
              </fill>
            </x14:dxf>
          </x14:cfRule>
          <x14:cfRule type="cellIs" priority="59" operator="equal" id="{645B7F0E-9198-429A-90D4-4E3263F710F2}">
            <xm:f>Valores!$A$14</xm:f>
            <x14:dxf>
              <fill>
                <patternFill>
                  <bgColor rgb="FFF1C40F"/>
                </patternFill>
              </fill>
            </x14:dxf>
          </x14:cfRule>
          <x14:cfRule type="cellIs" priority="60" operator="equal" id="{5782A2F5-56AA-4CDA-8901-E3248BF65E11}">
            <xm:f>Valores!$A$13</xm:f>
            <x14:dxf>
              <fill>
                <patternFill>
                  <bgColor rgb="FFF39C12"/>
                </patternFill>
              </fill>
            </x14:dxf>
          </x14:cfRule>
          <x14:cfRule type="cellIs" priority="61" operator="equal" id="{07DB54BE-B5B8-465A-BC33-C04A2FF7574F}">
            <xm:f>Valores!$A$12</xm:f>
            <x14:dxf>
              <fill>
                <patternFill>
                  <bgColor rgb="FFE67E22"/>
                </patternFill>
              </fill>
            </x14:dxf>
          </x14:cfRule>
          <x14:cfRule type="cellIs" priority="62" operator="equal" id="{B0C81B15-0518-44BC-B012-E9D7FB1CCDB3}">
            <xm:f>Valores!$A$11</xm:f>
            <x14:dxf>
              <fill>
                <patternFill>
                  <bgColor rgb="FFE74C3C"/>
                </patternFill>
              </fill>
            </x14:dxf>
          </x14:cfRule>
          <xm:sqref>G21:G25</xm:sqref>
        </x14:conditionalFormatting>
        <x14:conditionalFormatting xmlns:xm="http://schemas.microsoft.com/office/excel/2006/main">
          <x14:cfRule type="cellIs" priority="49" operator="equal" id="{18851B61-46CB-47FE-8DBA-90206295525A}">
            <xm:f>Valores!$A$22</xm:f>
            <x14:dxf>
              <fill>
                <patternFill>
                  <bgColor rgb="FF27B060"/>
                </patternFill>
              </fill>
            </x14:dxf>
          </x14:cfRule>
          <x14:cfRule type="cellIs" priority="55" operator="equal" id="{E845DA4F-51C7-4EF6-B681-D3F085D51131}">
            <xm:f>Valores!$A$21</xm:f>
            <x14:dxf>
              <fill>
                <patternFill>
                  <bgColor rgb="FFF1C40F"/>
                </patternFill>
              </fill>
            </x14:dxf>
          </x14:cfRule>
          <x14:cfRule type="cellIs" priority="56" operator="equal" id="{75D9B005-D397-4AFC-A554-11247493075C}">
            <xm:f>Valores!$A$20</xm:f>
            <x14:dxf>
              <fill>
                <patternFill>
                  <bgColor rgb="FFF39C12"/>
                </patternFill>
              </fill>
            </x14:dxf>
          </x14:cfRule>
          <x14:cfRule type="cellIs" priority="57" operator="equal" id="{FFDC2B39-1FA5-4DF4-B1CF-3CF5CD9E68E9}">
            <xm:f>Valores!$A$19</xm:f>
            <x14:dxf>
              <fill>
                <patternFill>
                  <bgColor rgb="FFE67E22"/>
                </patternFill>
              </fill>
            </x14:dxf>
          </x14:cfRule>
          <x14:cfRule type="cellIs" priority="58" operator="equal" id="{8BB940D9-29A2-46E7-AED6-8AF429A9BBA5}">
            <xm:f>Valores!$A$18</xm:f>
            <x14:dxf>
              <fill>
                <patternFill>
                  <bgColor rgb="FFE74C3C"/>
                </patternFill>
              </fill>
            </x14:dxf>
          </x14:cfRule>
          <xm:sqref>H21 H23:H25</xm:sqref>
        </x14:conditionalFormatting>
        <x14:conditionalFormatting xmlns:xm="http://schemas.microsoft.com/office/excel/2006/main">
          <x14:cfRule type="cellIs" priority="50" operator="equal" id="{E5832B53-D96E-48CC-B8A3-D6B8589EB056}">
            <xm:f>Valores!$A$29</xm:f>
            <x14:dxf>
              <fill>
                <patternFill>
                  <bgColor rgb="FF27AE60"/>
                </patternFill>
              </fill>
            </x14:dxf>
          </x14:cfRule>
          <x14:cfRule type="cellIs" priority="52" operator="equal" id="{E8942888-14E5-48D0-A22F-ABDF24A8A273}">
            <xm:f>Valores!$A$27</xm:f>
            <x14:dxf>
              <fill>
                <patternFill>
                  <bgColor rgb="FFF39C12"/>
                </patternFill>
              </fill>
            </x14:dxf>
          </x14:cfRule>
          <x14:cfRule type="cellIs" priority="53" operator="equal" id="{E7BE02B8-CE22-4F53-A617-778FF3FAB27C}">
            <xm:f>Valores!$A$26</xm:f>
            <x14:dxf>
              <fill>
                <patternFill>
                  <bgColor rgb="FFE67E22"/>
                </patternFill>
              </fill>
            </x14:dxf>
          </x14:cfRule>
          <x14:cfRule type="cellIs" priority="54" operator="equal" id="{D8D46BB4-5C23-4BB4-9CCE-0FBD40389504}">
            <xm:f>Valores!$A$25</xm:f>
            <x14:dxf>
              <fill>
                <patternFill>
                  <bgColor rgb="FFE74C3C"/>
                </patternFill>
              </fill>
            </x14:dxf>
          </x14:cfRule>
          <xm:sqref>I21</xm:sqref>
        </x14:conditionalFormatting>
        <x14:conditionalFormatting xmlns:xm="http://schemas.microsoft.com/office/excel/2006/main">
          <x14:cfRule type="cellIs" priority="51" operator="equal" id="{96D99005-1CB4-49C5-BDFE-FF349CEB1B58}">
            <xm:f>Valores!$A$28</xm:f>
            <x14:dxf>
              <fill>
                <patternFill>
                  <bgColor rgb="FFF1C40F"/>
                </patternFill>
              </fill>
            </x14:dxf>
          </x14:cfRule>
          <xm:sqref>I21</xm:sqref>
        </x14:conditionalFormatting>
        <x14:conditionalFormatting xmlns:xm="http://schemas.microsoft.com/office/excel/2006/main">
          <x14:cfRule type="cellIs" priority="10" operator="equal" id="{81B0E120-DBF1-42F0-B366-D54AB7DD9C86}">
            <xm:f>Valores!$A$29</xm:f>
            <x14:dxf>
              <fill>
                <patternFill>
                  <bgColor rgb="FF27AE60"/>
                </patternFill>
              </fill>
            </x14:dxf>
          </x14:cfRule>
          <x14:cfRule type="cellIs" priority="12" operator="equal" id="{3A5BA00B-4170-4E08-89AC-C2EC97930784}">
            <xm:f>Valores!$A$27</xm:f>
            <x14:dxf>
              <fill>
                <patternFill>
                  <bgColor rgb="FFF39C12"/>
                </patternFill>
              </fill>
            </x14:dxf>
          </x14:cfRule>
          <x14:cfRule type="cellIs" priority="13" operator="equal" id="{A4A0B79C-8034-4AD7-A722-91181634EAF1}">
            <xm:f>Valores!$A$26</xm:f>
            <x14:dxf>
              <fill>
                <patternFill>
                  <bgColor rgb="FFE67E22"/>
                </patternFill>
              </fill>
            </x14:dxf>
          </x14:cfRule>
          <x14:cfRule type="cellIs" priority="14" operator="equal" id="{716B5AF8-1A6C-4CAC-B1AD-665A1CFAC354}">
            <xm:f>Valores!$A$25</xm:f>
            <x14:dxf>
              <fill>
                <patternFill>
                  <bgColor rgb="FFE74C3C"/>
                </patternFill>
              </fill>
            </x14:dxf>
          </x14:cfRule>
          <xm:sqref>I23:I25</xm:sqref>
        </x14:conditionalFormatting>
        <x14:conditionalFormatting xmlns:xm="http://schemas.microsoft.com/office/excel/2006/main">
          <x14:cfRule type="cellIs" priority="11" operator="equal" id="{721D28BC-14D9-46B8-907F-45E3F85DD490}">
            <xm:f>Valores!$A$28</xm:f>
            <x14:dxf>
              <fill>
                <patternFill>
                  <bgColor rgb="FFF1C40F"/>
                </patternFill>
              </fill>
            </x14:dxf>
          </x14:cfRule>
          <xm:sqref>I23:I25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0000000}">
          <x14:formula1>
            <xm:f>Valores!$A$4:$A$8</xm:f>
          </x14:formula1>
          <xm:sqref>F21:F25</xm:sqref>
        </x14:dataValidation>
        <x14:dataValidation type="list" allowBlank="1" showInputMessage="1" showErrorMessage="1" xr:uid="{00000000-0002-0000-0200-000001000000}">
          <x14:formula1>
            <xm:f>Valores!$A$11:$A$15</xm:f>
          </x14:formula1>
          <xm:sqref>G21:G25</xm:sqref>
        </x14:dataValidation>
        <x14:dataValidation type="list" allowBlank="1" showInputMessage="1" showErrorMessage="1" xr:uid="{00000000-0002-0000-0200-000002000000}">
          <x14:formula1>
            <xm:f>Valores!$A$18:$A$22</xm:f>
          </x14:formula1>
          <xm:sqref>H21 H23:H25</xm:sqref>
        </x14:dataValidation>
        <x14:dataValidation type="list" allowBlank="1" showInputMessage="1" showErrorMessage="1" xr:uid="{00000000-0002-0000-0200-000003000000}">
          <x14:formula1>
            <xm:f>Valores!$A$25:$A$29</xm:f>
          </x14:formula1>
          <xm:sqref>I21 I23:I25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4">
    <pageSetUpPr fitToPage="1"/>
  </sheetPr>
  <dimension ref="A1:AD38"/>
  <sheetViews>
    <sheetView zoomScale="85" zoomScaleNormal="85" workbookViewId="0">
      <selection sqref="A1:J1"/>
    </sheetView>
  </sheetViews>
  <sheetFormatPr defaultColWidth="8.7109375" defaultRowHeight="15"/>
  <cols>
    <col min="2" max="2" width="71.28515625" customWidth="1"/>
    <col min="3" max="3" width="14" customWidth="1"/>
    <col min="4" max="4" width="20.42578125" customWidth="1"/>
    <col min="5" max="5" width="48.28515625" customWidth="1"/>
    <col min="6" max="6" width="29.42578125" customWidth="1"/>
    <col min="7" max="7" width="40.140625" customWidth="1"/>
    <col min="8" max="8" width="26.7109375" customWidth="1"/>
    <col min="9" max="9" width="27.28515625" customWidth="1"/>
    <col min="10" max="10" width="50.140625" customWidth="1"/>
    <col min="11" max="14" width="6.28515625" style="12" hidden="1" customWidth="1"/>
    <col min="15" max="16" width="8.7109375" style="12" hidden="1" customWidth="1"/>
    <col min="17" max="17" width="0" style="12" hidden="1" customWidth="1"/>
    <col min="18" max="18" width="12.42578125" style="12" hidden="1" customWidth="1"/>
    <col min="19" max="30" width="0" style="12" hidden="1" customWidth="1"/>
    <col min="31" max="43" width="0" hidden="1" customWidth="1"/>
  </cols>
  <sheetData>
    <row r="1" spans="1:30" ht="180.2" customHeight="1">
      <c r="A1" s="151" t="s">
        <v>149</v>
      </c>
      <c r="B1" s="151"/>
      <c r="C1" s="151"/>
      <c r="D1" s="151"/>
      <c r="E1" s="151"/>
      <c r="F1" s="151"/>
      <c r="G1" s="151"/>
      <c r="H1" s="151"/>
      <c r="I1" s="151"/>
      <c r="J1" s="153"/>
    </row>
    <row r="2" spans="1:30" ht="54.95" customHeight="1">
      <c r="A2" s="17"/>
      <c r="B2" s="17"/>
      <c r="C2" s="17"/>
      <c r="D2" s="17"/>
      <c r="E2" s="17"/>
      <c r="F2" s="17"/>
      <c r="G2" s="17"/>
      <c r="H2" s="17"/>
      <c r="I2" s="17"/>
      <c r="J2" s="42"/>
      <c r="O2" s="152" t="s">
        <v>104</v>
      </c>
      <c r="P2" s="152"/>
      <c r="Q2" s="152"/>
      <c r="R2" s="152"/>
      <c r="S2" s="152"/>
      <c r="T2" s="152"/>
      <c r="U2" s="152"/>
      <c r="V2" s="152"/>
      <c r="W2" s="152"/>
      <c r="X2" s="152"/>
      <c r="Y2" s="152"/>
      <c r="Z2" s="152"/>
      <c r="AA2" s="152"/>
      <c r="AB2" s="152"/>
      <c r="AC2" s="152"/>
      <c r="AD2" s="152"/>
    </row>
    <row r="3" spans="1:30" ht="75.95" customHeight="1">
      <c r="A3" s="17"/>
      <c r="B3" s="17"/>
      <c r="C3" s="17"/>
      <c r="D3" s="17"/>
      <c r="E3" s="17"/>
      <c r="F3" s="17"/>
      <c r="G3" s="17"/>
      <c r="H3" s="17"/>
      <c r="I3" s="17"/>
      <c r="J3" s="42"/>
      <c r="O3" s="136"/>
      <c r="P3" s="152" t="s">
        <v>105</v>
      </c>
      <c r="Q3" s="152"/>
      <c r="R3" s="152"/>
      <c r="S3" s="152" t="s">
        <v>106</v>
      </c>
      <c r="T3" s="152"/>
      <c r="U3" s="152"/>
      <c r="V3" s="152" t="s">
        <v>16</v>
      </c>
      <c r="W3" s="152"/>
      <c r="X3" s="152"/>
      <c r="Y3" s="152" t="s">
        <v>18</v>
      </c>
      <c r="Z3" s="152"/>
      <c r="AA3" s="152"/>
      <c r="AB3" s="152" t="s">
        <v>20</v>
      </c>
      <c r="AC3" s="152"/>
      <c r="AD3" s="152"/>
    </row>
    <row r="4" spans="1:30" ht="16.7" customHeight="1">
      <c r="A4" s="17"/>
      <c r="B4" s="17"/>
      <c r="C4" s="17"/>
      <c r="D4" s="17"/>
      <c r="E4" s="17"/>
      <c r="F4" s="17"/>
      <c r="G4" s="17"/>
      <c r="H4" s="17"/>
      <c r="I4" s="17"/>
      <c r="J4" s="42"/>
      <c r="O4" s="28" t="s">
        <v>107</v>
      </c>
      <c r="P4" s="28" t="s">
        <v>108</v>
      </c>
      <c r="Q4" s="28" t="s">
        <v>109</v>
      </c>
      <c r="R4" s="28" t="s">
        <v>110</v>
      </c>
      <c r="S4" s="28" t="s">
        <v>108</v>
      </c>
      <c r="T4" s="28" t="s">
        <v>109</v>
      </c>
      <c r="U4" s="28" t="s">
        <v>110</v>
      </c>
      <c r="V4" s="28" t="s">
        <v>108</v>
      </c>
      <c r="W4" s="28" t="s">
        <v>109</v>
      </c>
      <c r="X4" s="28" t="s">
        <v>110</v>
      </c>
      <c r="Y4" s="28" t="s">
        <v>108</v>
      </c>
      <c r="Z4" s="28" t="s">
        <v>109</v>
      </c>
      <c r="AA4" s="28" t="s">
        <v>110</v>
      </c>
      <c r="AB4" s="28" t="s">
        <v>108</v>
      </c>
      <c r="AC4" s="28" t="s">
        <v>109</v>
      </c>
      <c r="AD4" s="28" t="s">
        <v>110</v>
      </c>
    </row>
    <row r="5" spans="1:30" ht="81.95" customHeight="1">
      <c r="A5" s="17"/>
      <c r="B5" s="17"/>
      <c r="C5" s="17"/>
      <c r="D5" s="17"/>
      <c r="E5" s="27">
        <f>G33</f>
        <v>0</v>
      </c>
      <c r="F5" s="18"/>
      <c r="G5" s="19"/>
      <c r="H5" s="17"/>
      <c r="I5" s="17"/>
      <c r="J5" s="42"/>
      <c r="O5" s="28" t="s">
        <v>111</v>
      </c>
      <c r="P5" s="28">
        <f>IF(G33&lt;0.26,1,0)</f>
        <v>1</v>
      </c>
      <c r="Q5" s="29">
        <f>IF(P5&lt;&gt;0,G$33,0)</f>
        <v>0</v>
      </c>
      <c r="R5" s="29">
        <f>IF(P5&lt;&gt;0,$H$33,0)</f>
        <v>1</v>
      </c>
      <c r="S5" s="28">
        <f>IF(G$29&lt;0.26,1,0)</f>
        <v>1</v>
      </c>
      <c r="T5" s="29">
        <f>IF(S5&lt;&gt;0,G$29,0)</f>
        <v>0</v>
      </c>
      <c r="U5" s="29">
        <f>IF(S5&lt;&gt;0,H$29,0)</f>
        <v>1</v>
      </c>
      <c r="V5" s="28">
        <f>IF(G30&lt;0.26,1,0)</f>
        <v>1</v>
      </c>
      <c r="W5" s="29">
        <f>IF(V5&lt;&gt;0,G$30,0)</f>
        <v>0</v>
      </c>
      <c r="X5" s="29">
        <f>IF(V5&lt;&gt;0,H$30,0)</f>
        <v>1</v>
      </c>
      <c r="Y5" s="28">
        <f>IF(G31&lt;0.26,1,0)</f>
        <v>1</v>
      </c>
      <c r="Z5" s="29">
        <f>IF(Y5&lt;&gt;0,G$31,0)</f>
        <v>0</v>
      </c>
      <c r="AA5" s="29">
        <f>IF($Y5&lt;&gt;0,H$31,0)</f>
        <v>1</v>
      </c>
      <c r="AB5" s="28">
        <f>IF(G32&lt;0.26,1,0)</f>
        <v>1</v>
      </c>
      <c r="AC5" s="29">
        <f>IF(AB5&lt;&gt;0,G$32,0)</f>
        <v>0</v>
      </c>
      <c r="AD5" s="29">
        <f>IF(AB5&lt;&gt;0,H$32,0)</f>
        <v>1</v>
      </c>
    </row>
    <row r="6" spans="1:30">
      <c r="A6" s="17"/>
      <c r="B6" s="17"/>
      <c r="C6" s="17"/>
      <c r="D6" s="17"/>
      <c r="E6" s="17"/>
      <c r="F6" s="17"/>
      <c r="G6" s="17"/>
      <c r="H6" s="17"/>
      <c r="I6" s="17"/>
      <c r="J6" s="42"/>
      <c r="O6" s="28" t="s">
        <v>112</v>
      </c>
      <c r="P6" s="28">
        <f>IF(AND(G33&gt;0.26,G33&lt;=0.5)*1,1,0)</f>
        <v>0</v>
      </c>
      <c r="Q6" s="29">
        <f t="shared" ref="Q6:Q8" si="0">IF(P6&lt;&gt;0,G$33,0)</f>
        <v>0</v>
      </c>
      <c r="R6" s="29">
        <f t="shared" ref="R6:R8" si="1">IF(P6&lt;&gt;0,$H$33,0)</f>
        <v>0</v>
      </c>
      <c r="S6" s="28">
        <f>IF(AND(G29&gt;0.26,G29&lt;=0.5)*1,1,0)</f>
        <v>0</v>
      </c>
      <c r="T6" s="29">
        <f t="shared" ref="T6:T8" si="2">IF(S6&lt;&gt;0,G$29,0)</f>
        <v>0</v>
      </c>
      <c r="U6" s="29">
        <f t="shared" ref="U6:U8" si="3">IF(S6&lt;&gt;0,H$29,0)</f>
        <v>0</v>
      </c>
      <c r="V6" s="28">
        <f>IF(AND(G30&gt;0.26,G30&lt;=0.5)*1,1,0)</f>
        <v>0</v>
      </c>
      <c r="W6" s="29">
        <f t="shared" ref="W6:W8" si="4">IF(V6&lt;&gt;0,G$30,0)</f>
        <v>0</v>
      </c>
      <c r="X6" s="29">
        <f t="shared" ref="X6:X8" si="5">IF(V6&lt;&gt;0,H$30,0)</f>
        <v>0</v>
      </c>
      <c r="Y6" s="28">
        <f>IF(AND(G31&gt;0.26,G31&lt;=0.5)*1,1,0)</f>
        <v>0</v>
      </c>
      <c r="Z6" s="29">
        <f t="shared" ref="Z6:Z8" si="6">IF(Y6&lt;&gt;0,G$31,0)</f>
        <v>0</v>
      </c>
      <c r="AA6" s="29">
        <f t="shared" ref="AA6:AA8" si="7">IF(Y6&lt;&gt;0,H$31,0)</f>
        <v>0</v>
      </c>
      <c r="AB6" s="28">
        <f>IF(AND(G32&gt;0.26,G32&lt;=0.5)*1,1,0)</f>
        <v>0</v>
      </c>
      <c r="AC6" s="29">
        <f t="shared" ref="AC6:AC8" si="8">IF(AB6&lt;&gt;0,G$32,0)</f>
        <v>0</v>
      </c>
      <c r="AD6" s="29">
        <f t="shared" ref="AD6:AD8" si="9">IF(AB6&lt;&gt;0,H$32,0)</f>
        <v>0</v>
      </c>
    </row>
    <row r="7" spans="1:30">
      <c r="A7" s="17"/>
      <c r="B7" s="17"/>
      <c r="C7" s="17"/>
      <c r="D7" s="17"/>
      <c r="E7" s="18"/>
      <c r="F7" s="18"/>
      <c r="G7" s="19"/>
      <c r="H7" s="17"/>
      <c r="I7" s="17"/>
      <c r="J7" s="42"/>
      <c r="O7" s="28" t="s">
        <v>113</v>
      </c>
      <c r="P7" s="28">
        <f>IF(AND(G33&gt;0.5,G33&lt;=0.75)*1,1,0)</f>
        <v>0</v>
      </c>
      <c r="Q7" s="29">
        <f t="shared" si="0"/>
        <v>0</v>
      </c>
      <c r="R7" s="29">
        <f t="shared" si="1"/>
        <v>0</v>
      </c>
      <c r="S7" s="28">
        <f>IF(AND(G29&gt;0.5,G29&lt;=0.75)*1,1,0)</f>
        <v>0</v>
      </c>
      <c r="T7" s="29">
        <f t="shared" si="2"/>
        <v>0</v>
      </c>
      <c r="U7" s="29">
        <f t="shared" si="3"/>
        <v>0</v>
      </c>
      <c r="V7" s="28">
        <f>IF(AND(G30&gt;0.5,G30&lt;=0.75)*1,1,0)</f>
        <v>0</v>
      </c>
      <c r="W7" s="29">
        <f t="shared" si="4"/>
        <v>0</v>
      </c>
      <c r="X7" s="29">
        <f t="shared" si="5"/>
        <v>0</v>
      </c>
      <c r="Y7" s="28">
        <f>IF(AND(G31&gt;0.5,G31&lt;=0.75)*1,1,0)</f>
        <v>0</v>
      </c>
      <c r="Z7" s="29">
        <f t="shared" si="6"/>
        <v>0</v>
      </c>
      <c r="AA7" s="29">
        <f t="shared" si="7"/>
        <v>0</v>
      </c>
      <c r="AB7" s="28">
        <f>IF(AND(G32&gt;0.5,G32&lt;=0.75)*1,1,0)</f>
        <v>0</v>
      </c>
      <c r="AC7" s="29">
        <f t="shared" si="8"/>
        <v>0</v>
      </c>
      <c r="AD7" s="29">
        <f t="shared" si="9"/>
        <v>0</v>
      </c>
    </row>
    <row r="8" spans="1:30">
      <c r="A8" s="17"/>
      <c r="B8" s="17"/>
      <c r="C8" s="17"/>
      <c r="D8" s="17"/>
      <c r="E8" s="17"/>
      <c r="F8" s="17"/>
      <c r="G8" s="17"/>
      <c r="H8" s="17"/>
      <c r="I8" s="17"/>
      <c r="J8" s="42"/>
      <c r="O8" s="28" t="s">
        <v>114</v>
      </c>
      <c r="P8" s="28">
        <f>IF(AND(G33=0.76,G33&lt;=1)*1,1,0)</f>
        <v>0</v>
      </c>
      <c r="Q8" s="29">
        <f t="shared" si="0"/>
        <v>0</v>
      </c>
      <c r="R8" s="29">
        <f t="shared" si="1"/>
        <v>0</v>
      </c>
      <c r="S8" s="28">
        <f>IF(AND(G29&gt;=0.76,G29&lt;=1)*1,1,0)</f>
        <v>0</v>
      </c>
      <c r="T8" s="29">
        <f t="shared" si="2"/>
        <v>0</v>
      </c>
      <c r="U8" s="29">
        <f t="shared" si="3"/>
        <v>0</v>
      </c>
      <c r="V8" s="28">
        <f>IF(AND(G30&gt;=0.76,G30&lt;=1)*1,1,0)</f>
        <v>0</v>
      </c>
      <c r="W8" s="29">
        <f t="shared" si="4"/>
        <v>0</v>
      </c>
      <c r="X8" s="29">
        <f t="shared" si="5"/>
        <v>0</v>
      </c>
      <c r="Y8" s="28">
        <f>IF(AND(G31&gt;=0.76,G31&lt;=1)*1,1,0)</f>
        <v>0</v>
      </c>
      <c r="Z8" s="29">
        <f t="shared" si="6"/>
        <v>0</v>
      </c>
      <c r="AA8" s="29">
        <f t="shared" si="7"/>
        <v>0</v>
      </c>
      <c r="AB8" s="28">
        <f>IF(AND(G32&gt;=0.76,G32&lt;=1)*1,1,0)</f>
        <v>0</v>
      </c>
      <c r="AC8" s="29">
        <f t="shared" si="8"/>
        <v>0</v>
      </c>
      <c r="AD8" s="29">
        <f t="shared" si="9"/>
        <v>0</v>
      </c>
    </row>
    <row r="9" spans="1:30" ht="92.1" customHeight="1">
      <c r="A9" s="17"/>
      <c r="B9" s="17"/>
      <c r="C9" s="17"/>
      <c r="D9" s="17"/>
      <c r="E9" s="20"/>
      <c r="F9" s="17"/>
      <c r="G9" s="17"/>
      <c r="H9" s="21"/>
      <c r="I9" s="17"/>
      <c r="J9" s="42"/>
      <c r="O9" s="28"/>
      <c r="P9" s="28"/>
      <c r="Q9" s="28"/>
      <c r="R9" s="28"/>
      <c r="S9" s="28"/>
      <c r="T9" s="28"/>
      <c r="U9" s="28"/>
      <c r="V9" s="28"/>
      <c r="W9" s="28"/>
      <c r="X9" s="28"/>
      <c r="Y9" s="28"/>
      <c r="Z9" s="28"/>
      <c r="AA9" s="28"/>
      <c r="AB9" s="28"/>
      <c r="AC9" s="28"/>
      <c r="AD9" s="28"/>
    </row>
    <row r="10" spans="1:30">
      <c r="A10" s="17"/>
      <c r="B10" s="17"/>
      <c r="C10" s="17"/>
      <c r="D10" s="17"/>
      <c r="E10" s="17"/>
      <c r="F10" s="17"/>
      <c r="G10" s="17"/>
      <c r="H10" s="17"/>
      <c r="I10" s="17"/>
      <c r="J10" s="42"/>
    </row>
    <row r="11" spans="1:30">
      <c r="A11" s="17"/>
      <c r="B11" s="17"/>
      <c r="C11" s="17"/>
      <c r="D11" s="17"/>
      <c r="E11" s="17"/>
      <c r="F11" s="17"/>
      <c r="G11" s="17"/>
      <c r="H11" s="17"/>
      <c r="I11" s="17"/>
      <c r="J11" s="42"/>
    </row>
    <row r="12" spans="1:30">
      <c r="A12" s="17"/>
      <c r="B12" s="17"/>
      <c r="C12" s="17"/>
      <c r="D12" s="22"/>
      <c r="E12" s="23"/>
      <c r="F12" s="23"/>
      <c r="G12" s="23"/>
      <c r="H12" s="23"/>
      <c r="I12" s="23"/>
      <c r="J12" s="42"/>
    </row>
    <row r="13" spans="1:30" ht="46.5" customHeight="1">
      <c r="A13" s="17"/>
      <c r="B13" s="24">
        <f>G29</f>
        <v>0</v>
      </c>
      <c r="C13" s="17"/>
      <c r="D13" s="25">
        <f>G30</f>
        <v>0</v>
      </c>
      <c r="E13" s="17"/>
      <c r="F13" s="25">
        <f>G31</f>
        <v>0</v>
      </c>
      <c r="G13" s="17"/>
      <c r="H13" s="26">
        <f>G32</f>
        <v>0</v>
      </c>
      <c r="I13" s="17"/>
      <c r="J13" s="42"/>
    </row>
    <row r="14" spans="1:30">
      <c r="A14" s="17"/>
      <c r="B14" s="17"/>
      <c r="C14" s="17"/>
      <c r="D14" s="17"/>
      <c r="E14" s="17"/>
      <c r="F14" s="17"/>
      <c r="G14" s="17"/>
      <c r="H14" s="17"/>
      <c r="I14" s="17"/>
      <c r="J14" s="42"/>
    </row>
    <row r="15" spans="1:30">
      <c r="A15" s="17"/>
      <c r="B15" s="17"/>
      <c r="C15" s="17"/>
      <c r="D15" s="17"/>
      <c r="E15" s="17"/>
      <c r="F15" s="17"/>
      <c r="G15" s="17"/>
      <c r="H15" s="17"/>
      <c r="I15" s="17"/>
      <c r="J15" s="42"/>
    </row>
    <row r="16" spans="1:30">
      <c r="A16" s="17"/>
      <c r="B16" s="17"/>
      <c r="C16" s="17"/>
      <c r="D16" s="17"/>
      <c r="E16" s="17"/>
      <c r="F16" s="17"/>
      <c r="G16" s="17"/>
      <c r="H16" s="17"/>
      <c r="I16" s="17"/>
      <c r="J16" s="42"/>
    </row>
    <row r="17" spans="1:30">
      <c r="A17" s="17"/>
      <c r="B17" s="17"/>
      <c r="C17" s="17"/>
      <c r="D17" s="17"/>
      <c r="E17" s="17"/>
      <c r="F17" s="17"/>
      <c r="G17" s="17"/>
      <c r="H17" s="17"/>
      <c r="I17" s="17"/>
      <c r="J17" s="42"/>
    </row>
    <row r="18" spans="1:30">
      <c r="A18" s="17"/>
      <c r="B18" s="17"/>
      <c r="C18" s="17"/>
      <c r="D18" s="17"/>
      <c r="E18" s="17"/>
      <c r="F18" s="17"/>
      <c r="G18" s="17"/>
      <c r="H18" s="17"/>
      <c r="I18" s="17"/>
      <c r="J18" s="42"/>
    </row>
    <row r="19" spans="1:30">
      <c r="A19" s="17"/>
      <c r="B19" s="17"/>
      <c r="C19" s="17"/>
      <c r="D19" s="17"/>
      <c r="E19" s="17"/>
      <c r="F19" s="17"/>
      <c r="G19" s="17"/>
      <c r="H19" s="17"/>
      <c r="I19" s="17"/>
      <c r="J19" s="42"/>
    </row>
    <row r="20" spans="1:30" s="11" customFormat="1" ht="32.1">
      <c r="A20" s="9" t="s">
        <v>4</v>
      </c>
      <c r="B20" s="9" t="s">
        <v>115</v>
      </c>
      <c r="C20" s="9" t="s">
        <v>8</v>
      </c>
      <c r="D20" s="10" t="s">
        <v>150</v>
      </c>
      <c r="E20" s="9" t="s">
        <v>116</v>
      </c>
      <c r="F20" s="9" t="s">
        <v>14</v>
      </c>
      <c r="G20" s="9" t="s">
        <v>16</v>
      </c>
      <c r="H20" s="10" t="s">
        <v>117</v>
      </c>
      <c r="I20" s="9" t="s">
        <v>20</v>
      </c>
      <c r="J20" s="60" t="s">
        <v>118</v>
      </c>
      <c r="K20" s="70"/>
      <c r="L20" s="70"/>
      <c r="M20" s="70"/>
      <c r="N20" s="70"/>
      <c r="O20" s="70"/>
      <c r="P20" s="70"/>
      <c r="Q20" s="70"/>
      <c r="R20" s="70"/>
      <c r="S20" s="70"/>
      <c r="T20" s="70"/>
      <c r="U20" s="70"/>
      <c r="V20" s="70"/>
      <c r="W20" s="70"/>
      <c r="X20" s="70"/>
      <c r="Y20" s="70"/>
      <c r="Z20" s="70"/>
      <c r="AA20" s="70"/>
      <c r="AB20" s="70"/>
      <c r="AC20" s="70"/>
      <c r="AD20" s="70"/>
    </row>
    <row r="21" spans="1:30" ht="96">
      <c r="A21" s="33" t="s">
        <v>151</v>
      </c>
      <c r="B21" s="34" t="s">
        <v>152</v>
      </c>
      <c r="C21" s="35" t="s">
        <v>125</v>
      </c>
      <c r="D21" s="35" t="s">
        <v>126</v>
      </c>
      <c r="E21" s="61" t="s">
        <v>127</v>
      </c>
      <c r="F21" s="90" t="s">
        <v>80</v>
      </c>
      <c r="G21" s="36" t="s">
        <v>86</v>
      </c>
      <c r="H21" s="62" t="s">
        <v>131</v>
      </c>
      <c r="I21" s="62" t="s">
        <v>131</v>
      </c>
      <c r="J21" s="63"/>
      <c r="K21" s="71">
        <f>IF(F21="Sem Política",0,IF(F21="Política Informal",0.25,IF(F21="Política Parcialmente Escrita",0.5,IF(F21="Política Escrita",0.75,IF(F21="Política Escrita e Aprovada",1,"INVALID")))))</f>
        <v>0</v>
      </c>
      <c r="L21" s="71">
        <f t="shared" ref="L21:L27" si="10">IF(G21="Não implementado",0,IF(G21="Partes da Política Implementadas",0.25,IF(G21="Implementada em Alguns Sistemas",0.5,IF(G21="Implementada em Muitos Sistemas",0.75,IF(G21="Implementada em Todos os Sistemas",1,"INVALID")))))</f>
        <v>0</v>
      </c>
      <c r="M21" s="71"/>
      <c r="N21" s="71"/>
    </row>
    <row r="22" spans="1:30" ht="128.1">
      <c r="A22" s="64" t="s">
        <v>153</v>
      </c>
      <c r="B22" s="47" t="s">
        <v>154</v>
      </c>
      <c r="C22" s="48" t="s">
        <v>125</v>
      </c>
      <c r="D22" s="48" t="s">
        <v>126</v>
      </c>
      <c r="E22" s="65" t="s">
        <v>127</v>
      </c>
      <c r="F22" s="91" t="s">
        <v>80</v>
      </c>
      <c r="G22" s="66" t="s">
        <v>86</v>
      </c>
      <c r="H22" s="67" t="s">
        <v>131</v>
      </c>
      <c r="I22" s="67" t="s">
        <v>131</v>
      </c>
      <c r="J22" s="68"/>
      <c r="K22" s="71">
        <f t="shared" ref="K22:K27" si="11">IF(F22="Sem Política",0,IF(F22="Política Informal",0.25,IF(F22="Política Parcialmente Escrita",0.5,IF(F22="Política Escrita",0.75,IF(F22="Política Escrita e Aprovada",1,"INVALID")))))</f>
        <v>0</v>
      </c>
      <c r="L22" s="71">
        <f t="shared" si="10"/>
        <v>0</v>
      </c>
      <c r="M22" s="71"/>
      <c r="N22" s="71"/>
    </row>
    <row r="23" spans="1:30" ht="48">
      <c r="A23" s="64" t="s">
        <v>155</v>
      </c>
      <c r="B23" s="47" t="s">
        <v>156</v>
      </c>
      <c r="C23" s="48" t="s">
        <v>130</v>
      </c>
      <c r="D23" s="48" t="s">
        <v>126</v>
      </c>
      <c r="E23" s="65" t="s">
        <v>127</v>
      </c>
      <c r="F23" s="91" t="s">
        <v>80</v>
      </c>
      <c r="G23" s="66" t="s">
        <v>86</v>
      </c>
      <c r="H23" s="67" t="s">
        <v>131</v>
      </c>
      <c r="I23" s="67" t="s">
        <v>131</v>
      </c>
      <c r="J23" s="68"/>
      <c r="K23" s="71">
        <f t="shared" si="11"/>
        <v>0</v>
      </c>
      <c r="L23" s="71">
        <f t="shared" si="10"/>
        <v>0</v>
      </c>
      <c r="M23" s="71"/>
      <c r="N23" s="71"/>
    </row>
    <row r="24" spans="1:30" ht="32.1">
      <c r="A24" s="64" t="s">
        <v>157</v>
      </c>
      <c r="B24" s="47" t="s">
        <v>158</v>
      </c>
      <c r="C24" s="48" t="s">
        <v>134</v>
      </c>
      <c r="D24" s="48" t="s">
        <v>135</v>
      </c>
      <c r="E24" s="65" t="s">
        <v>127</v>
      </c>
      <c r="F24" s="66" t="s">
        <v>80</v>
      </c>
      <c r="G24" s="66" t="s">
        <v>86</v>
      </c>
      <c r="H24" s="66" t="s">
        <v>92</v>
      </c>
      <c r="I24" s="66" t="s">
        <v>98</v>
      </c>
      <c r="J24" s="68"/>
      <c r="K24" s="71">
        <f t="shared" si="11"/>
        <v>0</v>
      </c>
      <c r="L24" s="71">
        <f t="shared" si="10"/>
        <v>0</v>
      </c>
      <c r="M24" s="71">
        <f>IF(H24="Não Automatizado",0,IF(H24="Partes da Política Automatizadas",0.25,IF(H24="Automatizada em Alguns Sistemas",0.5,IF(H24="Automatizada em Muitos Sistemas",0.75,IF(H24="Automatizada em Todos os Sistemas",1,"INVALID")))))</f>
        <v>0</v>
      </c>
      <c r="N24" s="71">
        <f>IF(I24="Não Reportado",0,IF(I24="Partes da Política Reportadas",0.25,IF(I24="Reportada em Alguns Sistemas",0.5,IF(I24="Reportada em Muitos Sistemas",0.75,IF(I24="Reportada em Todos os Sistemas",1,"INVALID")))))</f>
        <v>0</v>
      </c>
    </row>
    <row r="25" spans="1:30" ht="48">
      <c r="A25" s="64" t="s">
        <v>159</v>
      </c>
      <c r="B25" s="47" t="s">
        <v>160</v>
      </c>
      <c r="C25" s="48" t="s">
        <v>161</v>
      </c>
      <c r="D25" s="48" t="s">
        <v>135</v>
      </c>
      <c r="E25" s="65" t="s">
        <v>162</v>
      </c>
      <c r="F25" s="66" t="s">
        <v>80</v>
      </c>
      <c r="G25" s="66" t="s">
        <v>86</v>
      </c>
      <c r="H25" s="66" t="s">
        <v>92</v>
      </c>
      <c r="I25" s="66" t="s">
        <v>98</v>
      </c>
      <c r="J25" s="68"/>
      <c r="K25" s="71">
        <f t="shared" si="11"/>
        <v>0</v>
      </c>
      <c r="L25" s="71">
        <f t="shared" si="10"/>
        <v>0</v>
      </c>
      <c r="M25" s="71">
        <f>IF(H25="Não Automatizado",0,IF(H25="Partes da Política Automatizadas",0.25,IF(H25="Automatizada em Alguns Sistemas",0.5,IF(H25="Automatizada em Muitos Sistemas",0.75,IF(H25="Automatizada em Todos os Sistemas",1,"INVALID")))))</f>
        <v>0</v>
      </c>
      <c r="N25" s="71">
        <f>IF(I25="Não Reportado",0,IF(I25="Partes da Política Reportadas",0.25,IF(I25="Reportada em Alguns Sistemas",0.5,IF(I25="Reportada em Muitos Sistemas",0.75,IF(I25="Reportada em Todos os Sistemas",1,"INVALID")))))</f>
        <v>0</v>
      </c>
    </row>
    <row r="26" spans="1:30" ht="80.099999999999994">
      <c r="A26" s="64" t="s">
        <v>163</v>
      </c>
      <c r="B26" s="47" t="s">
        <v>164</v>
      </c>
      <c r="C26" s="48" t="s">
        <v>161</v>
      </c>
      <c r="D26" s="48" t="s">
        <v>135</v>
      </c>
      <c r="E26" s="65" t="s">
        <v>162</v>
      </c>
      <c r="F26" s="66" t="s">
        <v>80</v>
      </c>
      <c r="G26" s="66" t="s">
        <v>86</v>
      </c>
      <c r="H26" s="66" t="s">
        <v>92</v>
      </c>
      <c r="I26" s="66" t="s">
        <v>98</v>
      </c>
      <c r="J26" s="68"/>
      <c r="K26" s="71">
        <f t="shared" si="11"/>
        <v>0</v>
      </c>
      <c r="L26" s="71">
        <f t="shared" si="10"/>
        <v>0</v>
      </c>
      <c r="M26" s="71">
        <f>IF(H26="Não Automatizado",0,IF(H26="Partes da Política Automatizadas",0.25,IF(H26="Automatizada em Alguns Sistemas",0.5,IF(H26="Automatizada em Muitos Sistemas",0.75,IF(H26="Automatizada em Todos os Sistemas",1,"INVALID")))))</f>
        <v>0</v>
      </c>
      <c r="N26" s="71">
        <f>IF(I26="Não Reportado",0,IF(I26="Partes da Política Reportadas",0.25,IF(I26="Reportada em Alguns Sistemas",0.5,IF(I26="Reportada em Muitos Sistemas",0.75,IF(I26="Reportada em Todos os Sistemas",1,"INVALID")))))</f>
        <v>0</v>
      </c>
    </row>
    <row r="27" spans="1:30" ht="63.95">
      <c r="A27" s="33" t="s">
        <v>165</v>
      </c>
      <c r="B27" s="34" t="s">
        <v>166</v>
      </c>
      <c r="C27" s="35" t="s">
        <v>161</v>
      </c>
      <c r="D27" s="35">
        <v>3</v>
      </c>
      <c r="E27" s="61" t="s">
        <v>162</v>
      </c>
      <c r="F27" s="36" t="s">
        <v>80</v>
      </c>
      <c r="G27" s="36" t="s">
        <v>86</v>
      </c>
      <c r="H27" s="36" t="s">
        <v>92</v>
      </c>
      <c r="I27" s="36" t="s">
        <v>98</v>
      </c>
      <c r="J27" s="63"/>
      <c r="K27" s="71">
        <f t="shared" si="11"/>
        <v>0</v>
      </c>
      <c r="L27" s="71">
        <f t="shared" si="10"/>
        <v>0</v>
      </c>
      <c r="M27" s="71">
        <f>IF(H27="Não Automatizado",0,IF(H27="Partes da Política Automatizadas",0.25,IF(H27="Automatizada em Alguns Sistemas",0.5,IF(H27="Automatizada em Muitos Sistemas",0.75,IF(H27="Automatizada em Todos os Sistemas",1,"INVALID")))))</f>
        <v>0</v>
      </c>
      <c r="N27" s="71">
        <f>IF(I27="Não Reportado",0,IF(I27="Partes da Política Reportadas",0.25,IF(I27="Reportada em Alguns Sistemas",0.5,IF(I27="Reportada em Muitos Sistemas",0.75,IF(I27="Reportada em Todos os Sistemas",1,"INVALID")))))</f>
        <v>0</v>
      </c>
    </row>
    <row r="28" spans="1:30" s="12" customFormat="1" hidden="1"/>
    <row r="29" spans="1:30" s="12" customFormat="1" hidden="1">
      <c r="E29" s="137" t="s">
        <v>141</v>
      </c>
      <c r="G29" s="58">
        <f>AVERAGE(K21:K27)</f>
        <v>0</v>
      </c>
      <c r="H29" s="58">
        <f>1-G29</f>
        <v>1</v>
      </c>
    </row>
    <row r="30" spans="1:30" s="12" customFormat="1" ht="15.95" hidden="1">
      <c r="E30" s="59" t="s">
        <v>142</v>
      </c>
      <c r="F30" s="59"/>
      <c r="G30" s="58">
        <f>AVERAGE(L21:L27)</f>
        <v>0</v>
      </c>
      <c r="H30" s="58">
        <f>1-G30</f>
        <v>1</v>
      </c>
    </row>
    <row r="31" spans="1:30" s="12" customFormat="1" ht="15.95" hidden="1">
      <c r="E31" s="59" t="s">
        <v>143</v>
      </c>
      <c r="F31" s="59"/>
      <c r="G31" s="58">
        <f>AVERAGE(M21:M27)</f>
        <v>0</v>
      </c>
      <c r="H31" s="58">
        <f>1-G31</f>
        <v>1</v>
      </c>
    </row>
    <row r="32" spans="1:30" s="12" customFormat="1" ht="15.95" hidden="1">
      <c r="E32" s="59" t="s">
        <v>144</v>
      </c>
      <c r="F32" s="59"/>
      <c r="G32" s="58">
        <f>AVERAGE(N21:N27)</f>
        <v>0</v>
      </c>
      <c r="H32" s="58">
        <f>1-G32</f>
        <v>1</v>
      </c>
    </row>
    <row r="33" spans="1:16" s="12" customFormat="1" ht="15.95" hidden="1">
      <c r="E33" s="59" t="s">
        <v>145</v>
      </c>
      <c r="F33" s="59"/>
      <c r="G33" s="58">
        <f>AVERAGE(G29:G32)</f>
        <v>0</v>
      </c>
      <c r="H33" s="58">
        <f>1-G33</f>
        <v>1</v>
      </c>
    </row>
    <row r="34" spans="1:16" s="12" customFormat="1" ht="15.95" hidden="1">
      <c r="E34" s="59" t="s">
        <v>146</v>
      </c>
      <c r="F34" s="59"/>
      <c r="G34" s="58">
        <f>AVERAGE(L21:L23)</f>
        <v>0</v>
      </c>
      <c r="H34" s="58">
        <f t="shared" ref="H34:H36" si="12">1-G34</f>
        <v>1</v>
      </c>
    </row>
    <row r="35" spans="1:16" s="12" customFormat="1" ht="15.95" hidden="1">
      <c r="E35" s="59" t="s">
        <v>147</v>
      </c>
      <c r="F35" s="59"/>
      <c r="G35" s="58">
        <f>AVERAGE(L21:L26)</f>
        <v>0</v>
      </c>
      <c r="H35" s="58">
        <f t="shared" si="12"/>
        <v>1</v>
      </c>
    </row>
    <row r="36" spans="1:16" s="12" customFormat="1" ht="15.95" hidden="1">
      <c r="E36" s="59" t="s">
        <v>148</v>
      </c>
      <c r="F36" s="59"/>
      <c r="G36" s="58">
        <f>AVERAGE(L21:L27)</f>
        <v>0</v>
      </c>
      <c r="H36" s="58">
        <f t="shared" si="12"/>
        <v>1</v>
      </c>
    </row>
    <row r="38" spans="1:16">
      <c r="A38" s="146" t="s">
        <v>22</v>
      </c>
      <c r="B38" s="146"/>
      <c r="C38" s="146"/>
      <c r="D38" s="146"/>
      <c r="E38" s="146"/>
      <c r="F38" s="146"/>
      <c r="G38" s="146"/>
      <c r="H38" s="146"/>
      <c r="I38" s="146"/>
      <c r="J38" s="146"/>
      <c r="K38" s="146"/>
      <c r="L38" s="146"/>
      <c r="M38" s="146"/>
      <c r="N38" s="146"/>
      <c r="O38" s="146"/>
      <c r="P38" s="146"/>
    </row>
  </sheetData>
  <mergeCells count="8">
    <mergeCell ref="A1:J1"/>
    <mergeCell ref="A38:P38"/>
    <mergeCell ref="O2:AD2"/>
    <mergeCell ref="P3:R3"/>
    <mergeCell ref="S3:U3"/>
    <mergeCell ref="V3:X3"/>
    <mergeCell ref="Y3:AA3"/>
    <mergeCell ref="AB3:AD3"/>
  </mergeCells>
  <conditionalFormatting sqref="B14:F14">
    <cfRule type="colorScale" priority="5">
      <colorScale>
        <cfvo type="min"/>
        <cfvo type="percentile" val="50"/>
        <cfvo type="max"/>
        <color rgb="FFF8696B"/>
        <color rgb="FFFFEB84"/>
        <color rgb="FF63BE7B"/>
      </colorScale>
    </cfRule>
  </conditionalFormatting>
  <conditionalFormatting sqref="E5 B13 D13 F13 H13">
    <cfRule type="cellIs" dxfId="727" priority="1" operator="between">
      <formula>0.76</formula>
      <formula>1</formula>
    </cfRule>
    <cfRule type="cellIs" dxfId="726" priority="2" operator="between">
      <formula>0.5</formula>
      <formula>0.75</formula>
    </cfRule>
    <cfRule type="cellIs" dxfId="725" priority="3" operator="between">
      <formula>0.26</formula>
      <formula>0.5</formula>
    </cfRule>
    <cfRule type="cellIs" dxfId="724" priority="4" operator="lessThan">
      <formula>0.26</formula>
    </cfRule>
  </conditionalFormatting>
  <hyperlinks>
    <hyperlink ref="A38" r:id="rId1" display="http://creativecommons.org/licenses/by-sa/4.0/" xr:uid="{00000000-0004-0000-0300-000000000000}"/>
  </hyperlinks>
  <pageMargins left="0.7" right="0.7" top="0.75" bottom="0.75" header="0.3" footer="0.3"/>
  <pageSetup scale="32"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77" operator="equal" id="{8AAE0B33-E9D1-448C-A98F-0F09E59CF744}">
            <xm:f>Valores!$A$8</xm:f>
            <x14:dxf>
              <fill>
                <patternFill>
                  <bgColor rgb="FF27AE60"/>
                </patternFill>
              </fill>
            </x14:dxf>
          </x14:cfRule>
          <x14:cfRule type="cellIs" priority="178" operator="equal" id="{2E9EF6A8-9D7A-4E67-A0ED-1AED4691CDF7}">
            <xm:f>Valores!$A$7</xm:f>
            <x14:dxf>
              <fill>
                <patternFill>
                  <bgColor rgb="FFF1C40F"/>
                </patternFill>
              </fill>
            </x14:dxf>
          </x14:cfRule>
          <x14:cfRule type="cellIs" priority="179" operator="equal" id="{B69AB698-CD1B-4A12-8F8D-FFE85403FA88}">
            <xm:f>Valores!$A$6</xm:f>
            <x14:dxf>
              <fill>
                <patternFill>
                  <bgColor rgb="FFF39C12"/>
                </patternFill>
              </fill>
            </x14:dxf>
          </x14:cfRule>
          <x14:cfRule type="cellIs" priority="180" operator="equal" id="{287662C5-FEF3-4057-B0C3-1052A7F2FE8B}">
            <xm:f>Valores!$A$5</xm:f>
            <x14:dxf>
              <fill>
                <patternFill>
                  <bgColor rgb="FFE67E22"/>
                </patternFill>
              </fill>
            </x14:dxf>
          </x14:cfRule>
          <x14:cfRule type="cellIs" priority="181" operator="equal" id="{DEA85AD5-998F-4D0B-B8FC-4AB6C6AB694C}">
            <xm:f>Valores!$A$4</xm:f>
            <x14:dxf>
              <fill>
                <patternFill>
                  <bgColor rgb="FFE74C3C"/>
                </patternFill>
              </fill>
            </x14:dxf>
          </x14:cfRule>
          <xm:sqref>F21:F23</xm:sqref>
        </x14:conditionalFormatting>
        <x14:conditionalFormatting xmlns:xm="http://schemas.microsoft.com/office/excel/2006/main">
          <x14:cfRule type="cellIs" priority="162" operator="equal" id="{F0849DFB-8625-4F4B-98E3-AE38875087A1}">
            <xm:f>Valores!$A$15</xm:f>
            <x14:dxf>
              <fill>
                <patternFill>
                  <bgColor rgb="FF27AE60"/>
                </patternFill>
              </fill>
            </x14:dxf>
          </x14:cfRule>
          <x14:cfRule type="cellIs" priority="173" operator="equal" id="{8A087B69-4851-4F61-82BE-7780CBC634F8}">
            <xm:f>Valores!$A$14</xm:f>
            <x14:dxf>
              <fill>
                <patternFill>
                  <bgColor rgb="FFF1C40F"/>
                </patternFill>
              </fill>
            </x14:dxf>
          </x14:cfRule>
          <x14:cfRule type="cellIs" priority="174" operator="equal" id="{D037997B-51DC-4A9D-A42A-39888A40F0B2}">
            <xm:f>Valores!$A$13</xm:f>
            <x14:dxf>
              <fill>
                <patternFill>
                  <bgColor rgb="FFF39C12"/>
                </patternFill>
              </fill>
            </x14:dxf>
          </x14:cfRule>
          <x14:cfRule type="cellIs" priority="175" operator="equal" id="{C49BFAAF-2927-4207-8697-600F112F1902}">
            <xm:f>Valores!$A$12</xm:f>
            <x14:dxf>
              <fill>
                <patternFill>
                  <bgColor rgb="FFE67E22"/>
                </patternFill>
              </fill>
            </x14:dxf>
          </x14:cfRule>
          <x14:cfRule type="cellIs" priority="176" operator="equal" id="{8EC88B13-93D8-435A-8A76-359661B07C57}">
            <xm:f>Valores!$A$11</xm:f>
            <x14:dxf>
              <fill>
                <patternFill>
                  <bgColor rgb="FFE74C3C"/>
                </patternFill>
              </fill>
            </x14:dxf>
          </x14:cfRule>
          <xm:sqref>G21</xm:sqref>
        </x14:conditionalFormatting>
        <x14:conditionalFormatting xmlns:xm="http://schemas.microsoft.com/office/excel/2006/main">
          <x14:cfRule type="cellIs" priority="142" operator="equal" id="{7F6D6EED-3722-4D8D-B402-6BF3EAA521BE}">
            <xm:f>Valores!$A$15</xm:f>
            <x14:dxf>
              <fill>
                <patternFill>
                  <bgColor rgb="FF27AE60"/>
                </patternFill>
              </fill>
            </x14:dxf>
          </x14:cfRule>
          <x14:cfRule type="cellIs" priority="153" operator="equal" id="{8BE9BB87-B8F7-4D88-9143-BF2922BC4DE3}">
            <xm:f>Valores!$A$14</xm:f>
            <x14:dxf>
              <fill>
                <patternFill>
                  <bgColor rgb="FFF1C40F"/>
                </patternFill>
              </fill>
            </x14:dxf>
          </x14:cfRule>
          <x14:cfRule type="cellIs" priority="154" operator="equal" id="{6F09CC98-524A-44EA-BBFA-5FC5A05AD26F}">
            <xm:f>Valores!$A$13</xm:f>
            <x14:dxf>
              <fill>
                <patternFill>
                  <bgColor rgb="FFF39C12"/>
                </patternFill>
              </fill>
            </x14:dxf>
          </x14:cfRule>
          <x14:cfRule type="cellIs" priority="155" operator="equal" id="{6DC5D9FD-113B-49A5-8FF9-B358C50AA912}">
            <xm:f>Valores!$A$12</xm:f>
            <x14:dxf>
              <fill>
                <patternFill>
                  <bgColor rgb="FFE67E22"/>
                </patternFill>
              </fill>
            </x14:dxf>
          </x14:cfRule>
          <x14:cfRule type="cellIs" priority="156" operator="equal" id="{1B3ACFE5-035D-4E68-998E-E7E3D9AC4EAE}">
            <xm:f>Valores!$A$11</xm:f>
            <x14:dxf>
              <fill>
                <patternFill>
                  <bgColor rgb="FFE74C3C"/>
                </patternFill>
              </fill>
            </x14:dxf>
          </x14:cfRule>
          <xm:sqref>G22</xm:sqref>
        </x14:conditionalFormatting>
        <x14:conditionalFormatting xmlns:xm="http://schemas.microsoft.com/office/excel/2006/main">
          <x14:cfRule type="cellIs" priority="122" operator="equal" id="{EC59D80C-28C8-4C3F-AA82-C6F5F3CC6912}">
            <xm:f>Valores!$A$15</xm:f>
            <x14:dxf>
              <fill>
                <patternFill>
                  <bgColor rgb="FF27AE60"/>
                </patternFill>
              </fill>
            </x14:dxf>
          </x14:cfRule>
          <x14:cfRule type="cellIs" priority="133" operator="equal" id="{1706E8AE-98B0-4F45-AAD3-756B5EB2B2AF}">
            <xm:f>Valores!$A$14</xm:f>
            <x14:dxf>
              <fill>
                <patternFill>
                  <bgColor rgb="FFF1C40F"/>
                </patternFill>
              </fill>
            </x14:dxf>
          </x14:cfRule>
          <x14:cfRule type="cellIs" priority="134" operator="equal" id="{FC7FA477-99D1-4617-8AA3-687FAC30F521}">
            <xm:f>Valores!$A$13</xm:f>
            <x14:dxf>
              <fill>
                <patternFill>
                  <bgColor rgb="FFF39C12"/>
                </patternFill>
              </fill>
            </x14:dxf>
          </x14:cfRule>
          <x14:cfRule type="cellIs" priority="135" operator="equal" id="{4707CF77-686A-4B64-BA42-CF1683D52546}">
            <xm:f>Valores!$A$12</xm:f>
            <x14:dxf>
              <fill>
                <patternFill>
                  <bgColor rgb="FFE67E22"/>
                </patternFill>
              </fill>
            </x14:dxf>
          </x14:cfRule>
          <x14:cfRule type="cellIs" priority="136" operator="equal" id="{D47BF3E2-3D97-4233-A75A-0C7447F970AD}">
            <xm:f>Valores!$A$11</xm:f>
            <x14:dxf>
              <fill>
                <patternFill>
                  <bgColor rgb="FFE74C3C"/>
                </patternFill>
              </fill>
            </x14:dxf>
          </x14:cfRule>
          <xm:sqref>G23:G27</xm:sqref>
        </x14:conditionalFormatting>
        <x14:conditionalFormatting xmlns:xm="http://schemas.microsoft.com/office/excel/2006/main">
          <x14:cfRule type="cellIs" priority="117" operator="equal" id="{5944BD15-4A35-4F49-8C94-75C72BEA7119}">
            <xm:f>Valores!$A$8</xm:f>
            <x14:dxf>
              <fill>
                <patternFill>
                  <bgColor rgb="FF27AE60"/>
                </patternFill>
              </fill>
            </x14:dxf>
          </x14:cfRule>
          <x14:cfRule type="cellIs" priority="118" operator="equal" id="{75EC7D87-D215-4F4A-95FC-1393B4B42248}">
            <xm:f>Valores!$A$7</xm:f>
            <x14:dxf>
              <fill>
                <patternFill>
                  <bgColor rgb="FFF1C40F"/>
                </patternFill>
              </fill>
            </x14:dxf>
          </x14:cfRule>
          <x14:cfRule type="cellIs" priority="119" operator="equal" id="{1B943A97-E729-4F2A-859A-73991130B81B}">
            <xm:f>Valores!$A$6</xm:f>
            <x14:dxf>
              <fill>
                <patternFill>
                  <bgColor rgb="FFF39C12"/>
                </patternFill>
              </fill>
            </x14:dxf>
          </x14:cfRule>
          <x14:cfRule type="cellIs" priority="120" operator="equal" id="{76877A82-98CD-466C-A1CC-6AD34B368ED8}">
            <xm:f>Valores!$A$5</xm:f>
            <x14:dxf>
              <fill>
                <patternFill>
                  <bgColor rgb="FFE67E22"/>
                </patternFill>
              </fill>
            </x14:dxf>
          </x14:cfRule>
          <x14:cfRule type="cellIs" priority="121" operator="equal" id="{7BD8E1CC-D7A9-4CF2-89E1-9D51BE51F24E}">
            <xm:f>Valores!$A$4</xm:f>
            <x14:dxf>
              <fill>
                <patternFill>
                  <bgColor rgb="FFE74C3C"/>
                </patternFill>
              </fill>
            </x14:dxf>
          </x14:cfRule>
          <xm:sqref>F24</xm:sqref>
        </x14:conditionalFormatting>
        <x14:conditionalFormatting xmlns:xm="http://schemas.microsoft.com/office/excel/2006/main">
          <x14:cfRule type="cellIs" priority="103" operator="equal" id="{D25012CB-8EF6-4DFD-8892-07958D4C3308}">
            <xm:f>Valores!$A$22</xm:f>
            <x14:dxf>
              <fill>
                <patternFill>
                  <bgColor rgb="FF27B060"/>
                </patternFill>
              </fill>
            </x14:dxf>
          </x14:cfRule>
          <x14:cfRule type="cellIs" priority="109" operator="equal" id="{1A892CC5-D025-48BC-9E7B-7A8E37FE4E91}">
            <xm:f>Valores!$A$21</xm:f>
            <x14:dxf>
              <fill>
                <patternFill>
                  <bgColor rgb="FFF1C40F"/>
                </patternFill>
              </fill>
            </x14:dxf>
          </x14:cfRule>
          <x14:cfRule type="cellIs" priority="110" operator="equal" id="{859A6331-E4A7-4F36-A5DA-1CB3BEC2A53A}">
            <xm:f>Valores!$A$20</xm:f>
            <x14:dxf>
              <fill>
                <patternFill>
                  <bgColor rgb="FFF39C12"/>
                </patternFill>
              </fill>
            </x14:dxf>
          </x14:cfRule>
          <x14:cfRule type="cellIs" priority="111" operator="equal" id="{13495646-AE62-44C3-986F-C8576C83E76D}">
            <xm:f>Valores!$A$19</xm:f>
            <x14:dxf>
              <fill>
                <patternFill>
                  <bgColor rgb="FFE67E22"/>
                </patternFill>
              </fill>
            </x14:dxf>
          </x14:cfRule>
          <x14:cfRule type="cellIs" priority="112" operator="equal" id="{808284C3-9EA8-45A8-B88E-C5DCA8C9E77A}">
            <xm:f>Valores!$A$18</xm:f>
            <x14:dxf>
              <fill>
                <patternFill>
                  <bgColor rgb="FFE74C3C"/>
                </patternFill>
              </fill>
            </x14:dxf>
          </x14:cfRule>
          <xm:sqref>H24</xm:sqref>
        </x14:conditionalFormatting>
        <x14:conditionalFormatting xmlns:xm="http://schemas.microsoft.com/office/excel/2006/main">
          <x14:cfRule type="cellIs" priority="104" operator="equal" id="{E58D0DDC-4BD3-4189-9B5A-D648CA3A730F}">
            <xm:f>Valores!$A$29</xm:f>
            <x14:dxf>
              <fill>
                <patternFill>
                  <bgColor rgb="FF27AE60"/>
                </patternFill>
              </fill>
            </x14:dxf>
          </x14:cfRule>
          <x14:cfRule type="cellIs" priority="106" operator="equal" id="{91B70043-A29D-4F82-90B8-74B89B0F8B50}">
            <xm:f>Valores!$A$27</xm:f>
            <x14:dxf>
              <fill>
                <patternFill>
                  <bgColor rgb="FFF39C12"/>
                </patternFill>
              </fill>
            </x14:dxf>
          </x14:cfRule>
          <x14:cfRule type="cellIs" priority="107" operator="equal" id="{E50F9824-D005-47B4-82C0-638BC4DB8AAD}">
            <xm:f>Valores!$A$26</xm:f>
            <x14:dxf>
              <fill>
                <patternFill>
                  <bgColor rgb="FFE67E22"/>
                </patternFill>
              </fill>
            </x14:dxf>
          </x14:cfRule>
          <x14:cfRule type="cellIs" priority="108" operator="equal" id="{D2BD77CB-985E-42FB-9DAF-E541BF6D8883}">
            <xm:f>Valores!$A$25</xm:f>
            <x14:dxf>
              <fill>
                <patternFill>
                  <bgColor rgb="FFE74C3C"/>
                </patternFill>
              </fill>
            </x14:dxf>
          </x14:cfRule>
          <xm:sqref>I24:I26</xm:sqref>
        </x14:conditionalFormatting>
        <x14:conditionalFormatting xmlns:xm="http://schemas.microsoft.com/office/excel/2006/main">
          <x14:cfRule type="cellIs" priority="105" operator="equal" id="{30CF7F9D-A5BE-40AB-8F1D-C1E56930DF12}">
            <xm:f>Valores!$A$28</xm:f>
            <x14:dxf>
              <fill>
                <patternFill>
                  <bgColor rgb="FFF1C40F"/>
                </patternFill>
              </fill>
            </x14:dxf>
          </x14:cfRule>
          <xm:sqref>I24:I26</xm:sqref>
        </x14:conditionalFormatting>
        <x14:conditionalFormatting xmlns:xm="http://schemas.microsoft.com/office/excel/2006/main">
          <x14:cfRule type="cellIs" priority="97" operator="equal" id="{CB7D37A9-E716-4A94-AE58-3B7FFCC42A0B}">
            <xm:f>Valores!$A$8</xm:f>
            <x14:dxf>
              <fill>
                <patternFill>
                  <bgColor rgb="FF27AE60"/>
                </patternFill>
              </fill>
            </x14:dxf>
          </x14:cfRule>
          <x14:cfRule type="cellIs" priority="98" operator="equal" id="{BEB6B8D0-C8BA-4D9C-9C1F-255FF71DADBB}">
            <xm:f>Valores!$A$7</xm:f>
            <x14:dxf>
              <fill>
                <patternFill>
                  <bgColor rgb="FFF1C40F"/>
                </patternFill>
              </fill>
            </x14:dxf>
          </x14:cfRule>
          <x14:cfRule type="cellIs" priority="99" operator="equal" id="{D764FC16-033C-49E4-946E-0AB94A0D6501}">
            <xm:f>Valores!$A$6</xm:f>
            <x14:dxf>
              <fill>
                <patternFill>
                  <bgColor rgb="FFF39C12"/>
                </patternFill>
              </fill>
            </x14:dxf>
          </x14:cfRule>
          <x14:cfRule type="cellIs" priority="100" operator="equal" id="{8190A8BE-2747-417D-B24E-8EF281522D46}">
            <xm:f>Valores!$A$5</xm:f>
            <x14:dxf>
              <fill>
                <patternFill>
                  <bgColor rgb="FFE67E22"/>
                </patternFill>
              </fill>
            </x14:dxf>
          </x14:cfRule>
          <x14:cfRule type="cellIs" priority="101" operator="equal" id="{02DCB87E-8348-40AC-B365-5F5F5DAE498C}">
            <xm:f>Valores!$A$4</xm:f>
            <x14:dxf>
              <fill>
                <patternFill>
                  <bgColor rgb="FFE74C3C"/>
                </patternFill>
              </fill>
            </x14:dxf>
          </x14:cfRule>
          <xm:sqref>F25</xm:sqref>
        </x14:conditionalFormatting>
        <x14:conditionalFormatting xmlns:xm="http://schemas.microsoft.com/office/excel/2006/main">
          <x14:cfRule type="cellIs" priority="83" operator="equal" id="{9F21150A-2068-4109-9D99-3828F53385E3}">
            <xm:f>Valores!$A$22</xm:f>
            <x14:dxf>
              <fill>
                <patternFill>
                  <bgColor rgb="FF27B060"/>
                </patternFill>
              </fill>
            </x14:dxf>
          </x14:cfRule>
          <x14:cfRule type="cellIs" priority="89" operator="equal" id="{5E6E12BF-958C-4215-B82D-7CF14DA7C5CF}">
            <xm:f>Valores!$A$21</xm:f>
            <x14:dxf>
              <fill>
                <patternFill>
                  <bgColor rgb="FFF1C40F"/>
                </patternFill>
              </fill>
            </x14:dxf>
          </x14:cfRule>
          <x14:cfRule type="cellIs" priority="90" operator="equal" id="{6A4F8E25-70C6-482F-BC92-75E0304E3239}">
            <xm:f>Valores!$A$20</xm:f>
            <x14:dxf>
              <fill>
                <patternFill>
                  <bgColor rgb="FFF39C12"/>
                </patternFill>
              </fill>
            </x14:dxf>
          </x14:cfRule>
          <x14:cfRule type="cellIs" priority="91" operator="equal" id="{0A266B7C-8DB5-4782-9B6F-A84B8A45B885}">
            <xm:f>Valores!$A$19</xm:f>
            <x14:dxf>
              <fill>
                <patternFill>
                  <bgColor rgb="FFE67E22"/>
                </patternFill>
              </fill>
            </x14:dxf>
          </x14:cfRule>
          <x14:cfRule type="cellIs" priority="92" operator="equal" id="{7954CA3B-DFCF-4658-B023-BEB9A1B6C301}">
            <xm:f>Valores!$A$18</xm:f>
            <x14:dxf>
              <fill>
                <patternFill>
                  <bgColor rgb="FFE74C3C"/>
                </patternFill>
              </fill>
            </x14:dxf>
          </x14:cfRule>
          <xm:sqref>H25</xm:sqref>
        </x14:conditionalFormatting>
        <x14:conditionalFormatting xmlns:xm="http://schemas.microsoft.com/office/excel/2006/main">
          <x14:cfRule type="cellIs" priority="77" operator="equal" id="{E3B049C8-1786-4702-A257-A36C266AD4BA}">
            <xm:f>Valores!$A$8</xm:f>
            <x14:dxf>
              <fill>
                <patternFill>
                  <bgColor rgb="FF27AE60"/>
                </patternFill>
              </fill>
            </x14:dxf>
          </x14:cfRule>
          <x14:cfRule type="cellIs" priority="78" operator="equal" id="{82D68885-005E-4397-8470-F31E858A287E}">
            <xm:f>Valores!$A$7</xm:f>
            <x14:dxf>
              <fill>
                <patternFill>
                  <bgColor rgb="FFF1C40F"/>
                </patternFill>
              </fill>
            </x14:dxf>
          </x14:cfRule>
          <x14:cfRule type="cellIs" priority="79" operator="equal" id="{E8DAD990-84B6-42A9-BC3D-131AD0E62700}">
            <xm:f>Valores!$A$6</xm:f>
            <x14:dxf>
              <fill>
                <patternFill>
                  <bgColor rgb="FFF39C12"/>
                </patternFill>
              </fill>
            </x14:dxf>
          </x14:cfRule>
          <x14:cfRule type="cellIs" priority="80" operator="equal" id="{12F8B458-87E9-4206-A3B5-67B7558FD479}">
            <xm:f>Valores!$A$5</xm:f>
            <x14:dxf>
              <fill>
                <patternFill>
                  <bgColor rgb="FFE67E22"/>
                </patternFill>
              </fill>
            </x14:dxf>
          </x14:cfRule>
          <x14:cfRule type="cellIs" priority="81" operator="equal" id="{4690AE5F-F20F-40C4-826E-676148544564}">
            <xm:f>Valores!$A$4</xm:f>
            <x14:dxf>
              <fill>
                <patternFill>
                  <bgColor rgb="FFE74C3C"/>
                </patternFill>
              </fill>
            </x14:dxf>
          </x14:cfRule>
          <xm:sqref>F26</xm:sqref>
        </x14:conditionalFormatting>
        <x14:conditionalFormatting xmlns:xm="http://schemas.microsoft.com/office/excel/2006/main">
          <x14:cfRule type="cellIs" priority="57" operator="equal" id="{4F1922B7-F8D3-4ADC-A810-88823958090A}">
            <xm:f>Valores!$A$8</xm:f>
            <x14:dxf>
              <fill>
                <patternFill>
                  <bgColor rgb="FF27AE60"/>
                </patternFill>
              </fill>
            </x14:dxf>
          </x14:cfRule>
          <x14:cfRule type="cellIs" priority="58" operator="equal" id="{20BF70AF-8954-4C2F-8F42-7AEBA0C4492F}">
            <xm:f>Valores!$A$7</xm:f>
            <x14:dxf>
              <fill>
                <patternFill>
                  <bgColor rgb="FFF1C40F"/>
                </patternFill>
              </fill>
            </x14:dxf>
          </x14:cfRule>
          <x14:cfRule type="cellIs" priority="59" operator="equal" id="{9BA91E1E-92DA-4B32-A7A0-32C79C506A90}">
            <xm:f>Valores!$A$6</xm:f>
            <x14:dxf>
              <fill>
                <patternFill>
                  <bgColor rgb="FFF39C12"/>
                </patternFill>
              </fill>
            </x14:dxf>
          </x14:cfRule>
          <x14:cfRule type="cellIs" priority="60" operator="equal" id="{96E94033-2D59-4FEA-AA24-6B597B9C5359}">
            <xm:f>Valores!$A$5</xm:f>
            <x14:dxf>
              <fill>
                <patternFill>
                  <bgColor rgb="FFE67E22"/>
                </patternFill>
              </fill>
            </x14:dxf>
          </x14:cfRule>
          <x14:cfRule type="cellIs" priority="61" operator="equal" id="{E34518CD-8744-4EEF-BB4C-5E7C03D72BB6}">
            <xm:f>Valores!$A$4</xm:f>
            <x14:dxf>
              <fill>
                <patternFill>
                  <bgColor rgb="FFE74C3C"/>
                </patternFill>
              </fill>
            </x14:dxf>
          </x14:cfRule>
          <xm:sqref>F27</xm:sqref>
        </x14:conditionalFormatting>
        <x14:conditionalFormatting xmlns:xm="http://schemas.microsoft.com/office/excel/2006/main">
          <x14:cfRule type="cellIs" priority="43" operator="equal" id="{87CCA8BA-2B67-4CF6-A56E-1B99BD2F26C6}">
            <xm:f>Valores!$A$22</xm:f>
            <x14:dxf>
              <fill>
                <patternFill>
                  <bgColor rgb="FF27B060"/>
                </patternFill>
              </fill>
            </x14:dxf>
          </x14:cfRule>
          <x14:cfRule type="cellIs" priority="49" operator="equal" id="{43450B6C-A01A-48FD-AEEE-6B0283A4F913}">
            <xm:f>Valores!$A$21</xm:f>
            <x14:dxf>
              <fill>
                <patternFill>
                  <bgColor rgb="FFF1C40F"/>
                </patternFill>
              </fill>
            </x14:dxf>
          </x14:cfRule>
          <x14:cfRule type="cellIs" priority="50" operator="equal" id="{4162BCE5-3E0A-498B-903B-9D9B4945B1BE}">
            <xm:f>Valores!$A$20</xm:f>
            <x14:dxf>
              <fill>
                <patternFill>
                  <bgColor rgb="FFF39C12"/>
                </patternFill>
              </fill>
            </x14:dxf>
          </x14:cfRule>
          <x14:cfRule type="cellIs" priority="51" operator="equal" id="{9ED64F8D-3DF8-46D1-9448-344D12B604D3}">
            <xm:f>Valores!$A$19</xm:f>
            <x14:dxf>
              <fill>
                <patternFill>
                  <bgColor rgb="FFE67E22"/>
                </patternFill>
              </fill>
            </x14:dxf>
          </x14:cfRule>
          <x14:cfRule type="cellIs" priority="52" operator="equal" id="{BC08D6F5-1122-4D8D-86A7-8410A2597ED2}">
            <xm:f>Valores!$A$18</xm:f>
            <x14:dxf>
              <fill>
                <patternFill>
                  <bgColor rgb="FFE74C3C"/>
                </patternFill>
              </fill>
            </x14:dxf>
          </x14:cfRule>
          <xm:sqref>H27</xm:sqref>
        </x14:conditionalFormatting>
        <x14:conditionalFormatting xmlns:xm="http://schemas.microsoft.com/office/excel/2006/main">
          <x14:cfRule type="cellIs" priority="44" operator="equal" id="{36B7F9EF-8277-4A3F-B150-454164168941}">
            <xm:f>Valores!$A$29</xm:f>
            <x14:dxf>
              <fill>
                <patternFill>
                  <bgColor rgb="FF27AE60"/>
                </patternFill>
              </fill>
            </x14:dxf>
          </x14:cfRule>
          <x14:cfRule type="cellIs" priority="46" operator="equal" id="{1330FC32-1223-4164-9740-843AE92ABB34}">
            <xm:f>Valores!$A$27</xm:f>
            <x14:dxf>
              <fill>
                <patternFill>
                  <bgColor rgb="FFF39C12"/>
                </patternFill>
              </fill>
            </x14:dxf>
          </x14:cfRule>
          <x14:cfRule type="cellIs" priority="47" operator="equal" id="{3A67E67A-BAF2-402B-8007-05551D9546D3}">
            <xm:f>Valores!$A$26</xm:f>
            <x14:dxf>
              <fill>
                <patternFill>
                  <bgColor rgb="FFE67E22"/>
                </patternFill>
              </fill>
            </x14:dxf>
          </x14:cfRule>
          <x14:cfRule type="cellIs" priority="48" operator="equal" id="{07203BD3-D1B8-47B2-8DF8-54F7CB2D8D7E}">
            <xm:f>Valores!$A$25</xm:f>
            <x14:dxf>
              <fill>
                <patternFill>
                  <bgColor rgb="FFE74C3C"/>
                </patternFill>
              </fill>
            </x14:dxf>
          </x14:cfRule>
          <xm:sqref>I27</xm:sqref>
        </x14:conditionalFormatting>
        <x14:conditionalFormatting xmlns:xm="http://schemas.microsoft.com/office/excel/2006/main">
          <x14:cfRule type="cellIs" priority="45" operator="equal" id="{F58A26FD-A738-4A7C-B388-AE947413747D}">
            <xm:f>Valores!$A$28</xm:f>
            <x14:dxf>
              <fill>
                <patternFill>
                  <bgColor rgb="FFF1C40F"/>
                </patternFill>
              </fill>
            </x14:dxf>
          </x14:cfRule>
          <xm:sqref>I27</xm:sqref>
        </x14:conditionalFormatting>
        <x14:conditionalFormatting xmlns:xm="http://schemas.microsoft.com/office/excel/2006/main">
          <x14:cfRule type="cellIs" priority="32" operator="equal" id="{FA8E13B7-F319-49B7-8B77-79C8E908EE78}">
            <xm:f>Valores!$A$22</xm:f>
            <x14:dxf>
              <fill>
                <patternFill>
                  <bgColor rgb="FF27B060"/>
                </patternFill>
              </fill>
            </x14:dxf>
          </x14:cfRule>
          <x14:cfRule type="cellIs" priority="38" operator="equal" id="{37D5F683-6225-48C8-B1B7-A379C53FBBAC}">
            <xm:f>Valores!$A$21</xm:f>
            <x14:dxf>
              <fill>
                <patternFill>
                  <bgColor rgb="FFF1C40F"/>
                </patternFill>
              </fill>
            </x14:dxf>
          </x14:cfRule>
          <x14:cfRule type="cellIs" priority="39" operator="equal" id="{6CB6F599-91E5-48BA-8A5B-A1CA505BEB00}">
            <xm:f>Valores!$A$20</xm:f>
            <x14:dxf>
              <fill>
                <patternFill>
                  <bgColor rgb="FFF39C12"/>
                </patternFill>
              </fill>
            </x14:dxf>
          </x14:cfRule>
          <x14:cfRule type="cellIs" priority="40" operator="equal" id="{CE406ECB-9D1F-4512-BEC0-8D70C06BCDD1}">
            <xm:f>Valores!$A$19</xm:f>
            <x14:dxf>
              <fill>
                <patternFill>
                  <bgColor rgb="FFE67E22"/>
                </patternFill>
              </fill>
            </x14:dxf>
          </x14:cfRule>
          <x14:cfRule type="cellIs" priority="41" operator="equal" id="{F1EC508B-0B7E-49B9-BA95-2932E70D1664}">
            <xm:f>Valores!$A$18</xm:f>
            <x14:dxf>
              <fill>
                <patternFill>
                  <bgColor rgb="FFE74C3C"/>
                </patternFill>
              </fill>
            </x14:dxf>
          </x14:cfRule>
          <xm:sqref>H26</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0000000}">
          <x14:formula1>
            <xm:f>Valores!$A$25:$A$29</xm:f>
          </x14:formula1>
          <xm:sqref>I24:I27</xm:sqref>
        </x14:dataValidation>
        <x14:dataValidation type="list" allowBlank="1" showInputMessage="1" showErrorMessage="1" xr:uid="{00000000-0002-0000-0300-000001000000}">
          <x14:formula1>
            <xm:f>Valores!$A$18:$A$22</xm:f>
          </x14:formula1>
          <xm:sqref>H24:H27</xm:sqref>
        </x14:dataValidation>
        <x14:dataValidation type="list" allowBlank="1" showInputMessage="1" showErrorMessage="1" xr:uid="{00000000-0002-0000-0300-000002000000}">
          <x14:formula1>
            <xm:f>Valores!$A$11:$A$15</xm:f>
          </x14:formula1>
          <xm:sqref>G21:G27</xm:sqref>
        </x14:dataValidation>
        <x14:dataValidation type="list" allowBlank="1" showInputMessage="1" showErrorMessage="1" xr:uid="{00000000-0002-0000-0300-000003000000}">
          <x14:formula1>
            <xm:f>Valores!$A$4:$A$8</xm:f>
          </x14:formula1>
          <xm:sqref>F21:F27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ilha5">
    <pageSetUpPr fitToPage="1"/>
  </sheetPr>
  <dimension ref="A1:AE45"/>
  <sheetViews>
    <sheetView zoomScale="125" zoomScaleNormal="125" workbookViewId="0">
      <selection sqref="A1:J1"/>
    </sheetView>
  </sheetViews>
  <sheetFormatPr defaultColWidth="8.7109375" defaultRowHeight="15"/>
  <cols>
    <col min="2" max="2" width="71.28515625" customWidth="1"/>
    <col min="3" max="3" width="14" style="2" bestFit="1" customWidth="1"/>
    <col min="4" max="4" width="20.42578125" style="2" customWidth="1"/>
    <col min="5" max="5" width="48.28515625" bestFit="1" customWidth="1"/>
    <col min="6" max="6" width="29.42578125" bestFit="1" customWidth="1"/>
    <col min="7" max="7" width="40.140625" bestFit="1" customWidth="1"/>
    <col min="8" max="8" width="26.7109375" bestFit="1" customWidth="1"/>
    <col min="9" max="9" width="27.28515625" bestFit="1" customWidth="1"/>
    <col min="10" max="10" width="50.140625" customWidth="1"/>
    <col min="11" max="14" width="6.28515625" style="12" hidden="1" customWidth="1"/>
    <col min="15" max="17" width="8.7109375" style="12" hidden="1" customWidth="1"/>
    <col min="18" max="18" width="12.42578125" style="12" hidden="1" customWidth="1"/>
    <col min="19" max="31" width="8.7109375" style="12" hidden="1" customWidth="1"/>
    <col min="32" max="35" width="8.7109375" customWidth="1"/>
    <col min="36" max="36" width="14" customWidth="1"/>
    <col min="37" max="37" width="19.42578125" customWidth="1"/>
  </cols>
  <sheetData>
    <row r="1" spans="1:30" ht="180.2" customHeight="1">
      <c r="A1" s="151" t="s">
        <v>167</v>
      </c>
      <c r="B1" s="151"/>
      <c r="C1" s="151"/>
      <c r="D1" s="151"/>
      <c r="E1" s="151"/>
      <c r="F1" s="151"/>
      <c r="G1" s="151"/>
      <c r="H1" s="151"/>
      <c r="I1" s="151"/>
      <c r="J1" s="153"/>
    </row>
    <row r="2" spans="1:30" ht="54.95" customHeight="1">
      <c r="A2" s="17" t="s">
        <v>168</v>
      </c>
      <c r="B2" s="17"/>
      <c r="C2" s="17"/>
      <c r="D2" s="17"/>
      <c r="E2" s="17"/>
      <c r="F2" s="17"/>
      <c r="G2" s="17"/>
      <c r="H2" s="17"/>
      <c r="I2" s="17"/>
      <c r="J2" s="42"/>
      <c r="O2" s="154" t="s">
        <v>104</v>
      </c>
      <c r="P2" s="154"/>
      <c r="Q2" s="154"/>
      <c r="R2" s="154"/>
      <c r="S2" s="154"/>
      <c r="T2" s="154"/>
      <c r="U2" s="154"/>
      <c r="V2" s="154"/>
      <c r="W2" s="154"/>
      <c r="X2" s="154"/>
      <c r="Y2" s="154"/>
      <c r="Z2" s="154"/>
      <c r="AA2" s="154"/>
      <c r="AB2" s="154"/>
      <c r="AC2" s="154"/>
      <c r="AD2" s="154"/>
    </row>
    <row r="3" spans="1:30" ht="75.95" customHeight="1">
      <c r="A3" s="17"/>
      <c r="B3" s="17"/>
      <c r="C3" s="17"/>
      <c r="D3" s="17"/>
      <c r="E3" s="17"/>
      <c r="F3" s="17"/>
      <c r="G3" s="17"/>
      <c r="H3" s="17"/>
      <c r="I3" s="17"/>
      <c r="J3" s="42"/>
      <c r="O3" s="137"/>
      <c r="P3" s="154" t="s">
        <v>105</v>
      </c>
      <c r="Q3" s="154"/>
      <c r="R3" s="154"/>
      <c r="S3" s="154" t="s">
        <v>106</v>
      </c>
      <c r="T3" s="154"/>
      <c r="U3" s="154"/>
      <c r="V3" s="154" t="s">
        <v>16</v>
      </c>
      <c r="W3" s="154"/>
      <c r="X3" s="154"/>
      <c r="Y3" s="154" t="s">
        <v>18</v>
      </c>
      <c r="Z3" s="154"/>
      <c r="AA3" s="154"/>
      <c r="AB3" s="154" t="s">
        <v>20</v>
      </c>
      <c r="AC3" s="154"/>
      <c r="AD3" s="154"/>
    </row>
    <row r="4" spans="1:30" ht="16.7" customHeight="1">
      <c r="A4" s="17"/>
      <c r="B4" s="17"/>
      <c r="C4" s="17"/>
      <c r="D4" s="17"/>
      <c r="E4" s="17"/>
      <c r="F4" s="17"/>
      <c r="G4" s="17"/>
      <c r="H4" s="17"/>
      <c r="I4" s="17"/>
      <c r="J4" s="42"/>
      <c r="O4" s="12" t="s">
        <v>107</v>
      </c>
      <c r="P4" s="12" t="s">
        <v>108</v>
      </c>
      <c r="Q4" s="12" t="s">
        <v>109</v>
      </c>
      <c r="R4" s="12" t="s">
        <v>110</v>
      </c>
      <c r="S4" s="12" t="s">
        <v>108</v>
      </c>
      <c r="T4" s="12" t="s">
        <v>109</v>
      </c>
      <c r="U4" s="12" t="s">
        <v>110</v>
      </c>
      <c r="V4" s="12" t="s">
        <v>108</v>
      </c>
      <c r="W4" s="12" t="s">
        <v>109</v>
      </c>
      <c r="X4" s="12" t="s">
        <v>110</v>
      </c>
      <c r="Y4" s="12" t="s">
        <v>108</v>
      </c>
      <c r="Z4" s="12" t="s">
        <v>109</v>
      </c>
      <c r="AA4" s="12" t="s">
        <v>110</v>
      </c>
      <c r="AB4" s="12" t="s">
        <v>108</v>
      </c>
      <c r="AC4" s="12" t="s">
        <v>109</v>
      </c>
      <c r="AD4" s="12" t="s">
        <v>110</v>
      </c>
    </row>
    <row r="5" spans="1:30" ht="81.95" customHeight="1">
      <c r="A5" s="17"/>
      <c r="B5" s="17"/>
      <c r="C5" s="17"/>
      <c r="D5" s="17"/>
      <c r="E5" s="27">
        <f>G40</f>
        <v>0</v>
      </c>
      <c r="F5" s="18"/>
      <c r="G5" s="19"/>
      <c r="H5" s="17"/>
      <c r="I5" s="17"/>
      <c r="J5" s="42"/>
      <c r="O5" s="12" t="s">
        <v>111</v>
      </c>
      <c r="P5" s="12">
        <f>IF(G40&lt;0.26,1,0)</f>
        <v>1</v>
      </c>
      <c r="Q5" s="52">
        <f>IF(P5&lt;&gt;0,G$40,0)</f>
        <v>0</v>
      </c>
      <c r="R5" s="53">
        <f>IF(P5&lt;&gt;0,H$40,0)</f>
        <v>1</v>
      </c>
      <c r="S5" s="12">
        <f>IF(G$36&lt;0.26,1,0)</f>
        <v>1</v>
      </c>
      <c r="T5" s="52">
        <f>IF(S5&lt;&gt;0,G$36,0)</f>
        <v>0</v>
      </c>
      <c r="U5" s="53">
        <f>IF(S5&lt;&gt;0,H$36,0)</f>
        <v>1</v>
      </c>
      <c r="V5" s="12">
        <f>IF(G37&lt;0.26,1,0)</f>
        <v>1</v>
      </c>
      <c r="W5" s="52">
        <f>IF(V5&lt;&gt;0,G$37,0)</f>
        <v>0</v>
      </c>
      <c r="X5" s="53">
        <f>IF(V5&lt;&gt;0,H$37,0)</f>
        <v>1</v>
      </c>
      <c r="Y5" s="12">
        <f>IF(G38&lt;0.26,1,0)</f>
        <v>1</v>
      </c>
      <c r="Z5" s="52">
        <f>IF(Y5&lt;&gt;0,G$38,0)</f>
        <v>0</v>
      </c>
      <c r="AA5" s="52">
        <f>IF(Y5&gt;0,H$38,0)</f>
        <v>1</v>
      </c>
      <c r="AB5" s="12">
        <f>IF(G39&lt;0.26,1,0)</f>
        <v>1</v>
      </c>
      <c r="AC5" s="52">
        <f>IF(AB5&lt;&gt;0,G$39,0)</f>
        <v>0</v>
      </c>
      <c r="AD5" s="52">
        <f>IF(AB5&gt;0,H$39,0)</f>
        <v>1</v>
      </c>
    </row>
    <row r="6" spans="1:30">
      <c r="A6" s="17"/>
      <c r="B6" s="17"/>
      <c r="C6" s="17"/>
      <c r="D6" s="17"/>
      <c r="E6" s="17"/>
      <c r="F6" s="17"/>
      <c r="G6" s="17"/>
      <c r="H6" s="17"/>
      <c r="I6" s="17"/>
      <c r="J6" s="42"/>
      <c r="O6" s="12" t="s">
        <v>112</v>
      </c>
      <c r="P6" s="12">
        <f>IF(AND(G40&gt;0.26,G40&lt;=0.5)*1,1,0)</f>
        <v>0</v>
      </c>
      <c r="Q6" s="52">
        <f t="shared" ref="Q6:Q8" si="0">IF(P6&lt;&gt;0,G$40,0)</f>
        <v>0</v>
      </c>
      <c r="R6" s="53">
        <f t="shared" ref="R6:R8" si="1">IF(P6&lt;&gt;0,H$40,0)</f>
        <v>0</v>
      </c>
      <c r="S6" s="12">
        <f>IF(AND(G36&gt;0.26,G36&lt;=0.5)*1,1,0)</f>
        <v>0</v>
      </c>
      <c r="T6" s="52">
        <f t="shared" ref="T6:T8" si="2">IF(S6&lt;&gt;0,G$36,0)</f>
        <v>0</v>
      </c>
      <c r="U6" s="53">
        <f t="shared" ref="U6:U8" si="3">IF(S6&lt;&gt;0,H$36,0)</f>
        <v>0</v>
      </c>
      <c r="V6" s="12">
        <f>IF(AND(G37&gt;0.26,G37&lt;=0.5)*1,1,0)</f>
        <v>0</v>
      </c>
      <c r="W6" s="52">
        <f t="shared" ref="W6:W8" si="4">IF(V6&lt;&gt;0,G$37,0)</f>
        <v>0</v>
      </c>
      <c r="X6" s="53">
        <f t="shared" ref="X6:X8" si="5">IF(V6&lt;&gt;0,H$37,0)</f>
        <v>0</v>
      </c>
      <c r="Y6" s="12">
        <f>IF(AND(G38&gt;0.26,G38&lt;=0.5)*1,1,0)</f>
        <v>0</v>
      </c>
      <c r="Z6" s="52">
        <f t="shared" ref="Z6:Z8" si="6">IF(Y6&lt;&gt;0,G$38,0)</f>
        <v>0</v>
      </c>
      <c r="AA6" s="52">
        <f t="shared" ref="AA6:AA8" si="7">IF(Y6&gt;0,H$38,0)</f>
        <v>0</v>
      </c>
      <c r="AB6" s="12">
        <f>IF(AND(G39&gt;0.26,G39&lt;=0.5)*1,1,0)</f>
        <v>0</v>
      </c>
      <c r="AC6" s="52">
        <f t="shared" ref="AC6:AC8" si="8">IF(AB6&lt;&gt;0,G$39,0)</f>
        <v>0</v>
      </c>
      <c r="AD6" s="52">
        <f t="shared" ref="AD6:AD8" si="9">IF(AB6&gt;0,H$39,0)</f>
        <v>0</v>
      </c>
    </row>
    <row r="7" spans="1:30">
      <c r="A7" s="17"/>
      <c r="B7" s="17"/>
      <c r="C7" s="17"/>
      <c r="D7" s="17"/>
      <c r="E7" s="18"/>
      <c r="F7" s="18"/>
      <c r="G7" s="19"/>
      <c r="H7" s="17"/>
      <c r="I7" s="17"/>
      <c r="J7" s="42"/>
      <c r="O7" s="12" t="s">
        <v>113</v>
      </c>
      <c r="P7" s="12">
        <f>IF(AND(G40&gt;0.5,G40&lt;=0.75)*1,1,0)</f>
        <v>0</v>
      </c>
      <c r="Q7" s="52">
        <f t="shared" si="0"/>
        <v>0</v>
      </c>
      <c r="R7" s="53">
        <f t="shared" si="1"/>
        <v>0</v>
      </c>
      <c r="S7" s="12">
        <f>IF(AND(G36&gt;0.5,G36&lt;=0.75)*1,1,0)</f>
        <v>0</v>
      </c>
      <c r="T7" s="52">
        <f t="shared" si="2"/>
        <v>0</v>
      </c>
      <c r="U7" s="53">
        <f t="shared" si="3"/>
        <v>0</v>
      </c>
      <c r="V7" s="12">
        <f>IF(AND(G37&gt;0.5,G37&lt;=0.75)*1,1,0)</f>
        <v>0</v>
      </c>
      <c r="W7" s="52">
        <f t="shared" si="4"/>
        <v>0</v>
      </c>
      <c r="X7" s="53">
        <f t="shared" si="5"/>
        <v>0</v>
      </c>
      <c r="Y7" s="12">
        <f>IF(AND(G38&gt;0.5,G38&lt;=0.75)*1,1,0)</f>
        <v>0</v>
      </c>
      <c r="Z7" s="52">
        <f t="shared" si="6"/>
        <v>0</v>
      </c>
      <c r="AA7" s="52">
        <f t="shared" si="7"/>
        <v>0</v>
      </c>
      <c r="AB7" s="12">
        <f>IF(AND(G39&gt;0.5,G39&lt;=0.75)*1,1,0)</f>
        <v>0</v>
      </c>
      <c r="AC7" s="52">
        <f t="shared" si="8"/>
        <v>0</v>
      </c>
      <c r="AD7" s="52">
        <f t="shared" si="9"/>
        <v>0</v>
      </c>
    </row>
    <row r="8" spans="1:30">
      <c r="A8" s="17"/>
      <c r="B8" s="17"/>
      <c r="C8" s="17"/>
      <c r="D8" s="17"/>
      <c r="E8" s="17"/>
      <c r="F8" s="17"/>
      <c r="G8" s="17"/>
      <c r="H8" s="17"/>
      <c r="I8" s="17"/>
      <c r="J8" s="42"/>
      <c r="O8" s="12" t="s">
        <v>114</v>
      </c>
      <c r="P8" s="12">
        <f>IF(AND(G40&gt;=0.76,G40&lt;=1)*1,1,0)</f>
        <v>0</v>
      </c>
      <c r="Q8" s="52">
        <f t="shared" si="0"/>
        <v>0</v>
      </c>
      <c r="R8" s="53">
        <f t="shared" si="1"/>
        <v>0</v>
      </c>
      <c r="S8" s="12">
        <f>IF(AND(G36&gt;=0.76,G36&lt;=1)*1,1,0)</f>
        <v>0</v>
      </c>
      <c r="T8" s="52">
        <f t="shared" si="2"/>
        <v>0</v>
      </c>
      <c r="U8" s="53">
        <f t="shared" si="3"/>
        <v>0</v>
      </c>
      <c r="V8" s="12">
        <f>IF(AND(G37&gt;=0.76,G37&lt;=1)*1,1,0)</f>
        <v>0</v>
      </c>
      <c r="W8" s="52">
        <f t="shared" si="4"/>
        <v>0</v>
      </c>
      <c r="X8" s="53">
        <f t="shared" si="5"/>
        <v>0</v>
      </c>
      <c r="Y8" s="12">
        <f>IF(AND(G38&gt;=0.76,G38&lt;=1)*1,1,0)</f>
        <v>0</v>
      </c>
      <c r="Z8" s="52">
        <f t="shared" si="6"/>
        <v>0</v>
      </c>
      <c r="AA8" s="52">
        <f t="shared" si="7"/>
        <v>0</v>
      </c>
      <c r="AB8" s="12">
        <f>IF(AND(G39&gt;=0.76,G39&lt;=1)*1,1,0)</f>
        <v>0</v>
      </c>
      <c r="AC8" s="52">
        <f t="shared" si="8"/>
        <v>0</v>
      </c>
      <c r="AD8" s="52">
        <f t="shared" si="9"/>
        <v>0</v>
      </c>
    </row>
    <row r="9" spans="1:30" ht="92.1" customHeight="1">
      <c r="A9" s="17"/>
      <c r="B9" s="17"/>
      <c r="C9" s="17"/>
      <c r="D9" s="17"/>
      <c r="E9" s="20"/>
      <c r="F9" s="17"/>
      <c r="G9" s="17"/>
      <c r="H9" s="21"/>
      <c r="I9" s="17"/>
      <c r="J9" s="42"/>
    </row>
    <row r="10" spans="1:30">
      <c r="A10" s="17"/>
      <c r="B10" s="17"/>
      <c r="C10" s="17"/>
      <c r="D10" s="17"/>
      <c r="E10" s="17"/>
      <c r="F10" s="17"/>
      <c r="G10" s="17"/>
      <c r="H10" s="17"/>
      <c r="I10" s="17"/>
      <c r="J10" s="42"/>
    </row>
    <row r="11" spans="1:30">
      <c r="A11" s="17"/>
      <c r="B11" s="17"/>
      <c r="C11" s="17"/>
      <c r="D11" s="17"/>
      <c r="E11" s="17"/>
      <c r="F11" s="17"/>
      <c r="G11" s="17"/>
      <c r="H11" s="17"/>
      <c r="I11" s="17"/>
      <c r="J11" s="42"/>
    </row>
    <row r="12" spans="1:30">
      <c r="A12" s="17"/>
      <c r="B12" s="17"/>
      <c r="C12" s="17"/>
      <c r="D12" s="22"/>
      <c r="E12" s="23"/>
      <c r="F12" s="23"/>
      <c r="G12" s="23"/>
      <c r="H12" s="23"/>
      <c r="I12" s="23"/>
      <c r="J12" s="42"/>
    </row>
    <row r="13" spans="1:30" ht="46.5" customHeight="1">
      <c r="A13" s="17"/>
      <c r="B13" s="24">
        <f>G36</f>
        <v>0</v>
      </c>
      <c r="C13" s="17"/>
      <c r="D13" s="25">
        <f>G37</f>
        <v>0</v>
      </c>
      <c r="E13" s="17"/>
      <c r="F13" s="25">
        <f>G38</f>
        <v>0</v>
      </c>
      <c r="G13" s="17"/>
      <c r="H13" s="26">
        <f>G39</f>
        <v>0</v>
      </c>
      <c r="I13" s="17"/>
      <c r="J13" s="42"/>
    </row>
    <row r="14" spans="1:30">
      <c r="A14" s="17"/>
      <c r="B14" s="17"/>
      <c r="C14" s="17"/>
      <c r="D14" s="17"/>
      <c r="E14" s="17"/>
      <c r="F14" s="17"/>
      <c r="G14" s="17"/>
      <c r="H14" s="17"/>
      <c r="I14" s="17"/>
      <c r="J14" s="42"/>
    </row>
    <row r="15" spans="1:30">
      <c r="A15" s="17"/>
      <c r="B15" s="17"/>
      <c r="C15" s="17"/>
      <c r="D15" s="17"/>
      <c r="E15" s="17"/>
      <c r="F15" s="17"/>
      <c r="G15" s="17"/>
      <c r="H15" s="17"/>
      <c r="I15" s="17"/>
      <c r="J15" s="42"/>
    </row>
    <row r="16" spans="1:30">
      <c r="A16" s="17"/>
      <c r="B16" s="17"/>
      <c r="C16" s="17"/>
      <c r="D16" s="17"/>
      <c r="E16" s="17"/>
      <c r="F16" s="17"/>
      <c r="G16" s="17"/>
      <c r="H16" s="17"/>
      <c r="I16" s="17"/>
      <c r="J16" s="42"/>
    </row>
    <row r="17" spans="1:31">
      <c r="A17" s="17"/>
      <c r="B17" s="17"/>
      <c r="C17" s="17"/>
      <c r="D17" s="17"/>
      <c r="E17" s="17"/>
      <c r="F17" s="17"/>
      <c r="G17" s="17"/>
      <c r="H17" s="17"/>
      <c r="I17" s="17"/>
      <c r="J17" s="42"/>
    </row>
    <row r="18" spans="1:31">
      <c r="A18" s="17"/>
      <c r="B18" s="17"/>
      <c r="C18" s="17"/>
      <c r="D18" s="17"/>
      <c r="E18" s="17"/>
      <c r="F18" s="17"/>
      <c r="G18" s="17"/>
      <c r="H18" s="17"/>
      <c r="I18" s="17"/>
      <c r="J18" s="42"/>
    </row>
    <row r="19" spans="1:31">
      <c r="A19" s="17"/>
      <c r="B19" s="17"/>
      <c r="C19" s="17"/>
      <c r="D19" s="17"/>
      <c r="E19" s="17"/>
      <c r="F19" s="17"/>
      <c r="G19" s="17"/>
      <c r="H19" s="17"/>
      <c r="I19" s="17"/>
      <c r="J19" s="42"/>
    </row>
    <row r="20" spans="1:31" s="13" customFormat="1" ht="32.1">
      <c r="A20" s="10" t="s">
        <v>4</v>
      </c>
      <c r="B20" s="10" t="s">
        <v>115</v>
      </c>
      <c r="C20" s="10" t="s">
        <v>8</v>
      </c>
      <c r="D20" s="10" t="s">
        <v>150</v>
      </c>
      <c r="E20" s="10" t="s">
        <v>116</v>
      </c>
      <c r="F20" s="10" t="s">
        <v>14</v>
      </c>
      <c r="G20" s="10" t="s">
        <v>16</v>
      </c>
      <c r="H20" s="10" t="s">
        <v>117</v>
      </c>
      <c r="I20" s="10" t="s">
        <v>20</v>
      </c>
      <c r="J20" s="44" t="s">
        <v>118</v>
      </c>
      <c r="K20" s="54"/>
      <c r="L20" s="54"/>
      <c r="M20" s="54"/>
      <c r="N20" s="54"/>
      <c r="O20" s="54"/>
      <c r="P20" s="54"/>
      <c r="Q20" s="54"/>
      <c r="R20" s="54"/>
      <c r="S20" s="54"/>
      <c r="T20" s="54"/>
      <c r="U20" s="54"/>
      <c r="V20" s="54"/>
      <c r="W20" s="54"/>
      <c r="X20" s="54"/>
      <c r="Y20" s="54"/>
      <c r="Z20" s="54"/>
      <c r="AA20" s="54"/>
      <c r="AB20" s="54"/>
      <c r="AC20" s="54"/>
      <c r="AD20" s="54"/>
      <c r="AE20" s="54"/>
    </row>
    <row r="21" spans="1:31" s="1" customFormat="1" ht="80.099999999999994">
      <c r="A21" s="39" t="s">
        <v>169</v>
      </c>
      <c r="B21" s="34" t="s">
        <v>170</v>
      </c>
      <c r="C21" s="35" t="s">
        <v>125</v>
      </c>
      <c r="D21" s="35" t="s">
        <v>126</v>
      </c>
      <c r="E21" s="35" t="s">
        <v>171</v>
      </c>
      <c r="F21" s="41" t="s">
        <v>80</v>
      </c>
      <c r="G21" s="41" t="s">
        <v>86</v>
      </c>
      <c r="H21" s="75" t="s">
        <v>172</v>
      </c>
      <c r="I21" s="75" t="s">
        <v>172</v>
      </c>
      <c r="J21" s="37"/>
      <c r="K21" s="55">
        <f>IF(F21="Sem Política",0,IF(F21="Política Informal",0.25,IF(F21="Política Parcialmente Escrita",0.5,IF(F21="Política Escrita",0.75,IF(F21="Política Escrita e Aprovada",1,"INVALID")))))</f>
        <v>0</v>
      </c>
      <c r="L21" s="55">
        <f t="shared" ref="L21:L34" si="10">IF(G21="Não implementado",0,IF(G21="Partes da Política Implementadas",0.25,IF(G21="Implementada em Alguns Sistemas",0.5,IF(G21="Implementada em Muitos Sistemas",0.75,IF(G21="Implementada em Todos os Sistemas",1,"INVALID")))))</f>
        <v>0</v>
      </c>
      <c r="M21" s="55"/>
      <c r="N21" s="55"/>
      <c r="O21" s="56"/>
      <c r="P21" s="56"/>
      <c r="Q21" s="56"/>
      <c r="R21" s="56"/>
      <c r="S21" s="56"/>
      <c r="T21" s="56"/>
      <c r="U21" s="56"/>
      <c r="V21" s="56"/>
      <c r="W21" s="56"/>
      <c r="X21" s="56"/>
      <c r="Y21" s="56"/>
      <c r="Z21" s="56"/>
      <c r="AA21" s="56"/>
      <c r="AB21" s="56"/>
      <c r="AC21" s="56"/>
      <c r="AD21" s="56"/>
      <c r="AE21" s="56"/>
    </row>
    <row r="22" spans="1:31" s="1" customFormat="1" ht="63.95">
      <c r="A22" s="46" t="s">
        <v>173</v>
      </c>
      <c r="B22" s="47" t="s">
        <v>174</v>
      </c>
      <c r="C22" s="48" t="s">
        <v>125</v>
      </c>
      <c r="D22" s="48" t="s">
        <v>126</v>
      </c>
      <c r="E22" s="48" t="s">
        <v>171</v>
      </c>
      <c r="F22" s="49" t="s">
        <v>80</v>
      </c>
      <c r="G22" s="41" t="s">
        <v>86</v>
      </c>
      <c r="H22" s="76" t="s">
        <v>172</v>
      </c>
      <c r="I22" s="76" t="s">
        <v>172</v>
      </c>
      <c r="J22" s="51"/>
      <c r="K22" s="55">
        <f t="shared" ref="K22:K34" si="11">IF(F22="Sem Política",0,IF(F22="Política Informal",0.25,IF(F22="Política Parcialmente Escrita",0.5,IF(F22="Política Escrita",0.75,IF(F22="Política Escrita e Aprovada",1,"INVALID")))))</f>
        <v>0</v>
      </c>
      <c r="L22" s="55">
        <f t="shared" si="10"/>
        <v>0</v>
      </c>
      <c r="M22" s="55"/>
      <c r="N22" s="55"/>
      <c r="O22" s="56"/>
      <c r="P22" s="56"/>
      <c r="Q22" s="56"/>
      <c r="R22" s="56"/>
      <c r="S22" s="56"/>
      <c r="T22" s="56"/>
      <c r="U22" s="56"/>
      <c r="V22" s="56"/>
      <c r="W22" s="56"/>
      <c r="X22" s="56"/>
      <c r="Y22" s="56"/>
      <c r="Z22" s="56"/>
      <c r="AA22" s="56"/>
      <c r="AB22" s="56"/>
      <c r="AC22" s="56"/>
      <c r="AD22" s="56"/>
      <c r="AE22" s="56"/>
    </row>
    <row r="23" spans="1:31" s="1" customFormat="1" ht="63.95">
      <c r="A23" s="46" t="s">
        <v>175</v>
      </c>
      <c r="B23" s="47" t="s">
        <v>176</v>
      </c>
      <c r="C23" s="48" t="s">
        <v>161</v>
      </c>
      <c r="D23" s="48" t="s">
        <v>126</v>
      </c>
      <c r="E23" s="48" t="s">
        <v>177</v>
      </c>
      <c r="F23" s="49" t="s">
        <v>80</v>
      </c>
      <c r="G23" s="41" t="s">
        <v>86</v>
      </c>
      <c r="H23" s="76" t="s">
        <v>172</v>
      </c>
      <c r="I23" s="76" t="s">
        <v>172</v>
      </c>
      <c r="J23" s="51"/>
      <c r="K23" s="55">
        <f t="shared" si="11"/>
        <v>0</v>
      </c>
      <c r="L23" s="55">
        <f t="shared" si="10"/>
        <v>0</v>
      </c>
      <c r="M23" s="55"/>
      <c r="N23" s="55"/>
      <c r="O23" s="56"/>
      <c r="P23" s="56"/>
      <c r="Q23" s="56"/>
      <c r="R23" s="56"/>
      <c r="S23" s="56"/>
      <c r="T23" s="56"/>
      <c r="U23" s="56"/>
      <c r="V23" s="56"/>
      <c r="W23" s="56"/>
      <c r="X23" s="56"/>
      <c r="Y23" s="56"/>
      <c r="Z23" s="56"/>
      <c r="AA23" s="56"/>
      <c r="AB23" s="56"/>
      <c r="AC23" s="56"/>
      <c r="AD23" s="56"/>
      <c r="AE23" s="56"/>
    </row>
    <row r="24" spans="1:31" s="1" customFormat="1" ht="32.1">
      <c r="A24" s="46" t="s">
        <v>178</v>
      </c>
      <c r="B24" s="47" t="s">
        <v>179</v>
      </c>
      <c r="C24" s="48" t="s">
        <v>161</v>
      </c>
      <c r="D24" s="48" t="s">
        <v>126</v>
      </c>
      <c r="E24" s="48" t="s">
        <v>177</v>
      </c>
      <c r="F24" s="49" t="s">
        <v>80</v>
      </c>
      <c r="G24" s="41" t="s">
        <v>86</v>
      </c>
      <c r="H24" s="76" t="s">
        <v>172</v>
      </c>
      <c r="I24" s="76" t="s">
        <v>172</v>
      </c>
      <c r="J24" s="51"/>
      <c r="K24" s="55">
        <f t="shared" si="11"/>
        <v>0</v>
      </c>
      <c r="L24" s="55">
        <f t="shared" si="10"/>
        <v>0</v>
      </c>
      <c r="M24" s="55"/>
      <c r="N24" s="55"/>
      <c r="O24" s="56"/>
      <c r="P24" s="56"/>
      <c r="Q24" s="56"/>
      <c r="R24" s="56"/>
      <c r="S24" s="56"/>
      <c r="T24" s="56"/>
      <c r="U24" s="56"/>
      <c r="V24" s="56"/>
      <c r="W24" s="56"/>
      <c r="X24" s="56"/>
      <c r="Y24" s="56"/>
      <c r="Z24" s="56"/>
      <c r="AA24" s="56"/>
      <c r="AB24" s="56"/>
      <c r="AC24" s="56"/>
      <c r="AD24" s="56"/>
      <c r="AE24" s="56"/>
    </row>
    <row r="25" spans="1:31" s="1" customFormat="1" ht="48">
      <c r="A25" s="46" t="s">
        <v>180</v>
      </c>
      <c r="B25" s="47" t="s">
        <v>181</v>
      </c>
      <c r="C25" s="48" t="s">
        <v>161</v>
      </c>
      <c r="D25" s="48" t="s">
        <v>126</v>
      </c>
      <c r="E25" s="48" t="s">
        <v>182</v>
      </c>
      <c r="F25" s="49" t="s">
        <v>80</v>
      </c>
      <c r="G25" s="41" t="s">
        <v>86</v>
      </c>
      <c r="H25" s="76" t="s">
        <v>172</v>
      </c>
      <c r="I25" s="76" t="s">
        <v>172</v>
      </c>
      <c r="J25" s="51"/>
      <c r="K25" s="55">
        <f t="shared" si="11"/>
        <v>0</v>
      </c>
      <c r="L25" s="55">
        <f t="shared" si="10"/>
        <v>0</v>
      </c>
      <c r="M25" s="55"/>
      <c r="N25" s="55"/>
      <c r="O25" s="56"/>
      <c r="P25" s="56"/>
      <c r="Q25" s="56"/>
      <c r="R25" s="56"/>
      <c r="S25" s="56"/>
      <c r="T25" s="56"/>
      <c r="U25" s="56"/>
      <c r="V25" s="56"/>
      <c r="W25" s="56"/>
      <c r="X25" s="56"/>
      <c r="Y25" s="56"/>
      <c r="Z25" s="56"/>
      <c r="AA25" s="56"/>
      <c r="AB25" s="56"/>
      <c r="AC25" s="56"/>
      <c r="AD25" s="56"/>
      <c r="AE25" s="56"/>
    </row>
    <row r="26" spans="1:31" s="1" customFormat="1" ht="48">
      <c r="A26" s="46" t="s">
        <v>183</v>
      </c>
      <c r="B26" s="47" t="s">
        <v>184</v>
      </c>
      <c r="C26" s="48" t="s">
        <v>161</v>
      </c>
      <c r="D26" s="48" t="s">
        <v>126</v>
      </c>
      <c r="E26" s="48" t="s">
        <v>185</v>
      </c>
      <c r="F26" s="49" t="s">
        <v>80</v>
      </c>
      <c r="G26" s="41" t="s">
        <v>86</v>
      </c>
      <c r="H26" s="49" t="s">
        <v>92</v>
      </c>
      <c r="I26" s="49" t="s">
        <v>98</v>
      </c>
      <c r="J26" s="51"/>
      <c r="K26" s="55">
        <f t="shared" si="11"/>
        <v>0</v>
      </c>
      <c r="L26" s="55">
        <f t="shared" si="10"/>
        <v>0</v>
      </c>
      <c r="M26" s="55">
        <f>IF(H26="Não Automatizado",0,IF(H26="Partes da Política Automatizadas",0.25,IF(H26="Automatizada em Alguns Sistemas",0.5,IF(H26="Automatizada em Muitos Sistemas",0.75,IF(H26="Automatizada em Todos os Sistemas",1,"INVALID")))))</f>
        <v>0</v>
      </c>
      <c r="N26" s="55">
        <f>IF(I26="Não Reportado",0,IF(I26="Partes da Política Reportadas",0.25,IF(I26="Reportada em Alguns Sistemas",0.5,IF(I26="Reportada em Muitos Sistemas",0.75,IF(I26="Reportada em Todos os Sistemas",1,"INVALID")))))</f>
        <v>0</v>
      </c>
      <c r="O26" s="56"/>
      <c r="P26" s="56"/>
      <c r="Q26" s="56"/>
      <c r="R26" s="56"/>
      <c r="S26" s="56"/>
      <c r="T26" s="56"/>
      <c r="U26" s="56"/>
      <c r="V26" s="56"/>
      <c r="W26" s="56"/>
      <c r="X26" s="56"/>
      <c r="Y26" s="56"/>
      <c r="Z26" s="56"/>
      <c r="AA26" s="56"/>
      <c r="AB26" s="56"/>
      <c r="AC26" s="56"/>
      <c r="AD26" s="56"/>
      <c r="AE26" s="56"/>
    </row>
    <row r="27" spans="1:31" s="1" customFormat="1" ht="80.099999999999994">
      <c r="A27" s="46" t="s">
        <v>186</v>
      </c>
      <c r="B27" s="47" t="s">
        <v>187</v>
      </c>
      <c r="C27" s="48" t="s">
        <v>125</v>
      </c>
      <c r="D27" s="48" t="s">
        <v>135</v>
      </c>
      <c r="E27" s="48" t="s">
        <v>171</v>
      </c>
      <c r="F27" s="49" t="s">
        <v>80</v>
      </c>
      <c r="G27" s="41" t="s">
        <v>86</v>
      </c>
      <c r="H27" s="76" t="s">
        <v>172</v>
      </c>
      <c r="I27" s="76" t="s">
        <v>172</v>
      </c>
      <c r="J27" s="51"/>
      <c r="K27" s="55">
        <f t="shared" si="11"/>
        <v>0</v>
      </c>
      <c r="L27" s="55">
        <f t="shared" si="10"/>
        <v>0</v>
      </c>
      <c r="M27" s="55"/>
      <c r="N27" s="55"/>
      <c r="O27" s="56"/>
      <c r="P27" s="56"/>
      <c r="Q27" s="56"/>
      <c r="R27" s="56"/>
      <c r="S27" s="56"/>
      <c r="T27" s="56"/>
      <c r="U27" s="56"/>
      <c r="V27" s="56"/>
      <c r="W27" s="56"/>
      <c r="X27" s="56"/>
      <c r="Y27" s="56"/>
      <c r="Z27" s="56"/>
      <c r="AA27" s="56"/>
      <c r="AB27" s="56"/>
      <c r="AC27" s="56"/>
      <c r="AD27" s="56"/>
      <c r="AE27" s="56"/>
    </row>
    <row r="28" spans="1:31" s="1" customFormat="1" ht="63.95">
      <c r="A28" s="46" t="s">
        <v>188</v>
      </c>
      <c r="B28" s="47" t="s">
        <v>189</v>
      </c>
      <c r="C28" s="48" t="s">
        <v>125</v>
      </c>
      <c r="D28" s="48" t="s">
        <v>135</v>
      </c>
      <c r="E28" s="48" t="s">
        <v>171</v>
      </c>
      <c r="F28" s="49" t="s">
        <v>80</v>
      </c>
      <c r="G28" s="41" t="s">
        <v>86</v>
      </c>
      <c r="H28" s="76" t="s">
        <v>172</v>
      </c>
      <c r="I28" s="76" t="s">
        <v>172</v>
      </c>
      <c r="J28" s="51"/>
      <c r="K28" s="55">
        <f t="shared" si="11"/>
        <v>0</v>
      </c>
      <c r="L28" s="55">
        <f t="shared" si="10"/>
        <v>0</v>
      </c>
      <c r="M28" s="55"/>
      <c r="N28" s="55"/>
      <c r="O28" s="56"/>
      <c r="P28" s="56"/>
      <c r="Q28" s="56"/>
      <c r="R28" s="56"/>
      <c r="S28" s="56"/>
      <c r="T28" s="56"/>
      <c r="U28" s="56"/>
      <c r="V28" s="56"/>
      <c r="W28" s="56"/>
      <c r="X28" s="56"/>
      <c r="Y28" s="56"/>
      <c r="Z28" s="56"/>
      <c r="AA28" s="56"/>
      <c r="AB28" s="56"/>
      <c r="AC28" s="56"/>
      <c r="AD28" s="56"/>
      <c r="AE28" s="56"/>
    </row>
    <row r="29" spans="1:31" s="1" customFormat="1" ht="15.95">
      <c r="A29" s="46" t="s">
        <v>190</v>
      </c>
      <c r="B29" s="47" t="s">
        <v>191</v>
      </c>
      <c r="C29" s="48" t="s">
        <v>161</v>
      </c>
      <c r="D29" s="48" t="s">
        <v>135</v>
      </c>
      <c r="E29" s="48" t="s">
        <v>185</v>
      </c>
      <c r="F29" s="49" t="s">
        <v>80</v>
      </c>
      <c r="G29" s="49" t="s">
        <v>86</v>
      </c>
      <c r="H29" s="49" t="s">
        <v>92</v>
      </c>
      <c r="I29" s="49" t="s">
        <v>98</v>
      </c>
      <c r="J29" s="51"/>
      <c r="K29" s="55">
        <f t="shared" si="11"/>
        <v>0</v>
      </c>
      <c r="L29" s="55">
        <f t="shared" si="10"/>
        <v>0</v>
      </c>
      <c r="M29" s="55">
        <f>IF(H29="Não Automatizado",0,IF(H29="Partes da Política Automatizadas",0.25,IF(H29="Automatizada em Alguns Sistemas",0.5,IF(H29="Automatizada em Muitos Sistemas",0.75,IF(H29="Automatizada em Todos os Sistemas",1,"INVALID")))))</f>
        <v>0</v>
      </c>
      <c r="N29" s="55">
        <f>IF(I29="Não Reportado",0,IF(I29="Partes da Política Reportadas",0.25,IF(I29="Reportada em Alguns Sistemas",0.5,IF(I29="Reportada em Muitos Sistemas",0.75,IF(I29="Reportada em Todos os Sistemas",1,"INVALID")))))</f>
        <v>0</v>
      </c>
      <c r="O29" s="56"/>
      <c r="P29" s="56"/>
      <c r="Q29" s="56"/>
      <c r="R29" s="56"/>
      <c r="S29" s="56"/>
      <c r="T29" s="56"/>
      <c r="U29" s="56"/>
      <c r="V29" s="56"/>
      <c r="W29" s="56"/>
      <c r="X29" s="56"/>
      <c r="Y29" s="56"/>
      <c r="Z29" s="56"/>
      <c r="AA29" s="56"/>
      <c r="AB29" s="56"/>
      <c r="AC29" s="56"/>
      <c r="AD29" s="56"/>
      <c r="AE29" s="56"/>
    </row>
    <row r="30" spans="1:31" s="1" customFormat="1" ht="32.1">
      <c r="A30" s="95" t="s">
        <v>192</v>
      </c>
      <c r="B30" s="47" t="s">
        <v>193</v>
      </c>
      <c r="C30" s="48" t="s">
        <v>161</v>
      </c>
      <c r="D30" s="48" t="s">
        <v>135</v>
      </c>
      <c r="E30" s="48" t="s">
        <v>194</v>
      </c>
      <c r="F30" s="49" t="s">
        <v>80</v>
      </c>
      <c r="G30" s="49" t="s">
        <v>86</v>
      </c>
      <c r="H30" s="49" t="s">
        <v>92</v>
      </c>
      <c r="I30" s="49" t="s">
        <v>98</v>
      </c>
      <c r="J30" s="51"/>
      <c r="K30" s="55">
        <f t="shared" si="11"/>
        <v>0</v>
      </c>
      <c r="L30" s="55">
        <f t="shared" si="10"/>
        <v>0</v>
      </c>
      <c r="M30" s="55">
        <f>IF(H30="Não Automatizado",0,IF(H30="Partes da Política Automatizadas",0.25,IF(H30="Automatizada em Alguns Sistemas",0.5,IF(H30="Automatizada em Muitos Sistemas",0.75,IF(H30="Automatizada em Todos os Sistemas",1,"INVALID")))))</f>
        <v>0</v>
      </c>
      <c r="N30" s="55">
        <f>IF(I30="Não Reportado",0,IF(I30="Partes da Política Reportadas",0.25,IF(I30="Reportada em Alguns Sistemas",0.5,IF(I30="Reportada em Muitos Sistemas",0.75,IF(I30="Reportada em Todos os Sistemas",1,"INVALID")))))</f>
        <v>0</v>
      </c>
      <c r="O30" s="56"/>
      <c r="P30" s="56"/>
      <c r="Q30" s="56"/>
      <c r="R30" s="56"/>
      <c r="S30" s="56"/>
      <c r="T30" s="56"/>
      <c r="U30" s="56"/>
      <c r="V30" s="56"/>
      <c r="W30" s="56"/>
      <c r="X30" s="56"/>
      <c r="Y30" s="56"/>
      <c r="Z30" s="56"/>
      <c r="AA30" s="56"/>
      <c r="AB30" s="56"/>
      <c r="AC30" s="56"/>
      <c r="AD30" s="56"/>
      <c r="AE30" s="56"/>
    </row>
    <row r="31" spans="1:31" s="1" customFormat="1" ht="111.95">
      <c r="A31" s="46" t="s">
        <v>195</v>
      </c>
      <c r="B31" s="47" t="s">
        <v>196</v>
      </c>
      <c r="C31" s="48" t="s">
        <v>161</v>
      </c>
      <c r="D31" s="48" t="s">
        <v>135</v>
      </c>
      <c r="E31" s="48" t="s">
        <v>177</v>
      </c>
      <c r="F31" s="49" t="s">
        <v>80</v>
      </c>
      <c r="G31" s="49" t="s">
        <v>86</v>
      </c>
      <c r="H31" s="49" t="s">
        <v>92</v>
      </c>
      <c r="I31" s="49" t="s">
        <v>98</v>
      </c>
      <c r="J31" s="51"/>
      <c r="K31" s="55">
        <f t="shared" si="11"/>
        <v>0</v>
      </c>
      <c r="L31" s="55">
        <f t="shared" si="10"/>
        <v>0</v>
      </c>
      <c r="M31" s="55">
        <f>IF(H31="Não Automatizado",0,IF(H31="Partes da Política Automatizadas",0.25,IF(H31="Automatizada em Alguns Sistemas",0.5,IF(H31="Automatizada em Muitos Sistemas",0.75,IF(H31="Automatizada em Todos os Sistemas",1,"INVALID")))))</f>
        <v>0</v>
      </c>
      <c r="N31" s="55">
        <f>IF(I31="Não Reportado",0,IF(I31="Partes da Política Reportadas",0.25,IF(I31="Reportada em Alguns Sistemas",0.5,IF(I31="Reportada em Muitos Sistemas",0.75,IF(I31="Reportada em Todos os Sistemas",1,"INVALID")))))</f>
        <v>0</v>
      </c>
      <c r="O31" s="56"/>
      <c r="P31" s="56"/>
      <c r="Q31" s="56"/>
      <c r="R31" s="56"/>
      <c r="S31" s="56"/>
      <c r="T31" s="56"/>
      <c r="U31" s="56"/>
      <c r="V31" s="56"/>
      <c r="W31" s="56"/>
      <c r="X31" s="56"/>
      <c r="Y31" s="56"/>
      <c r="Z31" s="56"/>
      <c r="AA31" s="56"/>
      <c r="AB31" s="56"/>
      <c r="AC31" s="56"/>
      <c r="AD31" s="56"/>
      <c r="AE31" s="56"/>
    </row>
    <row r="32" spans="1:31" s="1" customFormat="1" ht="48">
      <c r="A32" s="46" t="s">
        <v>197</v>
      </c>
      <c r="B32" s="47" t="s">
        <v>198</v>
      </c>
      <c r="C32" s="48" t="s">
        <v>161</v>
      </c>
      <c r="D32" s="48" t="s">
        <v>135</v>
      </c>
      <c r="E32" s="48" t="s">
        <v>199</v>
      </c>
      <c r="F32" s="49" t="s">
        <v>80</v>
      </c>
      <c r="G32" s="49" t="s">
        <v>86</v>
      </c>
      <c r="H32" s="76" t="s">
        <v>172</v>
      </c>
      <c r="I32" s="76" t="s">
        <v>172</v>
      </c>
      <c r="J32" s="51"/>
      <c r="K32" s="55">
        <f t="shared" si="11"/>
        <v>0</v>
      </c>
      <c r="L32" s="55">
        <f t="shared" si="10"/>
        <v>0</v>
      </c>
      <c r="M32" s="55"/>
      <c r="N32" s="55"/>
      <c r="O32" s="56"/>
      <c r="P32" s="56"/>
      <c r="Q32" s="56"/>
      <c r="R32" s="56"/>
      <c r="S32" s="56"/>
      <c r="T32" s="56"/>
      <c r="U32" s="56"/>
      <c r="V32" s="56"/>
      <c r="W32" s="56"/>
      <c r="X32" s="56"/>
      <c r="Y32" s="56"/>
      <c r="Z32" s="56"/>
      <c r="AA32" s="56"/>
      <c r="AB32" s="56"/>
      <c r="AC32" s="56"/>
      <c r="AD32" s="56"/>
      <c r="AE32" s="56"/>
    </row>
    <row r="33" spans="1:31" s="1" customFormat="1" ht="80.099999999999994">
      <c r="A33" s="46" t="s">
        <v>200</v>
      </c>
      <c r="B33" s="47" t="s">
        <v>201</v>
      </c>
      <c r="C33" s="48" t="s">
        <v>161</v>
      </c>
      <c r="D33" s="48">
        <v>3</v>
      </c>
      <c r="E33" s="48" t="s">
        <v>202</v>
      </c>
      <c r="F33" s="49" t="s">
        <v>80</v>
      </c>
      <c r="G33" s="49" t="s">
        <v>86</v>
      </c>
      <c r="H33" s="49" t="s">
        <v>92</v>
      </c>
      <c r="I33" s="49" t="s">
        <v>98</v>
      </c>
      <c r="J33" s="51"/>
      <c r="K33" s="55">
        <f t="shared" si="11"/>
        <v>0</v>
      </c>
      <c r="L33" s="55">
        <f t="shared" si="10"/>
        <v>0</v>
      </c>
      <c r="M33" s="55">
        <f>IF(H33="Não Automatizado",0,IF(H33="Partes da Política Automatizadas",0.25,IF(H33="Automatizada em Alguns Sistemas",0.5,IF(H33="Automatizada em Muitos Sistemas",0.75,IF(H33="Automatizada em Todos os Sistemas",1,"INVALID")))))</f>
        <v>0</v>
      </c>
      <c r="N33" s="55">
        <f>IF(I33="Não Reportado",0,IF(I33="Partes da Política Reportadas",0.25,IF(I33="Reportada em Alguns Sistemas",0.5,IF(I33="Reportada em Muitos Sistemas",0.75,IF(I33="Reportada em Todos os Sistemas",1,"INVALID")))))</f>
        <v>0</v>
      </c>
      <c r="O33" s="56"/>
      <c r="P33" s="56"/>
      <c r="Q33" s="56"/>
      <c r="R33" s="56"/>
      <c r="S33" s="56"/>
      <c r="T33" s="56"/>
      <c r="U33" s="56"/>
      <c r="V33" s="56"/>
      <c r="W33" s="56"/>
      <c r="X33" s="56"/>
      <c r="Y33" s="56"/>
      <c r="Z33" s="56"/>
      <c r="AA33" s="56"/>
      <c r="AB33" s="56"/>
      <c r="AC33" s="56"/>
      <c r="AD33" s="56"/>
      <c r="AE33" s="56"/>
    </row>
    <row r="34" spans="1:31" s="1" customFormat="1" ht="15.95">
      <c r="A34" s="39" t="s">
        <v>203</v>
      </c>
      <c r="B34" s="34" t="s">
        <v>204</v>
      </c>
      <c r="C34" s="35" t="s">
        <v>134</v>
      </c>
      <c r="D34" s="35">
        <v>3</v>
      </c>
      <c r="E34" s="35" t="s">
        <v>138</v>
      </c>
      <c r="F34" s="41" t="s">
        <v>80</v>
      </c>
      <c r="G34" s="41" t="s">
        <v>86</v>
      </c>
      <c r="H34" s="41" t="s">
        <v>92</v>
      </c>
      <c r="I34" s="41" t="s">
        <v>98</v>
      </c>
      <c r="J34" s="37"/>
      <c r="K34" s="55">
        <f t="shared" si="11"/>
        <v>0</v>
      </c>
      <c r="L34" s="55">
        <f t="shared" si="10"/>
        <v>0</v>
      </c>
      <c r="M34" s="55">
        <f>IF(H34="Não Automatizado",0,IF(H34="Partes da Política Automatizadas",0.25,IF(H34="Automatizada em Alguns Sistemas",0.5,IF(H34="Automatizada em Muitos Sistemas",0.75,IF(H34="Automatizada em Todos os Sistemas",1,"INVALID")))))</f>
        <v>0</v>
      </c>
      <c r="N34" s="55">
        <f>IF(I34="Não Reportado",0,IF(I34="Partes da Política Reportadas",0.25,IF(I34="Reportada em Alguns Sistemas",0.5,IF(I34="Reportada em Muitos Sistemas",0.75,IF(I34="Reportada em Todos os Sistemas",1,"INVALID")))))</f>
        <v>0</v>
      </c>
      <c r="O34" s="56"/>
      <c r="P34" s="56"/>
      <c r="Q34" s="56"/>
      <c r="R34" s="56"/>
      <c r="S34" s="56"/>
      <c r="T34" s="56"/>
      <c r="U34" s="56"/>
      <c r="V34" s="56"/>
      <c r="W34" s="56"/>
      <c r="X34" s="56"/>
      <c r="Y34" s="56"/>
      <c r="Z34" s="56"/>
      <c r="AA34" s="56"/>
      <c r="AB34" s="56"/>
      <c r="AC34" s="56"/>
      <c r="AD34" s="56"/>
      <c r="AE34" s="56"/>
    </row>
    <row r="35" spans="1:31" s="12" customFormat="1" hidden="1">
      <c r="C35" s="57"/>
      <c r="D35" s="57"/>
    </row>
    <row r="36" spans="1:31" s="12" customFormat="1" hidden="1">
      <c r="C36" s="57"/>
      <c r="D36" s="57"/>
      <c r="E36" s="137" t="s">
        <v>141</v>
      </c>
      <c r="G36" s="58">
        <f>AVERAGE(K21:K34)</f>
        <v>0</v>
      </c>
      <c r="H36" s="58">
        <f>1-G36</f>
        <v>1</v>
      </c>
    </row>
    <row r="37" spans="1:31" s="12" customFormat="1" ht="15.95" hidden="1">
      <c r="C37" s="57"/>
      <c r="D37" s="57"/>
      <c r="E37" s="59" t="s">
        <v>142</v>
      </c>
      <c r="F37" s="59"/>
      <c r="G37" s="58">
        <f>AVERAGE(L21:L34)</f>
        <v>0</v>
      </c>
      <c r="H37" s="58">
        <f>1-G37</f>
        <v>1</v>
      </c>
    </row>
    <row r="38" spans="1:31" s="12" customFormat="1" ht="15.95" hidden="1">
      <c r="C38" s="57"/>
      <c r="D38" s="57"/>
      <c r="E38" s="59" t="s">
        <v>143</v>
      </c>
      <c r="F38" s="59"/>
      <c r="G38" s="58">
        <f>AVERAGE(M21:M34)</f>
        <v>0</v>
      </c>
      <c r="H38" s="58">
        <f>1-G38</f>
        <v>1</v>
      </c>
    </row>
    <row r="39" spans="1:31" s="12" customFormat="1" ht="15.95" hidden="1">
      <c r="C39" s="57"/>
      <c r="D39" s="57"/>
      <c r="E39" s="59" t="s">
        <v>144</v>
      </c>
      <c r="F39" s="59"/>
      <c r="G39" s="58">
        <f>AVERAGE(N21:N34)</f>
        <v>0</v>
      </c>
      <c r="H39" s="58">
        <f>1-G39</f>
        <v>1</v>
      </c>
    </row>
    <row r="40" spans="1:31" s="12" customFormat="1" ht="15.95" hidden="1">
      <c r="C40" s="57"/>
      <c r="D40" s="57"/>
      <c r="E40" s="59" t="s">
        <v>145</v>
      </c>
      <c r="F40" s="59"/>
      <c r="G40" s="58">
        <f>AVERAGE(G36:G39)</f>
        <v>0</v>
      </c>
      <c r="H40" s="58">
        <f>1-G40</f>
        <v>1</v>
      </c>
    </row>
    <row r="41" spans="1:31" s="12" customFormat="1" ht="15.95" hidden="1">
      <c r="C41" s="57"/>
      <c r="D41" s="57"/>
      <c r="E41" s="59" t="s">
        <v>146</v>
      </c>
      <c r="F41" s="59"/>
      <c r="G41" s="58">
        <f>AVERAGE(L21:L26)</f>
        <v>0</v>
      </c>
      <c r="H41" s="58">
        <f t="shared" ref="H41:H43" si="12">1-G41</f>
        <v>1</v>
      </c>
    </row>
    <row r="42" spans="1:31" s="12" customFormat="1" ht="15.95" hidden="1">
      <c r="C42" s="57"/>
      <c r="D42" s="57"/>
      <c r="E42" s="59" t="s">
        <v>147</v>
      </c>
      <c r="F42" s="59"/>
      <c r="G42" s="58">
        <f>AVERAGE(L21:L32)</f>
        <v>0</v>
      </c>
      <c r="H42" s="58">
        <f t="shared" si="12"/>
        <v>1</v>
      </c>
    </row>
    <row r="43" spans="1:31" s="12" customFormat="1" ht="15.95" hidden="1">
      <c r="C43" s="57"/>
      <c r="D43" s="57"/>
      <c r="E43" s="59" t="s">
        <v>148</v>
      </c>
      <c r="F43" s="59"/>
      <c r="G43" s="58">
        <f>AVERAGE(L21:L34)</f>
        <v>0</v>
      </c>
      <c r="H43" s="58">
        <f t="shared" si="12"/>
        <v>1</v>
      </c>
    </row>
    <row r="45" spans="1:31">
      <c r="A45" s="146" t="s">
        <v>22</v>
      </c>
      <c r="B45" s="146"/>
      <c r="C45" s="146"/>
      <c r="D45" s="146"/>
      <c r="E45" s="146"/>
      <c r="F45" s="146"/>
      <c r="G45" s="146"/>
      <c r="H45" s="146"/>
      <c r="I45" s="146"/>
      <c r="J45" s="146"/>
      <c r="K45" s="146"/>
      <c r="L45" s="146"/>
      <c r="M45" s="146"/>
      <c r="N45" s="146"/>
      <c r="O45" s="146"/>
      <c r="P45" s="146"/>
    </row>
  </sheetData>
  <mergeCells count="8">
    <mergeCell ref="A1:J1"/>
    <mergeCell ref="A45:P45"/>
    <mergeCell ref="O2:AD2"/>
    <mergeCell ref="P3:R3"/>
    <mergeCell ref="S3:U3"/>
    <mergeCell ref="V3:X3"/>
    <mergeCell ref="Y3:AA3"/>
    <mergeCell ref="AB3:AD3"/>
  </mergeCells>
  <conditionalFormatting sqref="B14:F14">
    <cfRule type="colorScale" priority="5">
      <colorScale>
        <cfvo type="min"/>
        <cfvo type="percentile" val="50"/>
        <cfvo type="max"/>
        <color rgb="FFF8696B"/>
        <color rgb="FFFFEB84"/>
        <color rgb="FF63BE7B"/>
      </colorScale>
    </cfRule>
  </conditionalFormatting>
  <conditionalFormatting sqref="E5 B13 D13 F13 H13">
    <cfRule type="cellIs" dxfId="653" priority="1" operator="between">
      <formula>0.76</formula>
      <formula>1</formula>
    </cfRule>
    <cfRule type="cellIs" dxfId="652" priority="2" operator="between">
      <formula>0.5</formula>
      <formula>0.75</formula>
    </cfRule>
    <cfRule type="cellIs" dxfId="651" priority="3" operator="between">
      <formula>0.26</formula>
      <formula>0.5</formula>
    </cfRule>
    <cfRule type="cellIs" dxfId="650" priority="4" operator="lessThan">
      <formula>0.26</formula>
    </cfRule>
  </conditionalFormatting>
  <hyperlinks>
    <hyperlink ref="A45" r:id="rId1" display="http://creativecommons.org/licenses/by-sa/4.0/" xr:uid="{00000000-0004-0000-04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47" operator="equal" id="{C63131E4-932B-4505-AE5E-D3400E632D1A}">
            <xm:f>Valores!$A$8</xm:f>
            <x14:dxf>
              <fill>
                <patternFill>
                  <bgColor rgb="FF27AE60"/>
                </patternFill>
              </fill>
            </x14:dxf>
          </x14:cfRule>
          <x14:cfRule type="cellIs" priority="48" operator="equal" id="{61CF9CC5-5411-40BD-96E0-E3A1CDB7E4CA}">
            <xm:f>Valores!$A$7</xm:f>
            <x14:dxf>
              <fill>
                <patternFill>
                  <bgColor rgb="FFF1C40F"/>
                </patternFill>
              </fill>
            </x14:dxf>
          </x14:cfRule>
          <x14:cfRule type="cellIs" priority="49" operator="equal" id="{80BAB306-61C8-473D-88FB-09943AD593E0}">
            <xm:f>Valores!$A$6</xm:f>
            <x14:dxf>
              <fill>
                <patternFill>
                  <bgColor rgb="FFF39C12"/>
                </patternFill>
              </fill>
            </x14:dxf>
          </x14:cfRule>
          <x14:cfRule type="cellIs" priority="50" operator="equal" id="{664F745E-49F2-480F-A448-81483536FAF7}">
            <xm:f>Valores!$A$5</xm:f>
            <x14:dxf>
              <fill>
                <patternFill>
                  <bgColor rgb="FFE67E22"/>
                </patternFill>
              </fill>
            </x14:dxf>
          </x14:cfRule>
          <x14:cfRule type="cellIs" priority="51" operator="equal" id="{EE825187-D09E-4E8D-953A-48E52DA674B1}">
            <xm:f>Valores!$A$4</xm:f>
            <x14:dxf>
              <fill>
                <patternFill>
                  <bgColor rgb="FFE74C3C"/>
                </patternFill>
              </fill>
            </x14:dxf>
          </x14:cfRule>
          <xm:sqref>F33:F34 F21:F31</xm:sqref>
        </x14:conditionalFormatting>
        <x14:conditionalFormatting xmlns:xm="http://schemas.microsoft.com/office/excel/2006/main">
          <x14:cfRule type="cellIs" priority="32" operator="equal" id="{271C7BF7-F96F-48E7-A1C8-C4A7FC0F17BC}">
            <xm:f>Valores!$A$15</xm:f>
            <x14:dxf>
              <fill>
                <patternFill>
                  <bgColor rgb="FF27AE60"/>
                </patternFill>
              </fill>
            </x14:dxf>
          </x14:cfRule>
          <x14:cfRule type="cellIs" priority="43" operator="equal" id="{11CFC4ED-3640-48AD-A356-2D79A3B27842}">
            <xm:f>Valores!$A$14</xm:f>
            <x14:dxf>
              <fill>
                <patternFill>
                  <bgColor rgb="FFF1C40F"/>
                </patternFill>
              </fill>
            </x14:dxf>
          </x14:cfRule>
          <x14:cfRule type="cellIs" priority="44" operator="equal" id="{B11FDE81-4196-48AE-A7D5-E2312340F8B2}">
            <xm:f>Valores!$A$13</xm:f>
            <x14:dxf>
              <fill>
                <patternFill>
                  <bgColor rgb="FFF39C12"/>
                </patternFill>
              </fill>
            </x14:dxf>
          </x14:cfRule>
          <x14:cfRule type="cellIs" priority="45" operator="equal" id="{6DBCE2B4-70C2-438A-A5E7-E3F513A2CBBD}">
            <xm:f>Valores!$A$12</xm:f>
            <x14:dxf>
              <fill>
                <patternFill>
                  <bgColor rgb="FFE67E22"/>
                </patternFill>
              </fill>
            </x14:dxf>
          </x14:cfRule>
          <x14:cfRule type="cellIs" priority="46" operator="equal" id="{38C852E0-9588-4EB4-ABF2-097959309899}">
            <xm:f>Valores!$A$11</xm:f>
            <x14:dxf>
              <fill>
                <patternFill>
                  <bgColor rgb="FFE74C3C"/>
                </patternFill>
              </fill>
            </x14:dxf>
          </x14:cfRule>
          <xm:sqref>G21:G34</xm:sqref>
        </x14:conditionalFormatting>
        <x14:conditionalFormatting xmlns:xm="http://schemas.microsoft.com/office/excel/2006/main">
          <x14:cfRule type="cellIs" priority="33" operator="equal" id="{15B4E508-9874-4EB8-B416-A1FEC303BE25}">
            <xm:f>Valores!$A$22</xm:f>
            <x14:dxf>
              <fill>
                <patternFill>
                  <bgColor rgb="FF27B060"/>
                </patternFill>
              </fill>
            </x14:dxf>
          </x14:cfRule>
          <x14:cfRule type="cellIs" priority="39" operator="equal" id="{34027FA8-6C13-4162-BF2C-56C0A5E7A0D1}">
            <xm:f>Valores!$A$21</xm:f>
            <x14:dxf>
              <fill>
                <patternFill>
                  <bgColor rgb="FFF1C40F"/>
                </patternFill>
              </fill>
            </x14:dxf>
          </x14:cfRule>
          <x14:cfRule type="cellIs" priority="40" operator="equal" id="{50D9D992-DD9F-4980-B6CB-A828A4BDE399}">
            <xm:f>Valores!$A$20</xm:f>
            <x14:dxf>
              <fill>
                <patternFill>
                  <bgColor rgb="FFF39C12"/>
                </patternFill>
              </fill>
            </x14:dxf>
          </x14:cfRule>
          <x14:cfRule type="cellIs" priority="41" operator="equal" id="{3F95FDA6-7045-4B58-9A2C-996B10FF1BB5}">
            <xm:f>Valores!$A$19</xm:f>
            <x14:dxf>
              <fill>
                <patternFill>
                  <bgColor rgb="FFE67E22"/>
                </patternFill>
              </fill>
            </x14:dxf>
          </x14:cfRule>
          <x14:cfRule type="cellIs" priority="42" operator="equal" id="{4EEAC2E5-4C60-47DB-B81C-0FEF7A739E33}">
            <xm:f>Valores!$A$18</xm:f>
            <x14:dxf>
              <fill>
                <patternFill>
                  <bgColor rgb="FFE74C3C"/>
                </patternFill>
              </fill>
            </x14:dxf>
          </x14:cfRule>
          <xm:sqref>H33:H34</xm:sqref>
        </x14:conditionalFormatting>
        <x14:conditionalFormatting xmlns:xm="http://schemas.microsoft.com/office/excel/2006/main">
          <x14:cfRule type="cellIs" priority="34" operator="equal" id="{DA47A4E8-D306-45A6-9EAD-500AA69EEB5A}">
            <xm:f>Valores!$A$29</xm:f>
            <x14:dxf>
              <fill>
                <patternFill>
                  <bgColor rgb="FF27AE60"/>
                </patternFill>
              </fill>
            </x14:dxf>
          </x14:cfRule>
          <x14:cfRule type="cellIs" priority="36" operator="equal" id="{6C65F695-380F-4BCB-86EB-8FE71210D163}">
            <xm:f>Valores!$A$27</xm:f>
            <x14:dxf>
              <fill>
                <patternFill>
                  <bgColor rgb="FFF39C12"/>
                </patternFill>
              </fill>
            </x14:dxf>
          </x14:cfRule>
          <x14:cfRule type="cellIs" priority="37" operator="equal" id="{6CA7CC33-FB97-48D8-BF13-EC1553712011}">
            <xm:f>Valores!$A$26</xm:f>
            <x14:dxf>
              <fill>
                <patternFill>
                  <bgColor rgb="FFE67E22"/>
                </patternFill>
              </fill>
            </x14:dxf>
          </x14:cfRule>
          <x14:cfRule type="cellIs" priority="38" operator="equal" id="{72AA5205-F644-42BA-B8BE-17D0D103BBBC}">
            <xm:f>Valores!$A$25</xm:f>
            <x14:dxf>
              <fill>
                <patternFill>
                  <bgColor rgb="FFE74C3C"/>
                </patternFill>
              </fill>
            </x14:dxf>
          </x14:cfRule>
          <xm:sqref>I33:I34</xm:sqref>
        </x14:conditionalFormatting>
        <x14:conditionalFormatting xmlns:xm="http://schemas.microsoft.com/office/excel/2006/main">
          <x14:cfRule type="cellIs" priority="35" operator="equal" id="{BC61A50F-EBCA-4A39-91AA-0F906D8F491C}">
            <xm:f>Valores!$A$28</xm:f>
            <x14:dxf>
              <fill>
                <patternFill>
                  <bgColor rgb="FFF1C40F"/>
                </patternFill>
              </fill>
            </x14:dxf>
          </x14:cfRule>
          <xm:sqref>I33:I34</xm:sqref>
        </x14:conditionalFormatting>
        <x14:conditionalFormatting xmlns:xm="http://schemas.microsoft.com/office/excel/2006/main">
          <x14:cfRule type="cellIs" priority="27" operator="equal" id="{31D42315-2015-478A-AD1C-C036FFAF4556}">
            <xm:f>Valores!$A$8</xm:f>
            <x14:dxf>
              <fill>
                <patternFill>
                  <bgColor rgb="FF27AE60"/>
                </patternFill>
              </fill>
            </x14:dxf>
          </x14:cfRule>
          <x14:cfRule type="cellIs" priority="28" operator="equal" id="{F016F540-1872-4FA5-A57A-21790FA344CA}">
            <xm:f>Valores!$A$7</xm:f>
            <x14:dxf>
              <fill>
                <patternFill>
                  <bgColor rgb="FFF1C40F"/>
                </patternFill>
              </fill>
            </x14:dxf>
          </x14:cfRule>
          <x14:cfRule type="cellIs" priority="29" operator="equal" id="{E0260E36-50D9-4EEC-882E-AD8A1C098856}">
            <xm:f>Valores!$A$6</xm:f>
            <x14:dxf>
              <fill>
                <patternFill>
                  <bgColor rgb="FFF39C12"/>
                </patternFill>
              </fill>
            </x14:dxf>
          </x14:cfRule>
          <x14:cfRule type="cellIs" priority="30" operator="equal" id="{53BE1AB3-BCBD-4AD0-8426-2D4AA501399D}">
            <xm:f>Valores!$A$5</xm:f>
            <x14:dxf>
              <fill>
                <patternFill>
                  <bgColor rgb="FFE67E22"/>
                </patternFill>
              </fill>
            </x14:dxf>
          </x14:cfRule>
          <x14:cfRule type="cellIs" priority="31" operator="equal" id="{122CE6B9-EC25-4018-B3A8-2E6C275B0419}">
            <xm:f>Valores!$A$4</xm:f>
            <x14:dxf>
              <fill>
                <patternFill>
                  <bgColor rgb="FFE74C3C"/>
                </patternFill>
              </fill>
            </x14:dxf>
          </x14:cfRule>
          <xm:sqref>F32</xm:sqref>
        </x14:conditionalFormatting>
        <x14:conditionalFormatting xmlns:xm="http://schemas.microsoft.com/office/excel/2006/main">
          <x14:cfRule type="cellIs" priority="13" operator="equal" id="{89A57B5E-A108-44C3-85E9-30A3FB19DE3D}">
            <xm:f>Valores!$A$22</xm:f>
            <x14:dxf>
              <fill>
                <patternFill>
                  <bgColor rgb="FF27B060"/>
                </patternFill>
              </fill>
            </x14:dxf>
          </x14:cfRule>
          <x14:cfRule type="cellIs" priority="19" operator="equal" id="{7066376A-5487-47B8-97B7-357F4CA7F6AE}">
            <xm:f>Valores!$A$21</xm:f>
            <x14:dxf>
              <fill>
                <patternFill>
                  <bgColor rgb="FFF1C40F"/>
                </patternFill>
              </fill>
            </x14:dxf>
          </x14:cfRule>
          <x14:cfRule type="cellIs" priority="20" operator="equal" id="{E5C3D9DA-3C6B-46C2-856C-0C55FEF299BC}">
            <xm:f>Valores!$A$20</xm:f>
            <x14:dxf>
              <fill>
                <patternFill>
                  <bgColor rgb="FFF39C12"/>
                </patternFill>
              </fill>
            </x14:dxf>
          </x14:cfRule>
          <x14:cfRule type="cellIs" priority="21" operator="equal" id="{04FE9F88-1B33-405B-B9C5-E48D7ABC8686}">
            <xm:f>Valores!$A$19</xm:f>
            <x14:dxf>
              <fill>
                <patternFill>
                  <bgColor rgb="FFE67E22"/>
                </patternFill>
              </fill>
            </x14:dxf>
          </x14:cfRule>
          <x14:cfRule type="cellIs" priority="22" operator="equal" id="{86F7DBF2-EF83-49A2-B923-1359B0F9087A}">
            <xm:f>Valores!$A$18</xm:f>
            <x14:dxf>
              <fill>
                <patternFill>
                  <bgColor rgb="FFE74C3C"/>
                </patternFill>
              </fill>
            </x14:dxf>
          </x14:cfRule>
          <xm:sqref>H26 H29:H31</xm:sqref>
        </x14:conditionalFormatting>
        <x14:conditionalFormatting xmlns:xm="http://schemas.microsoft.com/office/excel/2006/main">
          <x14:cfRule type="cellIs" priority="14" operator="equal" id="{585566E2-F63D-42D1-8778-02D585356FF3}">
            <xm:f>Valores!$A$29</xm:f>
            <x14:dxf>
              <fill>
                <patternFill>
                  <bgColor rgb="FF27AE60"/>
                </patternFill>
              </fill>
            </x14:dxf>
          </x14:cfRule>
          <x14:cfRule type="cellIs" priority="16" operator="equal" id="{1CEE932B-5081-425A-94AE-48B00020C0B9}">
            <xm:f>Valores!$A$27</xm:f>
            <x14:dxf>
              <fill>
                <patternFill>
                  <bgColor rgb="FFF39C12"/>
                </patternFill>
              </fill>
            </x14:dxf>
          </x14:cfRule>
          <x14:cfRule type="cellIs" priority="17" operator="equal" id="{9A5DB437-1E44-4C3D-B9AA-772242A465ED}">
            <xm:f>Valores!$A$26</xm:f>
            <x14:dxf>
              <fill>
                <patternFill>
                  <bgColor rgb="FFE67E22"/>
                </patternFill>
              </fill>
            </x14:dxf>
          </x14:cfRule>
          <x14:cfRule type="cellIs" priority="18" operator="equal" id="{7CAC91F6-01C2-4949-98FD-06E94784DD37}">
            <xm:f>Valores!$A$25</xm:f>
            <x14:dxf>
              <fill>
                <patternFill>
                  <bgColor rgb="FFE74C3C"/>
                </patternFill>
              </fill>
            </x14:dxf>
          </x14:cfRule>
          <xm:sqref>I26 I29:I31</xm:sqref>
        </x14:conditionalFormatting>
        <x14:conditionalFormatting xmlns:xm="http://schemas.microsoft.com/office/excel/2006/main">
          <x14:cfRule type="cellIs" priority="15" operator="equal" id="{6262505D-6C12-49CF-A689-B8D40B137778}">
            <xm:f>Valores!$A$28</xm:f>
            <x14:dxf>
              <fill>
                <patternFill>
                  <bgColor rgb="FFF1C40F"/>
                </patternFill>
              </fill>
            </x14:dxf>
          </x14:cfRule>
          <xm:sqref>I26 I29:I31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Valores!$A$25:$A$29</xm:f>
          </x14:formula1>
          <xm:sqref>I26 I29:I31 I33:I34</xm:sqref>
        </x14:dataValidation>
        <x14:dataValidation type="list" allowBlank="1" showInputMessage="1" showErrorMessage="1" xr:uid="{00000000-0002-0000-0400-000001000000}">
          <x14:formula1>
            <xm:f>Valores!$A$18:$A$22</xm:f>
          </x14:formula1>
          <xm:sqref>H26 H33:H34 H29:H31</xm:sqref>
        </x14:dataValidation>
        <x14:dataValidation type="list" allowBlank="1" showInputMessage="1" showErrorMessage="1" xr:uid="{00000000-0002-0000-0400-000002000000}">
          <x14:formula1>
            <xm:f>Valores!$A$11:$A$15</xm:f>
          </x14:formula1>
          <xm:sqref>G21:G34</xm:sqref>
        </x14:dataValidation>
        <x14:dataValidation type="list" allowBlank="1" showInputMessage="1" showErrorMessage="1" xr:uid="{00000000-0002-0000-0400-000003000000}">
          <x14:formula1>
            <xm:f>Valores!$A$4:$A$8</xm:f>
          </x14:formula1>
          <xm:sqref>F21:F34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ilha6">
    <pageSetUpPr fitToPage="1"/>
  </sheetPr>
  <dimension ref="A1:AL43"/>
  <sheetViews>
    <sheetView zoomScale="85" zoomScaleNormal="85" workbookViewId="0">
      <selection activeCell="G7" sqref="G7"/>
    </sheetView>
  </sheetViews>
  <sheetFormatPr defaultColWidth="8.7109375" defaultRowHeight="15"/>
  <cols>
    <col min="2" max="2" width="71.28515625" customWidth="1"/>
    <col min="3" max="3" width="14" style="2" customWidth="1"/>
    <col min="4" max="4" width="20.42578125" style="2" customWidth="1"/>
    <col min="5" max="5" width="48.28515625" customWidth="1"/>
    <col min="6" max="6" width="29.42578125" customWidth="1"/>
    <col min="7" max="7" width="40.140625" customWidth="1"/>
    <col min="8" max="8" width="26.7109375" customWidth="1"/>
    <col min="9" max="9" width="27.28515625" customWidth="1"/>
    <col min="10" max="10" width="50.140625" customWidth="1"/>
    <col min="11" max="34" width="8.7109375" style="12" hidden="1" customWidth="1"/>
    <col min="35" max="38" width="8.7109375" style="12" customWidth="1"/>
  </cols>
  <sheetData>
    <row r="1" spans="1:30" ht="180.2" customHeight="1">
      <c r="A1" s="151" t="s">
        <v>205</v>
      </c>
      <c r="B1" s="151"/>
      <c r="C1" s="151"/>
      <c r="D1" s="151"/>
      <c r="E1" s="151"/>
      <c r="F1" s="151"/>
      <c r="G1" s="151"/>
      <c r="H1" s="151"/>
      <c r="I1" s="151"/>
      <c r="J1" s="153"/>
    </row>
    <row r="2" spans="1:30" ht="54.95" customHeight="1">
      <c r="A2" s="17"/>
      <c r="B2" s="17"/>
      <c r="C2" s="17"/>
      <c r="D2" s="17"/>
      <c r="E2" s="17"/>
      <c r="F2" s="17"/>
      <c r="G2" s="17"/>
      <c r="H2" s="17"/>
      <c r="I2" s="17"/>
      <c r="J2" s="42"/>
      <c r="O2" s="154" t="s">
        <v>104</v>
      </c>
      <c r="P2" s="154"/>
      <c r="Q2" s="154"/>
      <c r="R2" s="154"/>
      <c r="S2" s="154"/>
      <c r="T2" s="154"/>
      <c r="U2" s="154"/>
      <c r="V2" s="154"/>
      <c r="W2" s="154"/>
      <c r="X2" s="154"/>
      <c r="Y2" s="154"/>
      <c r="Z2" s="154"/>
      <c r="AA2" s="154"/>
      <c r="AB2" s="154"/>
      <c r="AC2" s="154"/>
      <c r="AD2" s="154"/>
    </row>
    <row r="3" spans="1:30" ht="75.95" customHeight="1">
      <c r="A3" s="17"/>
      <c r="B3" s="17"/>
      <c r="C3" s="17"/>
      <c r="D3" s="17"/>
      <c r="E3" s="17"/>
      <c r="F3" s="17"/>
      <c r="G3" s="17"/>
      <c r="H3" s="17"/>
      <c r="I3" s="17"/>
      <c r="J3" s="42"/>
      <c r="O3" s="137"/>
      <c r="P3" s="154" t="s">
        <v>105</v>
      </c>
      <c r="Q3" s="154"/>
      <c r="R3" s="154"/>
      <c r="S3" s="154" t="s">
        <v>106</v>
      </c>
      <c r="T3" s="154"/>
      <c r="U3" s="154"/>
      <c r="V3" s="154" t="s">
        <v>16</v>
      </c>
      <c r="W3" s="154"/>
      <c r="X3" s="154"/>
      <c r="Y3" s="154" t="s">
        <v>18</v>
      </c>
      <c r="Z3" s="154"/>
      <c r="AA3" s="154"/>
      <c r="AB3" s="154" t="s">
        <v>20</v>
      </c>
      <c r="AC3" s="154"/>
      <c r="AD3" s="154"/>
    </row>
    <row r="4" spans="1:30" ht="16.7" customHeight="1">
      <c r="A4" s="17"/>
      <c r="B4" s="17"/>
      <c r="C4" s="17"/>
      <c r="D4" s="17"/>
      <c r="E4" s="17"/>
      <c r="F4" s="17"/>
      <c r="G4" s="17"/>
      <c r="H4" s="17"/>
      <c r="I4" s="17"/>
      <c r="J4" s="42"/>
      <c r="O4" s="12" t="s">
        <v>107</v>
      </c>
      <c r="P4" s="12" t="s">
        <v>108</v>
      </c>
      <c r="Q4" s="12" t="s">
        <v>109</v>
      </c>
      <c r="R4" s="12" t="s">
        <v>110</v>
      </c>
      <c r="S4" s="12" t="s">
        <v>108</v>
      </c>
      <c r="T4" s="12" t="s">
        <v>109</v>
      </c>
      <c r="U4" s="12" t="s">
        <v>110</v>
      </c>
      <c r="V4" s="12" t="s">
        <v>108</v>
      </c>
      <c r="W4" s="12" t="s">
        <v>109</v>
      </c>
      <c r="X4" s="12" t="s">
        <v>110</v>
      </c>
      <c r="Y4" s="12" t="s">
        <v>108</v>
      </c>
      <c r="Z4" s="12" t="s">
        <v>109</v>
      </c>
      <c r="AA4" s="12" t="s">
        <v>110</v>
      </c>
      <c r="AB4" s="12" t="s">
        <v>108</v>
      </c>
      <c r="AC4" s="12" t="s">
        <v>109</v>
      </c>
      <c r="AD4" s="12" t="s">
        <v>110</v>
      </c>
    </row>
    <row r="5" spans="1:30" ht="81.95" customHeight="1">
      <c r="A5" s="17"/>
      <c r="B5" s="17"/>
      <c r="C5" s="17"/>
      <c r="D5" s="17"/>
      <c r="E5" s="27">
        <f>G38</f>
        <v>0</v>
      </c>
      <c r="F5" s="43"/>
      <c r="G5" s="19"/>
      <c r="H5" s="17"/>
      <c r="I5" s="17"/>
      <c r="J5" s="42"/>
      <c r="O5" s="12" t="s">
        <v>111</v>
      </c>
      <c r="P5" s="12">
        <f>IF(G38&lt;0.26,1,0)</f>
        <v>1</v>
      </c>
      <c r="Q5" s="52">
        <f>IF(P5&lt;&gt;0,G$38,0)</f>
        <v>0</v>
      </c>
      <c r="R5" s="53">
        <f>IF(P5&lt;&gt;0,H$38,0)</f>
        <v>1</v>
      </c>
      <c r="S5" s="12">
        <f>IF(G$34&lt;0.26,1,0)</f>
        <v>1</v>
      </c>
      <c r="T5" s="52">
        <f>IF(S5&lt;&gt;0,G$34,0)</f>
        <v>0</v>
      </c>
      <c r="U5" s="53">
        <f>IF(S5&lt;&gt;0,H$34,0)</f>
        <v>1</v>
      </c>
      <c r="V5" s="12">
        <f>IF(G35&lt;0.26,1,0)</f>
        <v>1</v>
      </c>
      <c r="W5" s="52">
        <f>IF(V5&lt;&gt;0,G$35,0)</f>
        <v>0</v>
      </c>
      <c r="X5" s="52">
        <f>IF(V5&lt;&gt;0,H$35,0)</f>
        <v>1</v>
      </c>
      <c r="Y5" s="12">
        <f>IF(G36&lt;0.26,1,0)</f>
        <v>1</v>
      </c>
      <c r="Z5" s="52">
        <f>IF(Y5&lt;&gt;0,G$36,0)</f>
        <v>0</v>
      </c>
      <c r="AA5" s="52">
        <f>IF($Y5&lt;&gt;0,H$36,0)</f>
        <v>1</v>
      </c>
      <c r="AB5" s="12">
        <f>IF(G37&lt;0.26,1,0)</f>
        <v>1</v>
      </c>
      <c r="AC5" s="52">
        <f>IF(AB5&lt;&gt;0,G$37,0)</f>
        <v>0</v>
      </c>
      <c r="AD5" s="52">
        <f>IF(AB5&lt;&gt;0,H$37,0)</f>
        <v>1</v>
      </c>
    </row>
    <row r="6" spans="1:30">
      <c r="A6" s="17"/>
      <c r="B6" s="17"/>
      <c r="C6" s="17"/>
      <c r="D6" s="17"/>
      <c r="E6" s="17"/>
      <c r="F6" s="17"/>
      <c r="G6" s="17"/>
      <c r="H6" s="17"/>
      <c r="I6" s="17"/>
      <c r="J6" s="42"/>
      <c r="O6" s="12" t="s">
        <v>112</v>
      </c>
      <c r="P6" s="12">
        <f>IF(AND(G38&gt;0.26,G38&lt;=0.5)*1,1,0)</f>
        <v>0</v>
      </c>
      <c r="Q6" s="52">
        <f t="shared" ref="Q6:Q8" si="0">IF(P6&lt;&gt;0,G$38,0)</f>
        <v>0</v>
      </c>
      <c r="R6" s="53">
        <f t="shared" ref="R6:R8" si="1">IF(P6&lt;&gt;0,H$38,0)</f>
        <v>0</v>
      </c>
      <c r="S6" s="12">
        <f>IF(AND(G34&gt;0.26,G34&lt;=0.5)*1,1,0)</f>
        <v>0</v>
      </c>
      <c r="T6" s="52">
        <f t="shared" ref="T6:T8" si="2">IF(S6&lt;&gt;0,G$34,0)</f>
        <v>0</v>
      </c>
      <c r="U6" s="53">
        <f t="shared" ref="U6:U8" si="3">IF(S6&lt;&gt;0,H$34,0)</f>
        <v>0</v>
      </c>
      <c r="V6" s="12">
        <f>IF(AND(G35&gt;0.26,G35&lt;=0.5)*1,1,0)</f>
        <v>0</v>
      </c>
      <c r="W6" s="52">
        <f t="shared" ref="W6:W8" si="4">IF(V6&lt;&gt;0,G$35,0)</f>
        <v>0</v>
      </c>
      <c r="X6" s="52">
        <f t="shared" ref="X6:X8" si="5">IF(V6&lt;&gt;0,H$35,0)</f>
        <v>0</v>
      </c>
      <c r="Y6" s="12">
        <f>IF(AND(G36&gt;0.26,G36&lt;=0.5)*1,1,0)</f>
        <v>0</v>
      </c>
      <c r="Z6" s="52">
        <f t="shared" ref="Z6:Z8" si="6">IF(Y6&lt;&gt;0,G$36,0)</f>
        <v>0</v>
      </c>
      <c r="AA6" s="52">
        <f t="shared" ref="AA6:AA8" si="7">IF($Y6&lt;&gt;0,H$36,0)</f>
        <v>0</v>
      </c>
      <c r="AB6" s="12">
        <f>IF(AND(G37&gt;0.26,G37&lt;=0.5)*1,1,0)</f>
        <v>0</v>
      </c>
      <c r="AC6" s="52">
        <f t="shared" ref="AC6:AC8" si="8">IF(AB6&lt;&gt;0,G$37,0)</f>
        <v>0</v>
      </c>
      <c r="AD6" s="52">
        <f t="shared" ref="AD6:AD8" si="9">IF(AB6&lt;&gt;0,H$37,0)</f>
        <v>0</v>
      </c>
    </row>
    <row r="7" spans="1:30">
      <c r="A7" s="17"/>
      <c r="B7" s="17"/>
      <c r="C7" s="17"/>
      <c r="D7" s="17"/>
      <c r="E7" s="18"/>
      <c r="F7" s="18"/>
      <c r="G7" s="19"/>
      <c r="H7" s="17"/>
      <c r="I7" s="17"/>
      <c r="J7" s="42"/>
      <c r="O7" s="12" t="s">
        <v>113</v>
      </c>
      <c r="P7" s="12">
        <f>IF(AND(G38&gt;0.5,G38&lt;=0.75)*1,1,0)</f>
        <v>0</v>
      </c>
      <c r="Q7" s="52">
        <f t="shared" si="0"/>
        <v>0</v>
      </c>
      <c r="R7" s="53">
        <f t="shared" si="1"/>
        <v>0</v>
      </c>
      <c r="S7" s="12">
        <f>IF(AND(G34&gt;0.5,G34&lt;=0.75)*1,1,0)</f>
        <v>0</v>
      </c>
      <c r="T7" s="52">
        <f t="shared" si="2"/>
        <v>0</v>
      </c>
      <c r="U7" s="53">
        <f t="shared" si="3"/>
        <v>0</v>
      </c>
      <c r="V7" s="12">
        <f>IF(AND(G35&gt;0.5,G35&lt;=0.75)*1,1,0)</f>
        <v>0</v>
      </c>
      <c r="W7" s="52">
        <f t="shared" si="4"/>
        <v>0</v>
      </c>
      <c r="X7" s="52">
        <f t="shared" si="5"/>
        <v>0</v>
      </c>
      <c r="Y7" s="12">
        <f>IF(AND(G36&gt;0.5,G36&lt;=0.75)*1,1,0)</f>
        <v>0</v>
      </c>
      <c r="Z7" s="52">
        <f t="shared" si="6"/>
        <v>0</v>
      </c>
      <c r="AA7" s="52">
        <f t="shared" si="7"/>
        <v>0</v>
      </c>
      <c r="AB7" s="12">
        <f>IF(AND(G37&gt;0.5,G37&lt;=0.75)*1,1,0)</f>
        <v>0</v>
      </c>
      <c r="AC7" s="52">
        <f t="shared" si="8"/>
        <v>0</v>
      </c>
      <c r="AD7" s="52">
        <f t="shared" si="9"/>
        <v>0</v>
      </c>
    </row>
    <row r="8" spans="1:30">
      <c r="A8" s="17"/>
      <c r="B8" s="17"/>
      <c r="C8" s="17"/>
      <c r="D8" s="17"/>
      <c r="E8" s="17"/>
      <c r="F8" s="17"/>
      <c r="G8" s="17"/>
      <c r="H8" s="17"/>
      <c r="I8" s="17"/>
      <c r="J8" s="42"/>
      <c r="O8" s="12" t="s">
        <v>114</v>
      </c>
      <c r="P8" s="12">
        <f>IF(AND(G38&gt;=0.76,G38&lt;=1)*1,1,0)</f>
        <v>0</v>
      </c>
      <c r="Q8" s="52">
        <f t="shared" si="0"/>
        <v>0</v>
      </c>
      <c r="R8" s="53">
        <f t="shared" si="1"/>
        <v>0</v>
      </c>
      <c r="S8" s="12">
        <f>IF(AND(G34&gt;=0.76,G34&lt;=1)*1,1,0)</f>
        <v>0</v>
      </c>
      <c r="T8" s="52">
        <f t="shared" si="2"/>
        <v>0</v>
      </c>
      <c r="U8" s="53">
        <f t="shared" si="3"/>
        <v>0</v>
      </c>
      <c r="V8" s="12">
        <f>IF(AND(G35&gt;=0.76,G35&lt;=1)*1,1,0)</f>
        <v>0</v>
      </c>
      <c r="W8" s="52">
        <f t="shared" si="4"/>
        <v>0</v>
      </c>
      <c r="X8" s="52">
        <f t="shared" si="5"/>
        <v>0</v>
      </c>
      <c r="Y8" s="12">
        <f>IF(AND(G36&gt;=0.76,G36&lt;=1)*1,1,0)</f>
        <v>0</v>
      </c>
      <c r="Z8" s="52">
        <f t="shared" si="6"/>
        <v>0</v>
      </c>
      <c r="AA8" s="52">
        <f t="shared" si="7"/>
        <v>0</v>
      </c>
      <c r="AB8" s="12">
        <f>IF(AND(G37&gt;=0.76,G37&lt;=1)*1,1,0)</f>
        <v>0</v>
      </c>
      <c r="AC8" s="52">
        <f t="shared" si="8"/>
        <v>0</v>
      </c>
      <c r="AD8" s="52">
        <f t="shared" si="9"/>
        <v>0</v>
      </c>
    </row>
    <row r="9" spans="1:30" ht="92.1">
      <c r="A9" s="17"/>
      <c r="B9" s="17"/>
      <c r="C9" s="17"/>
      <c r="D9" s="17"/>
      <c r="E9" s="20"/>
      <c r="F9" s="17"/>
      <c r="G9" s="17"/>
      <c r="H9" s="21"/>
      <c r="I9" s="17"/>
      <c r="J9" s="42"/>
    </row>
    <row r="10" spans="1:30">
      <c r="A10" s="17"/>
      <c r="B10" s="17"/>
      <c r="C10" s="17"/>
      <c r="D10" s="17"/>
      <c r="E10" s="17"/>
      <c r="F10" s="17"/>
      <c r="G10" s="17"/>
      <c r="H10" s="17"/>
      <c r="I10" s="17"/>
      <c r="J10" s="42"/>
    </row>
    <row r="11" spans="1:30">
      <c r="A11" s="17"/>
      <c r="B11" s="17"/>
      <c r="C11" s="17"/>
      <c r="D11" s="17"/>
      <c r="E11" s="17"/>
      <c r="F11" s="17"/>
      <c r="G11" s="17"/>
      <c r="H11" s="17"/>
      <c r="I11" s="17"/>
      <c r="J11" s="42"/>
    </row>
    <row r="12" spans="1:30">
      <c r="A12" s="17"/>
      <c r="B12" s="17"/>
      <c r="C12" s="17"/>
      <c r="D12" s="22"/>
      <c r="E12" s="23"/>
      <c r="F12" s="23"/>
      <c r="G12" s="23"/>
      <c r="H12" s="23"/>
      <c r="I12" s="23"/>
      <c r="J12" s="42"/>
    </row>
    <row r="13" spans="1:30" ht="47.1">
      <c r="A13" s="17"/>
      <c r="B13" s="107">
        <f>G34</f>
        <v>0</v>
      </c>
      <c r="C13" s="17"/>
      <c r="D13" s="25">
        <f>G35</f>
        <v>0</v>
      </c>
      <c r="E13" s="17"/>
      <c r="F13" s="25">
        <f>G36</f>
        <v>0</v>
      </c>
      <c r="G13" s="17"/>
      <c r="H13" s="26">
        <f>G37</f>
        <v>0</v>
      </c>
      <c r="I13" s="17"/>
      <c r="J13" s="42"/>
    </row>
    <row r="14" spans="1:30">
      <c r="A14" s="17"/>
      <c r="B14" s="17"/>
      <c r="C14" s="17"/>
      <c r="D14" s="17"/>
      <c r="E14" s="17"/>
      <c r="F14" s="17"/>
      <c r="G14" s="17"/>
      <c r="H14" s="17"/>
      <c r="I14" s="17"/>
      <c r="J14" s="42"/>
    </row>
    <row r="15" spans="1:30">
      <c r="A15" s="17"/>
      <c r="B15" s="17"/>
      <c r="C15" s="17"/>
      <c r="D15" s="17"/>
      <c r="E15" s="17"/>
      <c r="F15" s="17"/>
      <c r="G15" s="17"/>
      <c r="H15" s="17"/>
      <c r="I15" s="17"/>
      <c r="J15" s="42"/>
    </row>
    <row r="16" spans="1:30">
      <c r="A16" s="17"/>
      <c r="B16" s="17"/>
      <c r="C16" s="17"/>
      <c r="D16" s="17"/>
      <c r="E16" s="17"/>
      <c r="F16" s="17"/>
      <c r="G16" s="17"/>
      <c r="H16" s="17"/>
      <c r="I16" s="17"/>
      <c r="J16" s="42"/>
    </row>
    <row r="17" spans="1:38">
      <c r="A17" s="17"/>
      <c r="B17" s="17"/>
      <c r="C17" s="17"/>
      <c r="D17" s="17"/>
      <c r="E17" s="17"/>
      <c r="F17" s="17"/>
      <c r="G17" s="17"/>
      <c r="H17" s="17"/>
      <c r="I17" s="17"/>
      <c r="J17" s="42"/>
    </row>
    <row r="18" spans="1:38">
      <c r="A18" s="17"/>
      <c r="B18" s="17"/>
      <c r="C18" s="17"/>
      <c r="D18" s="17"/>
      <c r="E18" s="17"/>
      <c r="F18" s="17"/>
      <c r="G18" s="17"/>
      <c r="H18" s="17"/>
      <c r="I18" s="17"/>
      <c r="J18" s="42"/>
    </row>
    <row r="19" spans="1:38">
      <c r="A19" s="17"/>
      <c r="B19" s="17"/>
      <c r="C19" s="17"/>
      <c r="D19" s="17"/>
      <c r="E19" s="17"/>
      <c r="F19" s="17"/>
      <c r="G19" s="17"/>
      <c r="H19" s="17"/>
      <c r="I19" s="17"/>
      <c r="J19" s="42"/>
    </row>
    <row r="20" spans="1:38" s="11" customFormat="1" ht="32.1">
      <c r="A20" s="9" t="s">
        <v>4</v>
      </c>
      <c r="B20" s="9" t="s">
        <v>115</v>
      </c>
      <c r="C20" s="9" t="s">
        <v>8</v>
      </c>
      <c r="D20" s="10" t="s">
        <v>150</v>
      </c>
      <c r="E20" s="9" t="s">
        <v>116</v>
      </c>
      <c r="F20" s="9" t="s">
        <v>14</v>
      </c>
      <c r="G20" s="9" t="s">
        <v>16</v>
      </c>
      <c r="H20" s="10" t="s">
        <v>117</v>
      </c>
      <c r="I20" s="9" t="s">
        <v>20</v>
      </c>
      <c r="J20" s="60" t="s">
        <v>118</v>
      </c>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row>
    <row r="21" spans="1:38" ht="80.099999999999994">
      <c r="A21" s="33" t="s">
        <v>206</v>
      </c>
      <c r="B21" s="34" t="s">
        <v>207</v>
      </c>
      <c r="C21" s="35" t="s">
        <v>161</v>
      </c>
      <c r="D21" s="35" t="s">
        <v>126</v>
      </c>
      <c r="E21" s="61" t="s">
        <v>194</v>
      </c>
      <c r="F21" s="36" t="s">
        <v>80</v>
      </c>
      <c r="G21" s="66" t="s">
        <v>86</v>
      </c>
      <c r="H21" s="62" t="s">
        <v>172</v>
      </c>
      <c r="I21" s="62" t="s">
        <v>172</v>
      </c>
      <c r="J21" s="63"/>
      <c r="K21" s="71">
        <f t="shared" ref="K21:K32" si="10">IF(F21="Sem Política",0,IF(F21="Política Informal",0.25,IF(F21="Política Parcialmente Escrita",0.5,IF(F21="Política Escrita",0.75,IF(F21="Política Escrita e Aprovada",1,"INVALID")))))</f>
        <v>0</v>
      </c>
      <c r="L21" s="71">
        <f t="shared" ref="L21:L32" si="11">IF(G21="Não implementado",0,IF(G21="Partes da Política Implementadas",0.25,IF(G21="Implementada em Alguns Sistemas",0.5,IF(G21="Implementada em Muitos Sistemas",0.75,IF(G21="Implementada em Todos os Sistemas",1,"INVALID")))))</f>
        <v>0</v>
      </c>
      <c r="M21" s="71"/>
      <c r="N21" s="71"/>
    </row>
    <row r="22" spans="1:38" ht="48">
      <c r="A22" s="64" t="s">
        <v>208</v>
      </c>
      <c r="B22" s="47" t="s">
        <v>209</v>
      </c>
      <c r="C22" s="48" t="s">
        <v>161</v>
      </c>
      <c r="D22" s="48" t="s">
        <v>126</v>
      </c>
      <c r="E22" s="65" t="s">
        <v>210</v>
      </c>
      <c r="F22" s="66" t="s">
        <v>80</v>
      </c>
      <c r="G22" s="66" t="s">
        <v>86</v>
      </c>
      <c r="H22" s="67" t="s">
        <v>172</v>
      </c>
      <c r="I22" s="67" t="s">
        <v>172</v>
      </c>
      <c r="J22" s="68"/>
      <c r="K22" s="71">
        <f t="shared" si="10"/>
        <v>0</v>
      </c>
      <c r="L22" s="71">
        <f t="shared" si="11"/>
        <v>0</v>
      </c>
      <c r="M22" s="71"/>
      <c r="N22" s="71"/>
    </row>
    <row r="23" spans="1:38" ht="63.95">
      <c r="A23" s="64" t="s">
        <v>211</v>
      </c>
      <c r="B23" s="47" t="s">
        <v>212</v>
      </c>
      <c r="C23" s="48" t="s">
        <v>161</v>
      </c>
      <c r="D23" s="48" t="s">
        <v>126</v>
      </c>
      <c r="E23" s="65" t="s">
        <v>194</v>
      </c>
      <c r="F23" s="66" t="s">
        <v>80</v>
      </c>
      <c r="G23" s="66" t="s">
        <v>86</v>
      </c>
      <c r="H23" s="66" t="s">
        <v>92</v>
      </c>
      <c r="I23" s="66" t="s">
        <v>98</v>
      </c>
      <c r="J23" s="68"/>
      <c r="K23" s="71">
        <f t="shared" si="10"/>
        <v>0</v>
      </c>
      <c r="L23" s="71">
        <f t="shared" si="11"/>
        <v>0</v>
      </c>
      <c r="M23" s="71">
        <f t="shared" ref="M23:M30" si="12">IF(H23="Não Automatizado",0,IF(H23="Partes da Política Automatizadas",0.25,IF(H23="Automatizada em Alguns Sistemas",0.5,IF(H23="Automatizada em Muitos Sistemas",0.75,IF(H23="Automatizada em Todos os Sistemas",1,"INVALID")))))</f>
        <v>0</v>
      </c>
      <c r="N23" s="71">
        <f t="shared" ref="N23:N30" si="13">IF(I23="Não Reportado",0,IF(I23="Partes da Política Reportadas",0.25,IF(I23="Reportada em Alguns Sistemas",0.5,IF(I23="Reportada em Muitos Sistemas",0.75,IF(I23="Reportada em Todos os Sistemas",1,"INVALID")))))</f>
        <v>0</v>
      </c>
    </row>
    <row r="24" spans="1:38" ht="48">
      <c r="A24" s="64" t="s">
        <v>213</v>
      </c>
      <c r="B24" s="47" t="s">
        <v>214</v>
      </c>
      <c r="C24" s="48" t="s">
        <v>161</v>
      </c>
      <c r="D24" s="48" t="s">
        <v>126</v>
      </c>
      <c r="E24" s="65" t="s">
        <v>215</v>
      </c>
      <c r="F24" s="66" t="s">
        <v>80</v>
      </c>
      <c r="G24" s="66" t="s">
        <v>86</v>
      </c>
      <c r="H24" s="66" t="s">
        <v>92</v>
      </c>
      <c r="I24" s="66" t="s">
        <v>98</v>
      </c>
      <c r="J24" s="68"/>
      <c r="K24" s="71">
        <f t="shared" si="10"/>
        <v>0</v>
      </c>
      <c r="L24" s="71">
        <f t="shared" si="11"/>
        <v>0</v>
      </c>
      <c r="M24" s="71">
        <f t="shared" si="12"/>
        <v>0</v>
      </c>
      <c r="N24" s="71">
        <f t="shared" si="13"/>
        <v>0</v>
      </c>
    </row>
    <row r="25" spans="1:38" ht="48">
      <c r="A25" s="64" t="s">
        <v>216</v>
      </c>
      <c r="B25" s="47" t="s">
        <v>217</v>
      </c>
      <c r="C25" s="48" t="s">
        <v>161</v>
      </c>
      <c r="D25" s="48" t="s">
        <v>126</v>
      </c>
      <c r="E25" s="65" t="s">
        <v>215</v>
      </c>
      <c r="F25" s="66" t="s">
        <v>80</v>
      </c>
      <c r="G25" s="66" t="s">
        <v>86</v>
      </c>
      <c r="H25" s="66" t="s">
        <v>92</v>
      </c>
      <c r="I25" s="66" t="s">
        <v>98</v>
      </c>
      <c r="J25" s="68"/>
      <c r="K25" s="71">
        <f t="shared" si="10"/>
        <v>0</v>
      </c>
      <c r="L25" s="71">
        <f t="shared" si="11"/>
        <v>0</v>
      </c>
      <c r="M25" s="71">
        <f t="shared" si="12"/>
        <v>0</v>
      </c>
      <c r="N25" s="71">
        <f t="shared" si="13"/>
        <v>0</v>
      </c>
    </row>
    <row r="26" spans="1:38" ht="96">
      <c r="A26" s="64" t="s">
        <v>218</v>
      </c>
      <c r="B26" s="47" t="s">
        <v>219</v>
      </c>
      <c r="C26" s="48" t="s">
        <v>161</v>
      </c>
      <c r="D26" s="48" t="s">
        <v>126</v>
      </c>
      <c r="E26" s="65" t="s">
        <v>210</v>
      </c>
      <c r="F26" s="66" t="s">
        <v>80</v>
      </c>
      <c r="G26" s="66" t="s">
        <v>86</v>
      </c>
      <c r="H26" s="66" t="s">
        <v>92</v>
      </c>
      <c r="I26" s="66" t="s">
        <v>98</v>
      </c>
      <c r="J26" s="68"/>
      <c r="K26" s="71">
        <f t="shared" si="10"/>
        <v>0</v>
      </c>
      <c r="L26" s="71">
        <f t="shared" si="11"/>
        <v>0</v>
      </c>
      <c r="M26" s="71">
        <f t="shared" si="12"/>
        <v>0</v>
      </c>
      <c r="N26" s="71">
        <f t="shared" si="13"/>
        <v>0</v>
      </c>
    </row>
    <row r="27" spans="1:38" ht="63.95">
      <c r="A27" s="64" t="s">
        <v>220</v>
      </c>
      <c r="B27" s="47" t="s">
        <v>221</v>
      </c>
      <c r="C27" s="48" t="s">
        <v>161</v>
      </c>
      <c r="D27" s="48" t="s">
        <v>126</v>
      </c>
      <c r="E27" s="65" t="s">
        <v>222</v>
      </c>
      <c r="F27" s="66" t="s">
        <v>80</v>
      </c>
      <c r="G27" s="66" t="s">
        <v>86</v>
      </c>
      <c r="H27" s="66" t="s">
        <v>92</v>
      </c>
      <c r="I27" s="66" t="s">
        <v>98</v>
      </c>
      <c r="J27" s="68"/>
      <c r="K27" s="71">
        <f t="shared" si="10"/>
        <v>0</v>
      </c>
      <c r="L27" s="71">
        <f t="shared" si="11"/>
        <v>0</v>
      </c>
      <c r="M27" s="71">
        <f t="shared" si="12"/>
        <v>0</v>
      </c>
      <c r="N27" s="71">
        <f t="shared" si="13"/>
        <v>0</v>
      </c>
    </row>
    <row r="28" spans="1:38" ht="48">
      <c r="A28" s="64" t="s">
        <v>223</v>
      </c>
      <c r="B28" s="47" t="s">
        <v>224</v>
      </c>
      <c r="C28" s="48" t="s">
        <v>161</v>
      </c>
      <c r="D28" s="48" t="s">
        <v>135</v>
      </c>
      <c r="E28" s="65" t="s">
        <v>194</v>
      </c>
      <c r="F28" s="66" t="s">
        <v>80</v>
      </c>
      <c r="G28" s="66" t="s">
        <v>86</v>
      </c>
      <c r="H28" s="66" t="s">
        <v>92</v>
      </c>
      <c r="I28" s="66" t="s">
        <v>98</v>
      </c>
      <c r="J28" s="68"/>
      <c r="K28" s="71">
        <f t="shared" si="10"/>
        <v>0</v>
      </c>
      <c r="L28" s="71">
        <f t="shared" si="11"/>
        <v>0</v>
      </c>
      <c r="M28" s="71">
        <f t="shared" si="12"/>
        <v>0</v>
      </c>
      <c r="N28" s="71">
        <f t="shared" si="13"/>
        <v>0</v>
      </c>
    </row>
    <row r="29" spans="1:38" ht="48">
      <c r="A29" s="64" t="s">
        <v>225</v>
      </c>
      <c r="B29" s="47" t="s">
        <v>226</v>
      </c>
      <c r="C29" s="48" t="s">
        <v>161</v>
      </c>
      <c r="D29" s="48" t="s">
        <v>135</v>
      </c>
      <c r="E29" s="65" t="s">
        <v>227</v>
      </c>
      <c r="F29" s="66" t="s">
        <v>80</v>
      </c>
      <c r="G29" s="66" t="s">
        <v>86</v>
      </c>
      <c r="H29" s="66" t="s">
        <v>92</v>
      </c>
      <c r="I29" s="66" t="s">
        <v>98</v>
      </c>
      <c r="J29" s="68"/>
      <c r="K29" s="71">
        <f t="shared" si="10"/>
        <v>0</v>
      </c>
      <c r="L29" s="71">
        <f t="shared" si="11"/>
        <v>0</v>
      </c>
      <c r="M29" s="71">
        <f t="shared" si="12"/>
        <v>0</v>
      </c>
      <c r="N29" s="71">
        <f t="shared" si="13"/>
        <v>0</v>
      </c>
    </row>
    <row r="30" spans="1:38" ht="96">
      <c r="A30" s="88" t="s">
        <v>228</v>
      </c>
      <c r="B30" s="47" t="s">
        <v>229</v>
      </c>
      <c r="C30" s="48" t="s">
        <v>130</v>
      </c>
      <c r="D30" s="48" t="s">
        <v>135</v>
      </c>
      <c r="E30" s="65" t="s">
        <v>194</v>
      </c>
      <c r="F30" s="66" t="s">
        <v>80</v>
      </c>
      <c r="G30" s="66" t="s">
        <v>86</v>
      </c>
      <c r="H30" s="66" t="s">
        <v>92</v>
      </c>
      <c r="I30" s="66" t="s">
        <v>98</v>
      </c>
      <c r="J30" s="68"/>
      <c r="K30" s="71">
        <f t="shared" si="10"/>
        <v>0</v>
      </c>
      <c r="L30" s="71">
        <f t="shared" si="11"/>
        <v>0</v>
      </c>
      <c r="M30" s="71">
        <f t="shared" si="12"/>
        <v>0</v>
      </c>
      <c r="N30" s="71">
        <f t="shared" si="13"/>
        <v>0</v>
      </c>
    </row>
    <row r="31" spans="1:38" ht="48">
      <c r="A31" s="64" t="s">
        <v>230</v>
      </c>
      <c r="B31" s="47" t="s">
        <v>231</v>
      </c>
      <c r="C31" s="48" t="s">
        <v>161</v>
      </c>
      <c r="D31" s="48" t="s">
        <v>135</v>
      </c>
      <c r="E31" s="65" t="s">
        <v>182</v>
      </c>
      <c r="F31" s="66" t="s">
        <v>80</v>
      </c>
      <c r="G31" s="66" t="s">
        <v>86</v>
      </c>
      <c r="H31" s="67" t="s">
        <v>172</v>
      </c>
      <c r="I31" s="67" t="s">
        <v>172</v>
      </c>
      <c r="J31" s="68"/>
      <c r="K31" s="71">
        <f t="shared" si="10"/>
        <v>0</v>
      </c>
      <c r="L31" s="71">
        <f t="shared" si="11"/>
        <v>0</v>
      </c>
      <c r="M31" s="71"/>
      <c r="N31" s="71"/>
    </row>
    <row r="32" spans="1:38" ht="63.95">
      <c r="A32" s="33" t="s">
        <v>232</v>
      </c>
      <c r="B32" s="34" t="s">
        <v>233</v>
      </c>
      <c r="C32" s="35" t="s">
        <v>161</v>
      </c>
      <c r="D32" s="35">
        <v>3</v>
      </c>
      <c r="E32" s="61" t="s">
        <v>215</v>
      </c>
      <c r="F32" s="36" t="s">
        <v>80</v>
      </c>
      <c r="G32" s="36" t="s">
        <v>86</v>
      </c>
      <c r="H32" s="36" t="s">
        <v>92</v>
      </c>
      <c r="I32" s="36" t="s">
        <v>98</v>
      </c>
      <c r="J32" s="63"/>
      <c r="K32" s="71">
        <f t="shared" si="10"/>
        <v>0</v>
      </c>
      <c r="L32" s="71">
        <f t="shared" si="11"/>
        <v>0</v>
      </c>
      <c r="M32" s="71">
        <f>IF(H32="Não Automatizado",0,IF(H32="Partes da Política Automatizadas",0.25,IF(H32="Automatizada em Alguns Sistemas",0.5,IF(H32="Automatizada em Muitos Sistemas",0.75,IF(H32="Automatizada em Todos os Sistemas",1,"INVALID")))))</f>
        <v>0</v>
      </c>
      <c r="N32" s="71">
        <f>IF(I32="Não Reportado",0,IF(I32="Partes da Política Reportadas",0.25,IF(I32="Reportada em Alguns Sistemas",0.5,IF(I32="Reportada em Muitos Sistemas",0.75,IF(I32="Reportada em Todos os Sistemas",1,"INVALID")))))</f>
        <v>0</v>
      </c>
    </row>
    <row r="34" spans="1:16" s="12" customFormat="1" hidden="1">
      <c r="C34" s="57"/>
      <c r="D34" s="57"/>
      <c r="E34" s="137" t="s">
        <v>141</v>
      </c>
      <c r="G34" s="58">
        <f>AVERAGE(K21:K32)</f>
        <v>0</v>
      </c>
      <c r="H34" s="58">
        <f>1-G34</f>
        <v>1</v>
      </c>
    </row>
    <row r="35" spans="1:16" s="12" customFormat="1" ht="15.95" hidden="1">
      <c r="C35" s="57"/>
      <c r="D35" s="57"/>
      <c r="E35" s="59" t="s">
        <v>142</v>
      </c>
      <c r="F35" s="59"/>
      <c r="G35" s="58">
        <f>AVERAGE(L21:L32)</f>
        <v>0</v>
      </c>
      <c r="H35" s="58">
        <f>1-G35</f>
        <v>1</v>
      </c>
    </row>
    <row r="36" spans="1:16" s="12" customFormat="1" ht="15.95" hidden="1">
      <c r="C36" s="57"/>
      <c r="D36" s="57"/>
      <c r="E36" s="59" t="s">
        <v>143</v>
      </c>
      <c r="F36" s="59"/>
      <c r="G36" s="58">
        <f>AVERAGE(M21:M32)</f>
        <v>0</v>
      </c>
      <c r="H36" s="58">
        <f>1-G36</f>
        <v>1</v>
      </c>
    </row>
    <row r="37" spans="1:16" s="12" customFormat="1" ht="15.95" hidden="1">
      <c r="C37" s="57"/>
      <c r="D37" s="57"/>
      <c r="E37" s="59" t="s">
        <v>144</v>
      </c>
      <c r="F37" s="59"/>
      <c r="G37" s="58">
        <f>AVERAGE(N21:N32)</f>
        <v>0</v>
      </c>
      <c r="H37" s="58">
        <f>1-G37</f>
        <v>1</v>
      </c>
    </row>
    <row r="38" spans="1:16" s="12" customFormat="1" ht="15.95" hidden="1">
      <c r="C38" s="57"/>
      <c r="D38" s="57"/>
      <c r="E38" s="59" t="s">
        <v>145</v>
      </c>
      <c r="F38" s="59"/>
      <c r="G38" s="58">
        <f>AVERAGE(G34:G37)</f>
        <v>0</v>
      </c>
      <c r="H38" s="58">
        <f>1-G38</f>
        <v>1</v>
      </c>
    </row>
    <row r="39" spans="1:16" s="12" customFormat="1" ht="15.95" hidden="1">
      <c r="C39" s="57"/>
      <c r="D39" s="57"/>
      <c r="E39" s="59" t="s">
        <v>146</v>
      </c>
      <c r="F39" s="59"/>
      <c r="G39" s="58">
        <f>AVERAGE(L21:L27)</f>
        <v>0</v>
      </c>
      <c r="H39" s="58">
        <f t="shared" ref="H39:H41" si="14">1-G39</f>
        <v>1</v>
      </c>
    </row>
    <row r="40" spans="1:16" s="12" customFormat="1" ht="15.95" hidden="1">
      <c r="C40" s="57"/>
      <c r="D40" s="57"/>
      <c r="E40" s="59" t="s">
        <v>147</v>
      </c>
      <c r="F40" s="59"/>
      <c r="G40" s="58">
        <f>AVERAGE(L21:L31)</f>
        <v>0</v>
      </c>
      <c r="H40" s="58">
        <f t="shared" si="14"/>
        <v>1</v>
      </c>
    </row>
    <row r="41" spans="1:16" s="12" customFormat="1" ht="15.95" hidden="1">
      <c r="C41" s="57"/>
      <c r="D41" s="57"/>
      <c r="E41" s="59" t="s">
        <v>148</v>
      </c>
      <c r="F41" s="59"/>
      <c r="G41" s="58">
        <f>AVERAGE(L21:L32)</f>
        <v>0</v>
      </c>
      <c r="H41" s="58">
        <f t="shared" si="14"/>
        <v>1</v>
      </c>
    </row>
    <row r="43" spans="1:16">
      <c r="A43" s="146" t="s">
        <v>22</v>
      </c>
      <c r="B43" s="146"/>
      <c r="C43" s="146"/>
      <c r="D43" s="146"/>
      <c r="E43" s="146"/>
      <c r="F43" s="146"/>
      <c r="G43" s="146"/>
      <c r="H43" s="146"/>
      <c r="I43" s="146"/>
      <c r="J43" s="146"/>
      <c r="K43" s="146"/>
      <c r="L43" s="146"/>
      <c r="M43" s="146"/>
      <c r="N43" s="146"/>
      <c r="O43" s="146"/>
      <c r="P43" s="146"/>
    </row>
  </sheetData>
  <mergeCells count="8">
    <mergeCell ref="A1:J1"/>
    <mergeCell ref="A43:P43"/>
    <mergeCell ref="O2:AD2"/>
    <mergeCell ref="P3:R3"/>
    <mergeCell ref="S3:U3"/>
    <mergeCell ref="V3:X3"/>
    <mergeCell ref="Y3:AA3"/>
    <mergeCell ref="AB3:AD3"/>
  </mergeCells>
  <conditionalFormatting sqref="B14:F14">
    <cfRule type="colorScale" priority="5">
      <colorScale>
        <cfvo type="min"/>
        <cfvo type="percentile" val="50"/>
        <cfvo type="max"/>
        <color rgb="FFF8696B"/>
        <color rgb="FFFFEB84"/>
        <color rgb="FF63BE7B"/>
      </colorScale>
    </cfRule>
  </conditionalFormatting>
  <conditionalFormatting sqref="E5 B13 D13 F13 H13">
    <cfRule type="cellIs" dxfId="614" priority="1" operator="between">
      <formula>0.76</formula>
      <formula>1</formula>
    </cfRule>
    <cfRule type="cellIs" dxfId="613" priority="2" operator="between">
      <formula>0.5</formula>
      <formula>0.75</formula>
    </cfRule>
    <cfRule type="cellIs" dxfId="612" priority="3" operator="between">
      <formula>0.26</formula>
      <formula>0.5</formula>
    </cfRule>
    <cfRule type="cellIs" dxfId="611" priority="4" operator="lessThan">
      <formula>0.26</formula>
    </cfRule>
  </conditionalFormatting>
  <hyperlinks>
    <hyperlink ref="A43" r:id="rId1" display="http://creativecommons.org/licenses/by-sa/4.0/" xr:uid="{00000000-0004-0000-05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87" operator="equal" id="{33E63AE2-E78A-48CB-B3F5-7F83C908C31E}">
            <xm:f>Valores!$A$8</xm:f>
            <x14:dxf>
              <fill>
                <patternFill>
                  <bgColor rgb="FF27AE60"/>
                </patternFill>
              </fill>
            </x14:dxf>
          </x14:cfRule>
          <x14:cfRule type="cellIs" priority="88" operator="equal" id="{C073896A-DFB5-41E9-9325-A7569799CC1A}">
            <xm:f>Valores!$A$7</xm:f>
            <x14:dxf>
              <fill>
                <patternFill>
                  <bgColor rgb="FFF1C40F"/>
                </patternFill>
              </fill>
            </x14:dxf>
          </x14:cfRule>
          <x14:cfRule type="cellIs" priority="89" operator="equal" id="{CDE2AA70-49F8-4491-8D1A-9FEF68E6CEF2}">
            <xm:f>Valores!$A$6</xm:f>
            <x14:dxf>
              <fill>
                <patternFill>
                  <bgColor rgb="FFF39C12"/>
                </patternFill>
              </fill>
            </x14:dxf>
          </x14:cfRule>
          <x14:cfRule type="cellIs" priority="90" operator="equal" id="{DFEE993F-7B72-4A12-8023-AF403BFAD8A5}">
            <xm:f>Valores!$A$5</xm:f>
            <x14:dxf>
              <fill>
                <patternFill>
                  <bgColor rgb="FFE67E22"/>
                </patternFill>
              </fill>
            </x14:dxf>
          </x14:cfRule>
          <x14:cfRule type="cellIs" priority="91" operator="equal" id="{5DCB9DE7-D991-4800-8EF2-31981CCDD24F}">
            <xm:f>Valores!$A$4</xm:f>
            <x14:dxf>
              <fill>
                <patternFill>
                  <bgColor rgb="FFE74C3C"/>
                </patternFill>
              </fill>
            </x14:dxf>
          </x14:cfRule>
          <xm:sqref>F21:F32</xm:sqref>
        </x14:conditionalFormatting>
        <x14:conditionalFormatting xmlns:xm="http://schemas.microsoft.com/office/excel/2006/main">
          <x14:cfRule type="cellIs" priority="72" operator="equal" id="{C0ACF054-1770-49CA-9F6F-F7E4580F3C03}">
            <xm:f>Valores!$A$15</xm:f>
            <x14:dxf>
              <fill>
                <patternFill>
                  <bgColor rgb="FF27AE60"/>
                </patternFill>
              </fill>
            </x14:dxf>
          </x14:cfRule>
          <x14:cfRule type="cellIs" priority="83" operator="equal" id="{D0AA6F1A-5D0D-44F7-AA3E-164E075FB18D}">
            <xm:f>Valores!$A$14</xm:f>
            <x14:dxf>
              <fill>
                <patternFill>
                  <bgColor rgb="FFF1C40F"/>
                </patternFill>
              </fill>
            </x14:dxf>
          </x14:cfRule>
          <x14:cfRule type="cellIs" priority="84" operator="equal" id="{B1858E8C-91DB-4CCB-B4A1-5DC052BDE372}">
            <xm:f>Valores!$A$13</xm:f>
            <x14:dxf>
              <fill>
                <patternFill>
                  <bgColor rgb="FFF39C12"/>
                </patternFill>
              </fill>
            </x14:dxf>
          </x14:cfRule>
          <x14:cfRule type="cellIs" priority="85" operator="equal" id="{19D07A27-E9F5-475C-AA48-0E8655585F16}">
            <xm:f>Valores!$A$12</xm:f>
            <x14:dxf>
              <fill>
                <patternFill>
                  <bgColor rgb="FFE67E22"/>
                </patternFill>
              </fill>
            </x14:dxf>
          </x14:cfRule>
          <x14:cfRule type="cellIs" priority="86" operator="equal" id="{42893A7D-6B08-42DF-A767-06E280346CFB}">
            <xm:f>Valores!$A$11</xm:f>
            <x14:dxf>
              <fill>
                <patternFill>
                  <bgColor rgb="FFE74C3C"/>
                </patternFill>
              </fill>
            </x14:dxf>
          </x14:cfRule>
          <xm:sqref>G21:G32</xm:sqref>
        </x14:conditionalFormatting>
        <x14:conditionalFormatting xmlns:xm="http://schemas.microsoft.com/office/excel/2006/main">
          <x14:cfRule type="cellIs" priority="73" operator="equal" id="{8A3DA9B7-0508-4CCD-9182-6C85E15AB099}">
            <xm:f>Valores!$A$22</xm:f>
            <x14:dxf>
              <fill>
                <patternFill>
                  <bgColor rgb="FF27B060"/>
                </patternFill>
              </fill>
            </x14:dxf>
          </x14:cfRule>
          <x14:cfRule type="cellIs" priority="79" operator="equal" id="{B3118012-C44B-470D-858A-4DE29D2FFCC0}">
            <xm:f>Valores!$A$21</xm:f>
            <x14:dxf>
              <fill>
                <patternFill>
                  <bgColor rgb="FFF1C40F"/>
                </patternFill>
              </fill>
            </x14:dxf>
          </x14:cfRule>
          <x14:cfRule type="cellIs" priority="80" operator="equal" id="{DCAA0AF6-ECDC-4DD1-A7C0-623651CD0153}">
            <xm:f>Valores!$A$20</xm:f>
            <x14:dxf>
              <fill>
                <patternFill>
                  <bgColor rgb="FFF39C12"/>
                </patternFill>
              </fill>
            </x14:dxf>
          </x14:cfRule>
          <x14:cfRule type="cellIs" priority="81" operator="equal" id="{8B7F3A0B-F1CB-4C48-B1DD-9FB020094833}">
            <xm:f>Valores!$A$19</xm:f>
            <x14:dxf>
              <fill>
                <patternFill>
                  <bgColor rgb="FFE67E22"/>
                </patternFill>
              </fill>
            </x14:dxf>
          </x14:cfRule>
          <x14:cfRule type="cellIs" priority="82" operator="equal" id="{A45C4282-D46A-401C-9DE5-4043F0E39012}">
            <xm:f>Valores!$A$18</xm:f>
            <x14:dxf>
              <fill>
                <patternFill>
                  <bgColor rgb="FFE74C3C"/>
                </patternFill>
              </fill>
            </x14:dxf>
          </x14:cfRule>
          <xm:sqref>H32 H23:H30</xm:sqref>
        </x14:conditionalFormatting>
        <x14:conditionalFormatting xmlns:xm="http://schemas.microsoft.com/office/excel/2006/main">
          <x14:cfRule type="cellIs" priority="74" operator="equal" id="{9991C59A-A97D-4CF4-9A28-89DC3E9E3E3A}">
            <xm:f>Valores!$A$29</xm:f>
            <x14:dxf>
              <fill>
                <patternFill>
                  <bgColor rgb="FF27AE60"/>
                </patternFill>
              </fill>
            </x14:dxf>
          </x14:cfRule>
          <x14:cfRule type="cellIs" priority="76" operator="equal" id="{E4CE2749-20BE-4210-B349-7BAB8595783F}">
            <xm:f>Valores!$A$27</xm:f>
            <x14:dxf>
              <fill>
                <patternFill>
                  <bgColor rgb="FFF39C12"/>
                </patternFill>
              </fill>
            </x14:dxf>
          </x14:cfRule>
          <x14:cfRule type="cellIs" priority="77" operator="equal" id="{1F9894B3-5858-4103-A229-219A32F3B386}">
            <xm:f>Valores!$A$26</xm:f>
            <x14:dxf>
              <fill>
                <patternFill>
                  <bgColor rgb="FFE67E22"/>
                </patternFill>
              </fill>
            </x14:dxf>
          </x14:cfRule>
          <x14:cfRule type="cellIs" priority="78" operator="equal" id="{3672AA8E-EC42-4DC5-809D-D45E41FE485E}">
            <xm:f>Valores!$A$25</xm:f>
            <x14:dxf>
              <fill>
                <patternFill>
                  <bgColor rgb="FFE74C3C"/>
                </patternFill>
              </fill>
            </x14:dxf>
          </x14:cfRule>
          <xm:sqref>I32</xm:sqref>
        </x14:conditionalFormatting>
        <x14:conditionalFormatting xmlns:xm="http://schemas.microsoft.com/office/excel/2006/main">
          <x14:cfRule type="cellIs" priority="75" operator="equal" id="{7556E504-F748-46C1-941E-568257ADE9C1}">
            <xm:f>Valores!$A$28</xm:f>
            <x14:dxf>
              <fill>
                <patternFill>
                  <bgColor rgb="FFF1C40F"/>
                </patternFill>
              </fill>
            </x14:dxf>
          </x14:cfRule>
          <xm:sqref>I32</xm:sqref>
        </x14:conditionalFormatting>
        <x14:conditionalFormatting xmlns:xm="http://schemas.microsoft.com/office/excel/2006/main">
          <x14:cfRule type="cellIs" priority="14" operator="equal" id="{E360041E-E201-48E9-B94D-6A7AD9300BF5}">
            <xm:f>Valores!$A$29</xm:f>
            <x14:dxf>
              <fill>
                <patternFill>
                  <bgColor rgb="FF27AE60"/>
                </patternFill>
              </fill>
            </x14:dxf>
          </x14:cfRule>
          <x14:cfRule type="cellIs" priority="16" operator="equal" id="{92FB35BB-BA2F-4626-A854-40E83CFDF696}">
            <xm:f>Valores!$A$27</xm:f>
            <x14:dxf>
              <fill>
                <patternFill>
                  <bgColor rgb="FFF39C12"/>
                </patternFill>
              </fill>
            </x14:dxf>
          </x14:cfRule>
          <x14:cfRule type="cellIs" priority="17" operator="equal" id="{F3738EEC-2880-4479-ADD9-A4D82C4B64A6}">
            <xm:f>Valores!$A$26</xm:f>
            <x14:dxf>
              <fill>
                <patternFill>
                  <bgColor rgb="FFE67E22"/>
                </patternFill>
              </fill>
            </x14:dxf>
          </x14:cfRule>
          <x14:cfRule type="cellIs" priority="18" operator="equal" id="{720EDB5D-55B1-4A7B-8574-888552EFE380}">
            <xm:f>Valores!$A$25</xm:f>
            <x14:dxf>
              <fill>
                <patternFill>
                  <bgColor rgb="FFE74C3C"/>
                </patternFill>
              </fill>
            </x14:dxf>
          </x14:cfRule>
          <xm:sqref>I23:I30</xm:sqref>
        </x14:conditionalFormatting>
        <x14:conditionalFormatting xmlns:xm="http://schemas.microsoft.com/office/excel/2006/main">
          <x14:cfRule type="cellIs" priority="15" operator="equal" id="{D3C570B5-A061-427D-8452-99CE377219AC}">
            <xm:f>Valores!$A$28</xm:f>
            <x14:dxf>
              <fill>
                <patternFill>
                  <bgColor rgb="FFF1C40F"/>
                </patternFill>
              </fill>
            </x14:dxf>
          </x14:cfRule>
          <xm:sqref>I23:I30</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Valores!$A$25:$A$29</xm:f>
          </x14:formula1>
          <xm:sqref>I32 I23:I30</xm:sqref>
        </x14:dataValidation>
        <x14:dataValidation type="list" allowBlank="1" showInputMessage="1" showErrorMessage="1" xr:uid="{00000000-0002-0000-0500-000001000000}">
          <x14:formula1>
            <xm:f>Valores!$A$18:$A$22</xm:f>
          </x14:formula1>
          <xm:sqref>H32 H23:H30</xm:sqref>
        </x14:dataValidation>
        <x14:dataValidation type="list" allowBlank="1" showInputMessage="1" showErrorMessage="1" xr:uid="{00000000-0002-0000-0500-000002000000}">
          <x14:formula1>
            <xm:f>Valores!$A$11:$A$15</xm:f>
          </x14:formula1>
          <xm:sqref>G21:G32</xm:sqref>
        </x14:dataValidation>
        <x14:dataValidation type="list" allowBlank="1" showInputMessage="1" showErrorMessage="1" xr:uid="{00000000-0002-0000-0500-000003000000}">
          <x14:formula1>
            <xm:f>Valores!$A$4:$A$8</xm:f>
          </x14:formula1>
          <xm:sqref>F21:F32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ilha7">
    <pageSetUpPr fitToPage="1"/>
  </sheetPr>
  <dimension ref="A1:AM37"/>
  <sheetViews>
    <sheetView zoomScale="125" zoomScaleNormal="125" workbookViewId="0">
      <selection sqref="A1:J1"/>
    </sheetView>
  </sheetViews>
  <sheetFormatPr defaultColWidth="8.7109375" defaultRowHeight="15"/>
  <cols>
    <col min="2" max="2" width="71.28515625" customWidth="1"/>
    <col min="3" max="3" width="14" style="2" customWidth="1"/>
    <col min="4" max="4" width="20.42578125" style="2" customWidth="1"/>
    <col min="5" max="5" width="48.28515625" customWidth="1"/>
    <col min="6" max="6" width="29.42578125" customWidth="1"/>
    <col min="7" max="7" width="40.140625" customWidth="1"/>
    <col min="8" max="8" width="26.7109375" customWidth="1"/>
    <col min="9" max="9" width="27.28515625" customWidth="1"/>
    <col min="10" max="10" width="50.140625" customWidth="1"/>
    <col min="11" max="33" width="8.7109375" style="12" hidden="1" customWidth="1"/>
    <col min="34" max="39" width="8.7109375" style="12" customWidth="1"/>
  </cols>
  <sheetData>
    <row r="1" spans="1:30" ht="180.2" customHeight="1">
      <c r="A1" s="151" t="s">
        <v>234</v>
      </c>
      <c r="B1" s="151"/>
      <c r="C1" s="151"/>
      <c r="D1" s="151"/>
      <c r="E1" s="151"/>
      <c r="F1" s="151"/>
      <c r="G1" s="151"/>
      <c r="H1" s="151"/>
      <c r="I1" s="151"/>
      <c r="J1" s="153"/>
    </row>
    <row r="2" spans="1:30" ht="54.95" customHeight="1">
      <c r="A2" s="17"/>
      <c r="B2" s="17"/>
      <c r="C2" s="17"/>
      <c r="D2" s="17"/>
      <c r="E2" s="17"/>
      <c r="F2" s="17"/>
      <c r="G2" s="17"/>
      <c r="H2" s="17"/>
      <c r="I2" s="17"/>
      <c r="J2" s="42"/>
      <c r="O2" s="154" t="s">
        <v>104</v>
      </c>
      <c r="P2" s="154"/>
      <c r="Q2" s="154"/>
      <c r="R2" s="154"/>
      <c r="S2" s="154"/>
      <c r="T2" s="154"/>
      <c r="U2" s="154"/>
      <c r="V2" s="154"/>
      <c r="W2" s="154"/>
      <c r="X2" s="154"/>
      <c r="Y2" s="154"/>
      <c r="Z2" s="154"/>
      <c r="AA2" s="154"/>
      <c r="AB2" s="154"/>
      <c r="AC2" s="154"/>
      <c r="AD2" s="154"/>
    </row>
    <row r="3" spans="1:30" ht="75.95" customHeight="1">
      <c r="A3" s="17"/>
      <c r="B3" s="17"/>
      <c r="C3" s="17"/>
      <c r="D3" s="17"/>
      <c r="E3" s="17"/>
      <c r="F3" s="17"/>
      <c r="G3" s="17"/>
      <c r="H3" s="17"/>
      <c r="I3" s="17"/>
      <c r="J3" s="42"/>
      <c r="O3" s="137"/>
      <c r="P3" s="154" t="s">
        <v>105</v>
      </c>
      <c r="Q3" s="154"/>
      <c r="R3" s="154"/>
      <c r="S3" s="154" t="s">
        <v>106</v>
      </c>
      <c r="T3" s="154"/>
      <c r="U3" s="154"/>
      <c r="V3" s="154" t="s">
        <v>16</v>
      </c>
      <c r="W3" s="154"/>
      <c r="X3" s="154"/>
      <c r="Y3" s="154" t="s">
        <v>18</v>
      </c>
      <c r="Z3" s="154"/>
      <c r="AA3" s="154"/>
      <c r="AB3" s="154" t="s">
        <v>20</v>
      </c>
      <c r="AC3" s="154"/>
      <c r="AD3" s="154"/>
    </row>
    <row r="4" spans="1:30" ht="16.7" customHeight="1">
      <c r="A4" s="17"/>
      <c r="B4" s="17"/>
      <c r="C4" s="17"/>
      <c r="D4" s="17"/>
      <c r="E4" s="17"/>
      <c r="F4" s="17"/>
      <c r="G4" s="17"/>
      <c r="H4" s="17"/>
      <c r="I4" s="17"/>
      <c r="J4" s="42"/>
      <c r="O4" s="12" t="s">
        <v>107</v>
      </c>
      <c r="P4" s="12" t="s">
        <v>108</v>
      </c>
      <c r="Q4" s="12" t="s">
        <v>109</v>
      </c>
      <c r="R4" s="12" t="s">
        <v>110</v>
      </c>
      <c r="S4" s="12" t="s">
        <v>108</v>
      </c>
      <c r="T4" s="12" t="s">
        <v>109</v>
      </c>
      <c r="U4" s="12" t="s">
        <v>110</v>
      </c>
      <c r="V4" s="12" t="s">
        <v>108</v>
      </c>
      <c r="W4" s="12" t="s">
        <v>109</v>
      </c>
      <c r="X4" s="12" t="s">
        <v>110</v>
      </c>
      <c r="Y4" s="12" t="s">
        <v>108</v>
      </c>
      <c r="Z4" s="12" t="s">
        <v>109</v>
      </c>
      <c r="AA4" s="12" t="s">
        <v>110</v>
      </c>
      <c r="AB4" s="12" t="s">
        <v>108</v>
      </c>
      <c r="AC4" s="12" t="s">
        <v>109</v>
      </c>
      <c r="AD4" s="12" t="s">
        <v>110</v>
      </c>
    </row>
    <row r="5" spans="1:30" ht="81.95" customHeight="1">
      <c r="A5" s="17"/>
      <c r="B5" s="17"/>
      <c r="C5" s="17"/>
      <c r="D5" s="17"/>
      <c r="E5" s="27">
        <f>G32</f>
        <v>0</v>
      </c>
      <c r="F5" s="18"/>
      <c r="G5" s="19"/>
      <c r="H5" s="17"/>
      <c r="I5" s="17"/>
      <c r="J5" s="42"/>
      <c r="O5" s="12" t="s">
        <v>111</v>
      </c>
      <c r="P5" s="12">
        <f>IF(G32&lt;0.26,1,0)</f>
        <v>1</v>
      </c>
      <c r="Q5" s="52">
        <f>IF(P5&lt;&gt;0,G$32,0)</f>
        <v>0</v>
      </c>
      <c r="R5" s="53">
        <f>IF(P5&lt;&gt;0,$H$32,0)</f>
        <v>1</v>
      </c>
      <c r="S5" s="12">
        <f>IF(G$28&lt;0.26,1,0)</f>
        <v>1</v>
      </c>
      <c r="T5" s="52">
        <f>IF(S5&lt;&gt;0,G$28,0)</f>
        <v>0</v>
      </c>
      <c r="U5" s="53">
        <f>IF(S5&lt;&gt;0,H$28,0)</f>
        <v>1</v>
      </c>
      <c r="V5" s="12">
        <f>IF(G29&lt;0.26,1,0)</f>
        <v>1</v>
      </c>
      <c r="W5" s="52">
        <f>IF(V5&lt;&gt;0,G$29,0)</f>
        <v>0</v>
      </c>
      <c r="X5" s="52">
        <f>IF(V5&lt;&gt;0,H$29,0)</f>
        <v>1</v>
      </c>
      <c r="Y5" s="12">
        <f>IF(G30&lt;0.26,1,0)</f>
        <v>1</v>
      </c>
      <c r="Z5" s="52">
        <f>IF(Y5&lt;&gt;0,G$30,0)</f>
        <v>0</v>
      </c>
      <c r="AA5" s="52">
        <f>IF($Y5&lt;&gt;0,H$30,0)</f>
        <v>1</v>
      </c>
      <c r="AB5" s="12">
        <f>IF(G31&lt;0.26,1,0)</f>
        <v>1</v>
      </c>
      <c r="AC5" s="52">
        <f>IF(AB5&lt;&gt;0,G$31,0)</f>
        <v>0</v>
      </c>
      <c r="AD5" s="52">
        <f>IF(AB5&lt;&gt;0,H$31,0)</f>
        <v>1</v>
      </c>
    </row>
    <row r="6" spans="1:30">
      <c r="A6" s="17"/>
      <c r="B6" s="17"/>
      <c r="C6" s="17"/>
      <c r="D6" s="17"/>
      <c r="E6" s="17"/>
      <c r="F6" s="17"/>
      <c r="G6" s="17"/>
      <c r="H6" s="17"/>
      <c r="I6" s="17"/>
      <c r="J6" s="42"/>
      <c r="O6" s="12" t="s">
        <v>112</v>
      </c>
      <c r="P6" s="12">
        <f>IF(AND(G32&gt;0.26,G32&lt;=0.5)*1,1,0)</f>
        <v>0</v>
      </c>
      <c r="Q6" s="52">
        <f t="shared" ref="Q6:Q8" si="0">IF(P6&lt;&gt;0,G$32,0)</f>
        <v>0</v>
      </c>
      <c r="R6" s="53">
        <f t="shared" ref="R6:R8" si="1">IF(P6&lt;&gt;0,$H$32,0)</f>
        <v>0</v>
      </c>
      <c r="S6" s="12">
        <f>IF(AND(G28&gt;0.26,G28&lt;=0.5)*1,1,0)</f>
        <v>0</v>
      </c>
      <c r="T6" s="52">
        <f t="shared" ref="T6:T8" si="2">IF(S6&lt;&gt;0,G$28,0)</f>
        <v>0</v>
      </c>
      <c r="U6" s="53">
        <f t="shared" ref="U6:U8" si="3">IF(S6&lt;&gt;0,H$28,0)</f>
        <v>0</v>
      </c>
      <c r="V6" s="12">
        <f>IF(AND(G29&gt;0.26,G29&lt;=0.5)*1,1,0)</f>
        <v>0</v>
      </c>
      <c r="W6" s="52">
        <f t="shared" ref="W6:W8" si="4">IF(V6&lt;&gt;0,G$29,0)</f>
        <v>0</v>
      </c>
      <c r="X6" s="52">
        <f t="shared" ref="X6:X8" si="5">IF(V6&lt;&gt;0,H$29,0)</f>
        <v>0</v>
      </c>
      <c r="Y6" s="12">
        <f>IF(AND(G30&gt;0.26,G30&lt;=0.5)*1,1,0)</f>
        <v>0</v>
      </c>
      <c r="Z6" s="52">
        <f t="shared" ref="Z6:Z8" si="6">IF(Y6&lt;&gt;0,G$30,0)</f>
        <v>0</v>
      </c>
      <c r="AA6" s="52">
        <f t="shared" ref="AA6:AA8" si="7">IF($Y6&lt;&gt;0,H$30,0)</f>
        <v>0</v>
      </c>
      <c r="AB6" s="12">
        <f>IF(AND(G31&gt;0.26,G31&lt;=0.5)*1,1,0)</f>
        <v>0</v>
      </c>
      <c r="AC6" s="52">
        <f t="shared" ref="AC6:AC8" si="8">IF(AB6&lt;&gt;0,G$31,0)</f>
        <v>0</v>
      </c>
      <c r="AD6" s="52">
        <f t="shared" ref="AD6:AD8" si="9">IF(AB6&lt;&gt;0,H$31,0)</f>
        <v>0</v>
      </c>
    </row>
    <row r="7" spans="1:30">
      <c r="A7" s="17"/>
      <c r="B7" s="17"/>
      <c r="C7" s="17"/>
      <c r="D7" s="17"/>
      <c r="E7" s="18"/>
      <c r="F7" s="18"/>
      <c r="G7" s="19"/>
      <c r="H7" s="17"/>
      <c r="I7" s="17"/>
      <c r="J7" s="42"/>
      <c r="O7" s="12" t="s">
        <v>113</v>
      </c>
      <c r="P7" s="12">
        <f>IF(AND(G32&gt;0.5,G32&lt;=0.75)*1,1,0)</f>
        <v>0</v>
      </c>
      <c r="Q7" s="52">
        <f t="shared" si="0"/>
        <v>0</v>
      </c>
      <c r="R7" s="53">
        <f t="shared" si="1"/>
        <v>0</v>
      </c>
      <c r="S7" s="12">
        <f>IF(AND(G28&gt;0.5,G28&lt;=0.75)*1,1,0)</f>
        <v>0</v>
      </c>
      <c r="T7" s="52">
        <f t="shared" si="2"/>
        <v>0</v>
      </c>
      <c r="U7" s="53">
        <f t="shared" si="3"/>
        <v>0</v>
      </c>
      <c r="V7" s="12">
        <f>IF(AND(G29&gt;0.5,G29&lt;=0.75)*1,1,0)</f>
        <v>0</v>
      </c>
      <c r="W7" s="52">
        <f t="shared" si="4"/>
        <v>0</v>
      </c>
      <c r="X7" s="52">
        <f t="shared" si="5"/>
        <v>0</v>
      </c>
      <c r="Y7" s="12">
        <f>IF(AND(G30&gt;0.5,G30&lt;=0.75)*1,1,0)</f>
        <v>0</v>
      </c>
      <c r="Z7" s="52">
        <f t="shared" si="6"/>
        <v>0</v>
      </c>
      <c r="AA7" s="52">
        <f t="shared" si="7"/>
        <v>0</v>
      </c>
      <c r="AB7" s="12">
        <f>IF(AND(G31&gt;0.5,G31&lt;=0.75)*1,1,0)</f>
        <v>0</v>
      </c>
      <c r="AC7" s="52">
        <f t="shared" si="8"/>
        <v>0</v>
      </c>
      <c r="AD7" s="52">
        <f t="shared" si="9"/>
        <v>0</v>
      </c>
    </row>
    <row r="8" spans="1:30">
      <c r="A8" s="17"/>
      <c r="B8" s="17"/>
      <c r="C8" s="17"/>
      <c r="D8" s="17"/>
      <c r="E8" s="17"/>
      <c r="F8" s="17"/>
      <c r="G8" s="17"/>
      <c r="H8" s="17"/>
      <c r="I8" s="17"/>
      <c r="J8" s="42"/>
      <c r="O8" s="12" t="s">
        <v>114</v>
      </c>
      <c r="P8" s="12">
        <f>IF(AND(G32=0.76,G32&lt;=1)*1,1,0)</f>
        <v>0</v>
      </c>
      <c r="Q8" s="52">
        <f t="shared" si="0"/>
        <v>0</v>
      </c>
      <c r="R8" s="53">
        <f t="shared" si="1"/>
        <v>0</v>
      </c>
      <c r="S8" s="12">
        <f>IF(AND(G28&gt;=0.76,G28&lt;=1)*1,1,0)</f>
        <v>0</v>
      </c>
      <c r="T8" s="52">
        <f t="shared" si="2"/>
        <v>0</v>
      </c>
      <c r="U8" s="53">
        <f t="shared" si="3"/>
        <v>0</v>
      </c>
      <c r="V8" s="12">
        <f>IF(AND(G29&gt;=0.76,G29&lt;=1)*1,1,0)</f>
        <v>0</v>
      </c>
      <c r="W8" s="52">
        <f t="shared" si="4"/>
        <v>0</v>
      </c>
      <c r="X8" s="52">
        <f t="shared" si="5"/>
        <v>0</v>
      </c>
      <c r="Y8" s="12">
        <f>IF(AND(G30&gt;=0.76,G30&lt;=1)*1,1,0)</f>
        <v>0</v>
      </c>
      <c r="Z8" s="52">
        <f t="shared" si="6"/>
        <v>0</v>
      </c>
      <c r="AA8" s="52">
        <f t="shared" si="7"/>
        <v>0</v>
      </c>
      <c r="AB8" s="12">
        <f>IF(AND(G31&gt;=0.76,G31&lt;=1)*1,1,0)</f>
        <v>0</v>
      </c>
      <c r="AC8" s="52">
        <f t="shared" si="8"/>
        <v>0</v>
      </c>
      <c r="AD8" s="52">
        <f t="shared" si="9"/>
        <v>0</v>
      </c>
    </row>
    <row r="9" spans="1:30" ht="92.1">
      <c r="A9" s="17"/>
      <c r="B9" s="17"/>
      <c r="C9" s="17"/>
      <c r="D9" s="17"/>
      <c r="E9" s="20"/>
      <c r="F9" s="17"/>
      <c r="G9" s="17"/>
      <c r="H9" s="21"/>
      <c r="I9" s="17"/>
      <c r="J9" s="42"/>
    </row>
    <row r="10" spans="1:30">
      <c r="A10" s="17"/>
      <c r="B10" s="17"/>
      <c r="C10" s="17"/>
      <c r="D10" s="17"/>
      <c r="E10" s="17"/>
      <c r="F10" s="17"/>
      <c r="G10" s="17"/>
      <c r="H10" s="17"/>
      <c r="I10" s="17"/>
      <c r="J10" s="42"/>
    </row>
    <row r="11" spans="1:30">
      <c r="A11" s="17"/>
      <c r="B11" s="17"/>
      <c r="C11" s="17"/>
      <c r="D11" s="17"/>
      <c r="E11" s="17"/>
      <c r="F11" s="17"/>
      <c r="G11" s="17"/>
      <c r="H11" s="17"/>
      <c r="I11" s="17"/>
      <c r="J11" s="42"/>
    </row>
    <row r="12" spans="1:30">
      <c r="A12" s="17"/>
      <c r="B12" s="17"/>
      <c r="C12" s="17"/>
      <c r="D12" s="22"/>
      <c r="E12" s="23"/>
      <c r="F12" s="23"/>
      <c r="G12" s="23"/>
      <c r="H12" s="23"/>
      <c r="I12" s="23"/>
      <c r="J12" s="42"/>
    </row>
    <row r="13" spans="1:30" ht="47.1">
      <c r="A13" s="17"/>
      <c r="B13" s="24">
        <f>G28</f>
        <v>0</v>
      </c>
      <c r="C13" s="17"/>
      <c r="D13" s="25">
        <f>G29</f>
        <v>0</v>
      </c>
      <c r="E13" s="17"/>
      <c r="F13" s="25">
        <f>G30</f>
        <v>0</v>
      </c>
      <c r="G13" s="17"/>
      <c r="H13" s="26">
        <f>G31</f>
        <v>0</v>
      </c>
      <c r="I13" s="17"/>
      <c r="J13" s="42"/>
    </row>
    <row r="14" spans="1:30">
      <c r="A14" s="17"/>
      <c r="B14" s="17"/>
      <c r="C14" s="17"/>
      <c r="D14" s="17"/>
      <c r="E14" s="17"/>
      <c r="F14" s="17"/>
      <c r="G14" s="17"/>
      <c r="H14" s="17"/>
      <c r="I14" s="17"/>
      <c r="J14" s="42"/>
    </row>
    <row r="15" spans="1:30">
      <c r="A15" s="17"/>
      <c r="B15" s="17"/>
      <c r="C15" s="17"/>
      <c r="D15" s="17"/>
      <c r="E15" s="17"/>
      <c r="F15" s="17"/>
      <c r="G15" s="17"/>
      <c r="H15" s="17"/>
      <c r="I15" s="17"/>
      <c r="J15" s="42"/>
    </row>
    <row r="16" spans="1:30">
      <c r="A16" s="17"/>
      <c r="B16" s="17"/>
      <c r="C16" s="17"/>
      <c r="D16" s="17"/>
      <c r="E16" s="17"/>
      <c r="F16" s="17"/>
      <c r="G16" s="17"/>
      <c r="H16" s="17"/>
      <c r="I16" s="17"/>
      <c r="J16" s="42"/>
    </row>
    <row r="17" spans="1:39">
      <c r="A17" s="17"/>
      <c r="B17" s="17"/>
      <c r="C17" s="17"/>
      <c r="D17" s="17"/>
      <c r="E17" s="17"/>
      <c r="F17" s="17"/>
      <c r="G17" s="17"/>
      <c r="H17" s="17"/>
      <c r="I17" s="17"/>
      <c r="J17" s="42"/>
    </row>
    <row r="18" spans="1:39">
      <c r="A18" s="17"/>
      <c r="B18" s="17"/>
      <c r="C18" s="17"/>
      <c r="D18" s="17"/>
      <c r="E18" s="17"/>
      <c r="F18" s="17"/>
      <c r="G18" s="17"/>
      <c r="H18" s="17"/>
      <c r="I18" s="17"/>
      <c r="J18" s="42"/>
    </row>
    <row r="19" spans="1:39">
      <c r="A19" s="17"/>
      <c r="B19" s="17"/>
      <c r="C19" s="17"/>
      <c r="D19" s="17"/>
      <c r="E19" s="17"/>
      <c r="F19" s="17"/>
      <c r="G19" s="17"/>
      <c r="H19" s="17"/>
      <c r="I19" s="17"/>
      <c r="J19" s="42"/>
    </row>
    <row r="20" spans="1:39" s="13" customFormat="1" ht="32.1">
      <c r="A20" s="10" t="s">
        <v>4</v>
      </c>
      <c r="B20" s="10" t="s">
        <v>115</v>
      </c>
      <c r="C20" s="10" t="s">
        <v>8</v>
      </c>
      <c r="D20" s="10" t="s">
        <v>150</v>
      </c>
      <c r="E20" s="10" t="s">
        <v>116</v>
      </c>
      <c r="F20" s="10" t="s">
        <v>14</v>
      </c>
      <c r="G20" s="10" t="s">
        <v>16</v>
      </c>
      <c r="H20" s="10" t="s">
        <v>117</v>
      </c>
      <c r="I20" s="10" t="s">
        <v>20</v>
      </c>
      <c r="J20" s="44" t="s">
        <v>118</v>
      </c>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row>
    <row r="21" spans="1:39" s="1" customFormat="1" ht="80.099999999999994">
      <c r="A21" s="39" t="s">
        <v>235</v>
      </c>
      <c r="B21" s="34" t="s">
        <v>236</v>
      </c>
      <c r="C21" s="35" t="s">
        <v>125</v>
      </c>
      <c r="D21" s="35" t="s">
        <v>126</v>
      </c>
      <c r="E21" s="35" t="s">
        <v>237</v>
      </c>
      <c r="F21" s="41" t="s">
        <v>80</v>
      </c>
      <c r="G21" s="41" t="s">
        <v>86</v>
      </c>
      <c r="H21" s="75" t="s">
        <v>172</v>
      </c>
      <c r="I21" s="75" t="s">
        <v>172</v>
      </c>
      <c r="J21" s="37"/>
      <c r="K21" s="55">
        <f t="shared" ref="K21:K26" si="10">IF(F21="Sem Política",0,IF(F21="Política Informal",0.25,IF(F21="Política Parcialmente Escrita",0.5,IF(F21="Política Escrita",0.75,IF(F21="Política Escrita e Aprovada",1,"INVALID")))))</f>
        <v>0</v>
      </c>
      <c r="L21" s="55">
        <f t="shared" ref="L21:L26" si="11">IF(G21="Não implementado",0,IF(G21="Partes da Política Implementadas",0.25,IF(G21="Implementada em Alguns Sistemas",0.5,IF(G21="Implementada em Muitos Sistemas",0.75,IF(G21="Implementada em Todos os Sistemas",1,"INVALID")))))</f>
        <v>0</v>
      </c>
      <c r="M21" s="55"/>
      <c r="N21" s="55"/>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row>
    <row r="22" spans="1:39" s="1" customFormat="1" ht="48">
      <c r="A22" s="39" t="s">
        <v>238</v>
      </c>
      <c r="B22" s="34" t="s">
        <v>239</v>
      </c>
      <c r="C22" s="35" t="s">
        <v>161</v>
      </c>
      <c r="D22" s="35" t="s">
        <v>126</v>
      </c>
      <c r="E22" s="35" t="s">
        <v>222</v>
      </c>
      <c r="F22" s="41" t="s">
        <v>80</v>
      </c>
      <c r="G22" s="41" t="s">
        <v>86</v>
      </c>
      <c r="H22" s="41" t="s">
        <v>92</v>
      </c>
      <c r="I22" s="41" t="s">
        <v>98</v>
      </c>
      <c r="J22" s="37"/>
      <c r="K22" s="55">
        <f t="shared" si="10"/>
        <v>0</v>
      </c>
      <c r="L22" s="55">
        <f t="shared" si="11"/>
        <v>0</v>
      </c>
      <c r="M22" s="55">
        <f>IF(H22="Não Automatizado",0,IF(H22="Partes da Política Automatizadas",0.25,IF(H22="Automatizada em Alguns Sistemas",0.5,IF(H22="Automatizada em Muitos Sistemas",0.75,IF(H22="Automatizada em Todos os Sistemas",1,"INVALID")))))</f>
        <v>0</v>
      </c>
      <c r="N22" s="55">
        <f>IF(I22="Não Reportado",0,IF(I22="Partes da Política Reportadas",0.25,IF(I22="Reportada em Alguns Sistemas",0.5,IF(I22="Reportada em Muitos Sistemas",0.75,IF(I22="Reportada em Todos os Sistemas",1,"INVALID")))))</f>
        <v>0</v>
      </c>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row>
    <row r="23" spans="1:39" s="1" customFormat="1" ht="32.1">
      <c r="A23" s="39" t="s">
        <v>240</v>
      </c>
      <c r="B23" s="34" t="s">
        <v>241</v>
      </c>
      <c r="C23" s="35" t="s">
        <v>130</v>
      </c>
      <c r="D23" s="35" t="s">
        <v>126</v>
      </c>
      <c r="E23" s="35" t="s">
        <v>237</v>
      </c>
      <c r="F23" s="41" t="s">
        <v>80</v>
      </c>
      <c r="G23" s="41" t="s">
        <v>86</v>
      </c>
      <c r="H23" s="41" t="s">
        <v>92</v>
      </c>
      <c r="I23" s="41" t="s">
        <v>98</v>
      </c>
      <c r="J23" s="37"/>
      <c r="K23" s="55">
        <f t="shared" si="10"/>
        <v>0</v>
      </c>
      <c r="L23" s="55">
        <f t="shared" si="11"/>
        <v>0</v>
      </c>
      <c r="M23" s="55">
        <f>IF(H23="Não Automatizado",0,IF(H23="Partes da Política Automatizadas",0.25,IF(H23="Automatizada em Alguns Sistemas",0.5,IF(H23="Automatizada em Muitos Sistemas",0.75,IF(H23="Automatizada em Todos os Sistemas",1,"INVALID")))))</f>
        <v>0</v>
      </c>
      <c r="N23" s="55">
        <f>IF(I23="Não Reportado",0,IF(I23="Partes da Política Reportadas",0.25,IF(I23="Reportada em Alguns Sistemas",0.5,IF(I23="Reportada em Muitos Sistemas",0.75,IF(I23="Reportada em Todos os Sistemas",1,"INVALID")))))</f>
        <v>0</v>
      </c>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row>
    <row r="24" spans="1:39" s="1" customFormat="1" ht="63.95">
      <c r="A24" s="39" t="s">
        <v>242</v>
      </c>
      <c r="B24" s="34" t="s">
        <v>243</v>
      </c>
      <c r="C24" s="35" t="s">
        <v>161</v>
      </c>
      <c r="D24" s="35" t="s">
        <v>126</v>
      </c>
      <c r="E24" s="35" t="s">
        <v>222</v>
      </c>
      <c r="F24" s="41" t="s">
        <v>80</v>
      </c>
      <c r="G24" s="41" t="s">
        <v>86</v>
      </c>
      <c r="H24" s="41" t="s">
        <v>92</v>
      </c>
      <c r="I24" s="41" t="s">
        <v>98</v>
      </c>
      <c r="J24" s="37"/>
      <c r="K24" s="55">
        <f t="shared" si="10"/>
        <v>0</v>
      </c>
      <c r="L24" s="55">
        <f t="shared" si="11"/>
        <v>0</v>
      </c>
      <c r="M24" s="55">
        <f>IF(H24="Não Automatizado",0,IF(H24="Partes da Política Automatizadas",0.25,IF(H24="Automatizada em Alguns Sistemas",0.5,IF(H24="Automatizada em Muitos Sistemas",0.75,IF(H24="Automatizada em Todos os Sistemas",1,"INVALID")))))</f>
        <v>0</v>
      </c>
      <c r="N24" s="55">
        <f>IF(I24="Não Reportado",0,IF(I24="Partes da Política Reportadas",0.25,IF(I24="Reportada em Alguns Sistemas",0.5,IF(I24="Reportada em Muitos Sistemas",0.75,IF(I24="Reportada em Todos os Sistemas",1,"INVALID")))))</f>
        <v>0</v>
      </c>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row>
    <row r="25" spans="1:39" s="1" customFormat="1" ht="63.95">
      <c r="A25" s="39" t="s">
        <v>244</v>
      </c>
      <c r="B25" s="34" t="s">
        <v>245</v>
      </c>
      <c r="C25" s="35" t="s">
        <v>125</v>
      </c>
      <c r="D25" s="35" t="s">
        <v>135</v>
      </c>
      <c r="E25" s="35" t="s">
        <v>222</v>
      </c>
      <c r="F25" s="41" t="s">
        <v>80</v>
      </c>
      <c r="G25" s="41" t="s">
        <v>86</v>
      </c>
      <c r="H25" s="75" t="s">
        <v>172</v>
      </c>
      <c r="I25" s="75" t="s">
        <v>172</v>
      </c>
      <c r="J25" s="37"/>
      <c r="K25" s="55">
        <f t="shared" si="10"/>
        <v>0</v>
      </c>
      <c r="L25" s="55">
        <f t="shared" si="11"/>
        <v>0</v>
      </c>
      <c r="M25" s="55"/>
      <c r="N25" s="55"/>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row>
    <row r="26" spans="1:39" s="1" customFormat="1" ht="15.95">
      <c r="A26" s="39" t="s">
        <v>246</v>
      </c>
      <c r="B26" s="34" t="s">
        <v>247</v>
      </c>
      <c r="C26" s="35" t="s">
        <v>161</v>
      </c>
      <c r="D26" s="35" t="s">
        <v>135</v>
      </c>
      <c r="E26" s="35" t="s">
        <v>237</v>
      </c>
      <c r="F26" s="41" t="s">
        <v>80</v>
      </c>
      <c r="G26" s="41" t="s">
        <v>86</v>
      </c>
      <c r="H26" s="41" t="s">
        <v>92</v>
      </c>
      <c r="I26" s="41" t="s">
        <v>98</v>
      </c>
      <c r="J26" s="37"/>
      <c r="K26" s="55">
        <f t="shared" si="10"/>
        <v>0</v>
      </c>
      <c r="L26" s="55">
        <f t="shared" si="11"/>
        <v>0</v>
      </c>
      <c r="M26" s="55">
        <f>IF(H26="Não Automatizado",0,IF(H26="Partes da Política Automatizadas",0.25,IF(H26="Automatizada em Alguns Sistemas",0.5,IF(H26="Automatizada em Muitos Sistemas",0.75,IF(H26="Automatizada em Todos os Sistemas",1,"INVALID")))))</f>
        <v>0</v>
      </c>
      <c r="N26" s="55">
        <f>IF(I26="Não Reportado",0,IF(I26="Partes da Política Reportadas",0.25,IF(I26="Reportada em Alguns Sistemas",0.5,IF(I26="Reportada em Muitos Sistemas",0.75,IF(I26="Reportada em Todos os Sistemas",1,"INVALID")))))</f>
        <v>0</v>
      </c>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row>
    <row r="28" spans="1:39" s="12" customFormat="1" hidden="1">
      <c r="C28" s="57"/>
      <c r="D28" s="57"/>
      <c r="E28" s="137" t="s">
        <v>141</v>
      </c>
      <c r="G28" s="58">
        <f>AVERAGE(K21:K26)</f>
        <v>0</v>
      </c>
      <c r="H28" s="58">
        <f>1-G28</f>
        <v>1</v>
      </c>
    </row>
    <row r="29" spans="1:39" s="12" customFormat="1" ht="15.95" hidden="1">
      <c r="C29" s="57"/>
      <c r="D29" s="57"/>
      <c r="E29" s="59" t="s">
        <v>142</v>
      </c>
      <c r="F29" s="59"/>
      <c r="G29" s="58">
        <f>AVERAGE(L21:L26)</f>
        <v>0</v>
      </c>
      <c r="H29" s="58">
        <f>1-G29</f>
        <v>1</v>
      </c>
    </row>
    <row r="30" spans="1:39" s="12" customFormat="1" ht="15.95" hidden="1">
      <c r="C30" s="57"/>
      <c r="D30" s="57"/>
      <c r="E30" s="59" t="s">
        <v>143</v>
      </c>
      <c r="F30" s="59"/>
      <c r="G30" s="58">
        <f>AVERAGE(M21:M26)</f>
        <v>0</v>
      </c>
      <c r="H30" s="58">
        <f>1-G30</f>
        <v>1</v>
      </c>
    </row>
    <row r="31" spans="1:39" s="12" customFormat="1" ht="15.95" hidden="1">
      <c r="C31" s="57"/>
      <c r="D31" s="57"/>
      <c r="E31" s="59" t="s">
        <v>144</v>
      </c>
      <c r="F31" s="59"/>
      <c r="G31" s="58">
        <f>AVERAGE(N21:N26)</f>
        <v>0</v>
      </c>
      <c r="H31" s="58">
        <f>1-G31</f>
        <v>1</v>
      </c>
    </row>
    <row r="32" spans="1:39" s="12" customFormat="1" ht="15.95" hidden="1">
      <c r="C32" s="57"/>
      <c r="D32" s="57"/>
      <c r="E32" s="59" t="s">
        <v>145</v>
      </c>
      <c r="F32" s="59"/>
      <c r="G32" s="58">
        <f>AVERAGE(G28:G31)</f>
        <v>0</v>
      </c>
      <c r="H32" s="58">
        <f>1-G32</f>
        <v>1</v>
      </c>
    </row>
    <row r="33" spans="1:16" s="12" customFormat="1" ht="15.95" hidden="1">
      <c r="C33" s="57"/>
      <c r="D33" s="57"/>
      <c r="E33" s="59" t="s">
        <v>146</v>
      </c>
      <c r="F33" s="59"/>
      <c r="G33" s="58">
        <f>AVERAGE(L21:L24)</f>
        <v>0</v>
      </c>
      <c r="H33" s="58">
        <f t="shared" ref="H33:H35" si="12">1-G33</f>
        <v>1</v>
      </c>
    </row>
    <row r="34" spans="1:16" s="12" customFormat="1" ht="15.95" hidden="1">
      <c r="C34" s="57"/>
      <c r="D34" s="57"/>
      <c r="E34" s="59" t="s">
        <v>147</v>
      </c>
      <c r="F34" s="59"/>
      <c r="G34" s="58">
        <f>AVERAGE(L21:L26)</f>
        <v>0</v>
      </c>
      <c r="H34" s="58">
        <f t="shared" si="12"/>
        <v>1</v>
      </c>
    </row>
    <row r="35" spans="1:16" s="12" customFormat="1" ht="15.95" hidden="1">
      <c r="C35" s="57"/>
      <c r="D35" s="57"/>
      <c r="E35" s="59" t="s">
        <v>148</v>
      </c>
      <c r="F35" s="59"/>
      <c r="G35" s="58">
        <f>AVERAGE(L21:L26)</f>
        <v>0</v>
      </c>
      <c r="H35" s="58">
        <f t="shared" si="12"/>
        <v>1</v>
      </c>
    </row>
    <row r="37" spans="1:16">
      <c r="A37" s="146" t="s">
        <v>22</v>
      </c>
      <c r="B37" s="146"/>
      <c r="C37" s="146"/>
      <c r="D37" s="146"/>
      <c r="E37" s="146"/>
      <c r="F37" s="146"/>
      <c r="G37" s="146"/>
      <c r="H37" s="146"/>
      <c r="I37" s="146"/>
      <c r="J37" s="146"/>
      <c r="K37" s="146"/>
      <c r="L37" s="146"/>
      <c r="M37" s="146"/>
      <c r="N37" s="146"/>
      <c r="O37" s="146"/>
      <c r="P37" s="146"/>
    </row>
  </sheetData>
  <mergeCells count="8">
    <mergeCell ref="A1:J1"/>
    <mergeCell ref="A37:P37"/>
    <mergeCell ref="O2:AD2"/>
    <mergeCell ref="P3:R3"/>
    <mergeCell ref="S3:U3"/>
    <mergeCell ref="V3:X3"/>
    <mergeCell ref="Y3:AA3"/>
    <mergeCell ref="AB3:AD3"/>
  </mergeCells>
  <conditionalFormatting sqref="B14:F14">
    <cfRule type="colorScale" priority="5">
      <colorScale>
        <cfvo type="min"/>
        <cfvo type="percentile" val="50"/>
        <cfvo type="max"/>
        <color rgb="FFF8696B"/>
        <color rgb="FFFFEB84"/>
        <color rgb="FF63BE7B"/>
      </colorScale>
    </cfRule>
  </conditionalFormatting>
  <conditionalFormatting sqref="E5 B13 D13 F13 H13">
    <cfRule type="cellIs" dxfId="585" priority="1" operator="between">
      <formula>0.76</formula>
      <formula>1</formula>
    </cfRule>
    <cfRule type="cellIs" dxfId="584" priority="2" operator="between">
      <formula>0.5</formula>
      <formula>0.75</formula>
    </cfRule>
    <cfRule type="cellIs" dxfId="583" priority="3" operator="between">
      <formula>0.26</formula>
      <formula>0.5</formula>
    </cfRule>
    <cfRule type="cellIs" dxfId="582" priority="4" operator="lessThan">
      <formula>0.26</formula>
    </cfRule>
  </conditionalFormatting>
  <hyperlinks>
    <hyperlink ref="A37" r:id="rId1" display="http://creativecommons.org/licenses/by-sa/4.0/" xr:uid="{00000000-0004-0000-0600-000000000000}"/>
  </hyperlinks>
  <pageMargins left="0.7" right="0.7" top="0.75" bottom="0.75" header="0.3" footer="0.3"/>
  <pageSetup scale="45"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79" operator="equal" id="{218019D2-8525-451F-8A93-2580FD311609}">
            <xm:f>Valores!$A$22</xm:f>
            <x14:dxf>
              <fill>
                <patternFill>
                  <bgColor rgb="FF27B060"/>
                </patternFill>
              </fill>
            </x14:dxf>
          </x14:cfRule>
          <x14:cfRule type="cellIs" priority="85" operator="equal" id="{DAF77121-0153-46DA-A263-2A3708B04345}">
            <xm:f>Valores!$A$21</xm:f>
            <x14:dxf>
              <fill>
                <patternFill>
                  <bgColor rgb="FFF1C40F"/>
                </patternFill>
              </fill>
            </x14:dxf>
          </x14:cfRule>
          <x14:cfRule type="cellIs" priority="86" operator="equal" id="{A912ACC0-28B5-430B-93E5-5A45210B5BF6}">
            <xm:f>Valores!$A$20</xm:f>
            <x14:dxf>
              <fill>
                <patternFill>
                  <bgColor rgb="FFF39C12"/>
                </patternFill>
              </fill>
            </x14:dxf>
          </x14:cfRule>
          <x14:cfRule type="cellIs" priority="87" operator="equal" id="{EB9E7605-4BD7-46C3-82C1-B94BFB0C5EFF}">
            <xm:f>Valores!$A$19</xm:f>
            <x14:dxf>
              <fill>
                <patternFill>
                  <bgColor rgb="FFE67E22"/>
                </patternFill>
              </fill>
            </x14:dxf>
          </x14:cfRule>
          <x14:cfRule type="cellIs" priority="88" operator="equal" id="{D4944C9F-B281-4A4B-9DED-49B106F10754}">
            <xm:f>Valores!$A$18</xm:f>
            <x14:dxf>
              <fill>
                <patternFill>
                  <bgColor rgb="FFE74C3C"/>
                </patternFill>
              </fill>
            </x14:dxf>
          </x14:cfRule>
          <xm:sqref>H23 H26</xm:sqref>
        </x14:conditionalFormatting>
        <x14:conditionalFormatting xmlns:xm="http://schemas.microsoft.com/office/excel/2006/main">
          <x14:cfRule type="cellIs" priority="80" operator="equal" id="{438BD708-0680-40B8-9BF5-B8E05EC25A72}">
            <xm:f>Valores!$A$29</xm:f>
            <x14:dxf>
              <fill>
                <patternFill>
                  <bgColor rgb="FF27AE60"/>
                </patternFill>
              </fill>
            </x14:dxf>
          </x14:cfRule>
          <x14:cfRule type="cellIs" priority="82" operator="equal" id="{30BDAAA2-D5B6-4610-8EFE-B70BCC69AD32}">
            <xm:f>Valores!$A$27</xm:f>
            <x14:dxf>
              <fill>
                <patternFill>
                  <bgColor rgb="FFF39C12"/>
                </patternFill>
              </fill>
            </x14:dxf>
          </x14:cfRule>
          <x14:cfRule type="cellIs" priority="83" operator="equal" id="{5DEAF411-00E9-4480-87DE-C3A69559FF3A}">
            <xm:f>Valores!$A$26</xm:f>
            <x14:dxf>
              <fill>
                <patternFill>
                  <bgColor rgb="FFE67E22"/>
                </patternFill>
              </fill>
            </x14:dxf>
          </x14:cfRule>
          <x14:cfRule type="cellIs" priority="84" operator="equal" id="{9A8FF04B-F16D-4CDA-9C4D-9EB1C13F4E94}">
            <xm:f>Valores!$A$25</xm:f>
            <x14:dxf>
              <fill>
                <patternFill>
                  <bgColor rgb="FFE74C3C"/>
                </patternFill>
              </fill>
            </x14:dxf>
          </x14:cfRule>
          <xm:sqref>I26</xm:sqref>
        </x14:conditionalFormatting>
        <x14:conditionalFormatting xmlns:xm="http://schemas.microsoft.com/office/excel/2006/main">
          <x14:cfRule type="cellIs" priority="81" operator="equal" id="{728FB69E-03D5-44D1-85A9-D9CDAF094F5B}">
            <xm:f>Valores!$A$28</xm:f>
            <x14:dxf>
              <fill>
                <patternFill>
                  <bgColor rgb="FFF1C40F"/>
                </patternFill>
              </fill>
            </x14:dxf>
          </x14:cfRule>
          <xm:sqref>I26</xm:sqref>
        </x14:conditionalFormatting>
        <x14:conditionalFormatting xmlns:xm="http://schemas.microsoft.com/office/excel/2006/main">
          <x14:cfRule type="cellIs" priority="73" operator="equal" id="{1A70BB4D-EA03-4B0B-83BB-AA9B71972F62}">
            <xm:f>Valores!$A$8</xm:f>
            <x14:dxf>
              <fill>
                <patternFill>
                  <bgColor rgb="FF27AE60"/>
                </patternFill>
              </fill>
            </x14:dxf>
          </x14:cfRule>
          <x14:cfRule type="cellIs" priority="74" operator="equal" id="{093A0F61-AE76-4CB3-B4A0-1B896BC6D6CC}">
            <xm:f>Valores!$A$7</xm:f>
            <x14:dxf>
              <fill>
                <patternFill>
                  <bgColor rgb="FFF1C40F"/>
                </patternFill>
              </fill>
            </x14:dxf>
          </x14:cfRule>
          <x14:cfRule type="cellIs" priority="75" operator="equal" id="{0CDCC38F-C90A-4A33-AF3D-31EDF68C27DE}">
            <xm:f>Valores!$A$6</xm:f>
            <x14:dxf>
              <fill>
                <patternFill>
                  <bgColor rgb="FFF39C12"/>
                </patternFill>
              </fill>
            </x14:dxf>
          </x14:cfRule>
          <x14:cfRule type="cellIs" priority="76" operator="equal" id="{E168E903-1319-4E11-AA40-5498719C3496}">
            <xm:f>Valores!$A$5</xm:f>
            <x14:dxf>
              <fill>
                <patternFill>
                  <bgColor rgb="FFE67E22"/>
                </patternFill>
              </fill>
            </x14:dxf>
          </x14:cfRule>
          <x14:cfRule type="cellIs" priority="77" operator="equal" id="{C720844E-F040-4BF0-8CC6-824AD16DD88C}">
            <xm:f>Valores!$A$4</xm:f>
            <x14:dxf>
              <fill>
                <patternFill>
                  <bgColor rgb="FFE74C3C"/>
                </patternFill>
              </fill>
            </x14:dxf>
          </x14:cfRule>
          <xm:sqref>F21:F26</xm:sqref>
        </x14:conditionalFormatting>
        <x14:conditionalFormatting xmlns:xm="http://schemas.microsoft.com/office/excel/2006/main">
          <x14:cfRule type="cellIs" priority="58" operator="equal" id="{FB29E9B3-E4C7-4DD6-A9AF-5E9FBC4C43D5}">
            <xm:f>Valores!$A$15</xm:f>
            <x14:dxf>
              <fill>
                <patternFill>
                  <bgColor rgb="FF27AE60"/>
                </patternFill>
              </fill>
            </x14:dxf>
          </x14:cfRule>
          <x14:cfRule type="cellIs" priority="69" operator="equal" id="{4225387F-722B-4217-9E8E-B58F5E02E912}">
            <xm:f>Valores!$A$14</xm:f>
            <x14:dxf>
              <fill>
                <patternFill>
                  <bgColor rgb="FFF1C40F"/>
                </patternFill>
              </fill>
            </x14:dxf>
          </x14:cfRule>
          <x14:cfRule type="cellIs" priority="70" operator="equal" id="{9C369768-5513-4716-A1F7-5C79C68A0DC1}">
            <xm:f>Valores!$A$13</xm:f>
            <x14:dxf>
              <fill>
                <patternFill>
                  <bgColor rgb="FFF39C12"/>
                </patternFill>
              </fill>
            </x14:dxf>
          </x14:cfRule>
          <x14:cfRule type="cellIs" priority="71" operator="equal" id="{E10213E3-A49B-4765-A99E-8CB287FCD9B0}">
            <xm:f>Valores!$A$12</xm:f>
            <x14:dxf>
              <fill>
                <patternFill>
                  <bgColor rgb="FFE67E22"/>
                </patternFill>
              </fill>
            </x14:dxf>
          </x14:cfRule>
          <x14:cfRule type="cellIs" priority="72" operator="equal" id="{66D4AF82-485B-4C41-8F5E-48B9BCCF9EEC}">
            <xm:f>Valores!$A$11</xm:f>
            <x14:dxf>
              <fill>
                <patternFill>
                  <bgColor rgb="FFE74C3C"/>
                </patternFill>
              </fill>
            </x14:dxf>
          </x14:cfRule>
          <xm:sqref>G21:G26</xm:sqref>
        </x14:conditionalFormatting>
        <x14:conditionalFormatting xmlns:xm="http://schemas.microsoft.com/office/excel/2006/main">
          <x14:cfRule type="cellIs" priority="39" operator="equal" id="{E55833E7-CB7C-4A59-BE50-742CDEBCFFFD}">
            <xm:f>Valores!$A$22</xm:f>
            <x14:dxf>
              <fill>
                <patternFill>
                  <bgColor rgb="FF27B060"/>
                </patternFill>
              </fill>
            </x14:dxf>
          </x14:cfRule>
          <x14:cfRule type="cellIs" priority="45" operator="equal" id="{CF1A2509-2298-4692-A423-FBEA5355724F}">
            <xm:f>Valores!$A$21</xm:f>
            <x14:dxf>
              <fill>
                <patternFill>
                  <bgColor rgb="FFF1C40F"/>
                </patternFill>
              </fill>
            </x14:dxf>
          </x14:cfRule>
          <x14:cfRule type="cellIs" priority="46" operator="equal" id="{F0416305-0CD1-4F8E-BDCC-ACBCA2B9754C}">
            <xm:f>Valores!$A$20</xm:f>
            <x14:dxf>
              <fill>
                <patternFill>
                  <bgColor rgb="FFF39C12"/>
                </patternFill>
              </fill>
            </x14:dxf>
          </x14:cfRule>
          <x14:cfRule type="cellIs" priority="47" operator="equal" id="{ABA1CB79-25DC-4E5D-85F7-41906EE8BA25}">
            <xm:f>Valores!$A$19</xm:f>
            <x14:dxf>
              <fill>
                <patternFill>
                  <bgColor rgb="FFE67E22"/>
                </patternFill>
              </fill>
            </x14:dxf>
          </x14:cfRule>
          <x14:cfRule type="cellIs" priority="48" operator="equal" id="{46006C84-A663-4FB5-AC1B-93B04A2CFB0D}">
            <xm:f>Valores!$A$18</xm:f>
            <x14:dxf>
              <fill>
                <patternFill>
                  <bgColor rgb="FFE74C3C"/>
                </patternFill>
              </fill>
            </x14:dxf>
          </x14:cfRule>
          <xm:sqref>H22</xm:sqref>
        </x14:conditionalFormatting>
        <x14:conditionalFormatting xmlns:xm="http://schemas.microsoft.com/office/excel/2006/main">
          <x14:cfRule type="cellIs" priority="40" operator="equal" id="{1846EB3E-9104-4D0D-8CE2-A9A265974721}">
            <xm:f>Valores!$A$29</xm:f>
            <x14:dxf>
              <fill>
                <patternFill>
                  <bgColor rgb="FF27AE60"/>
                </patternFill>
              </fill>
            </x14:dxf>
          </x14:cfRule>
          <x14:cfRule type="cellIs" priority="42" operator="equal" id="{C81DB758-47D4-46E7-A242-8AEA455C47B1}">
            <xm:f>Valores!$A$27</xm:f>
            <x14:dxf>
              <fill>
                <patternFill>
                  <bgColor rgb="FFF39C12"/>
                </patternFill>
              </fill>
            </x14:dxf>
          </x14:cfRule>
          <x14:cfRule type="cellIs" priority="43" operator="equal" id="{B2C2829D-0080-4D34-A5AE-289C70111E17}">
            <xm:f>Valores!$A$26</xm:f>
            <x14:dxf>
              <fill>
                <patternFill>
                  <bgColor rgb="FFE67E22"/>
                </patternFill>
              </fill>
            </x14:dxf>
          </x14:cfRule>
          <x14:cfRule type="cellIs" priority="44" operator="equal" id="{E4D76206-5078-4460-AA62-50C3CB5F7124}">
            <xm:f>Valores!$A$25</xm:f>
            <x14:dxf>
              <fill>
                <patternFill>
                  <bgColor rgb="FFE74C3C"/>
                </patternFill>
              </fill>
            </x14:dxf>
          </x14:cfRule>
          <xm:sqref>I22:I24</xm:sqref>
        </x14:conditionalFormatting>
        <x14:conditionalFormatting xmlns:xm="http://schemas.microsoft.com/office/excel/2006/main">
          <x14:cfRule type="cellIs" priority="41" operator="equal" id="{86DB5166-2568-4646-AC38-CEBE61100102}">
            <xm:f>Valores!$A$28</xm:f>
            <x14:dxf>
              <fill>
                <patternFill>
                  <bgColor rgb="FFF1C40F"/>
                </patternFill>
              </fill>
            </x14:dxf>
          </x14:cfRule>
          <xm:sqref>I22:I24</xm:sqref>
        </x14:conditionalFormatting>
        <x14:conditionalFormatting xmlns:xm="http://schemas.microsoft.com/office/excel/2006/main">
          <x14:cfRule type="cellIs" priority="19" operator="equal" id="{9E997F33-6231-463D-BA39-EEE8FA341BCE}">
            <xm:f>Valores!$A$22</xm:f>
            <x14:dxf>
              <fill>
                <patternFill>
                  <bgColor rgb="FF27B060"/>
                </patternFill>
              </fill>
            </x14:dxf>
          </x14:cfRule>
          <x14:cfRule type="cellIs" priority="25" operator="equal" id="{EF2AB2E0-3511-475C-A40D-6C9D925BCE7E}">
            <xm:f>Valores!$A$21</xm:f>
            <x14:dxf>
              <fill>
                <patternFill>
                  <bgColor rgb="FFF1C40F"/>
                </patternFill>
              </fill>
            </x14:dxf>
          </x14:cfRule>
          <x14:cfRule type="cellIs" priority="26" operator="equal" id="{7041BF27-5DA0-4F17-83B2-F8EB388C78A5}">
            <xm:f>Valores!$A$20</xm:f>
            <x14:dxf>
              <fill>
                <patternFill>
                  <bgColor rgb="FFF39C12"/>
                </patternFill>
              </fill>
            </x14:dxf>
          </x14:cfRule>
          <x14:cfRule type="cellIs" priority="27" operator="equal" id="{0652275E-6C07-4512-B0FA-E9D78F693F44}">
            <xm:f>Valores!$A$19</xm:f>
            <x14:dxf>
              <fill>
                <patternFill>
                  <bgColor rgb="FFE67E22"/>
                </patternFill>
              </fill>
            </x14:dxf>
          </x14:cfRule>
          <x14:cfRule type="cellIs" priority="28" operator="equal" id="{9CD4090F-7C3A-4F7F-8367-D96C18C332E9}">
            <xm:f>Valores!$A$18</xm:f>
            <x14:dxf>
              <fill>
                <patternFill>
                  <bgColor rgb="FFE74C3C"/>
                </patternFill>
              </fill>
            </x14:dxf>
          </x14:cfRule>
          <xm:sqref>H24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600-000000000000}">
          <x14:formula1>
            <xm:f>Valores!$A$25:$A$29</xm:f>
          </x14:formula1>
          <xm:sqref>I26 I22:I24</xm:sqref>
        </x14:dataValidation>
        <x14:dataValidation type="list" allowBlank="1" showInputMessage="1" showErrorMessage="1" xr:uid="{00000000-0002-0000-0600-000001000000}">
          <x14:formula1>
            <xm:f>Valores!$A$18:$A$22</xm:f>
          </x14:formula1>
          <xm:sqref>H22:H24 H26</xm:sqref>
        </x14:dataValidation>
        <x14:dataValidation type="list" allowBlank="1" showInputMessage="1" showErrorMessage="1" xr:uid="{00000000-0002-0000-0600-000002000000}">
          <x14:formula1>
            <xm:f>Valores!$A$11:$A$15</xm:f>
          </x14:formula1>
          <xm:sqref>G21:G26</xm:sqref>
        </x14:dataValidation>
        <x14:dataValidation type="list" allowBlank="1" showInputMessage="1" showErrorMessage="1" xr:uid="{00000000-0002-0000-0600-000003000000}">
          <x14:formula1>
            <xm:f>Valores!$A$4:$A$8</xm:f>
          </x14:formula1>
          <xm:sqref>F21:F26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ilha8">
    <pageSetUpPr fitToPage="1"/>
  </sheetPr>
  <dimension ref="A1:AE39"/>
  <sheetViews>
    <sheetView zoomScale="125" zoomScaleNormal="125" workbookViewId="0">
      <selection sqref="A1:J1"/>
    </sheetView>
  </sheetViews>
  <sheetFormatPr defaultColWidth="8.7109375" defaultRowHeight="15"/>
  <cols>
    <col min="2" max="2" width="71.28515625" customWidth="1"/>
    <col min="3" max="3" width="14" style="2" customWidth="1"/>
    <col min="4" max="4" width="20.42578125" style="2" customWidth="1"/>
    <col min="5" max="5" width="48.28515625" customWidth="1"/>
    <col min="6" max="6" width="29.42578125" customWidth="1"/>
    <col min="7" max="7" width="40.140625" customWidth="1"/>
    <col min="8" max="8" width="26.7109375" customWidth="1"/>
    <col min="9" max="9" width="27.28515625" customWidth="1"/>
    <col min="10" max="10" width="50.140625" customWidth="1"/>
    <col min="11" max="14" width="8.7109375" hidden="1" customWidth="1"/>
    <col min="15" max="31" width="0" style="12" hidden="1" customWidth="1"/>
    <col min="32" max="32" width="0" hidden="1" customWidth="1"/>
  </cols>
  <sheetData>
    <row r="1" spans="1:30" ht="180.2" customHeight="1">
      <c r="A1" s="151" t="s">
        <v>248</v>
      </c>
      <c r="B1" s="151"/>
      <c r="C1" s="151"/>
      <c r="D1" s="151"/>
      <c r="E1" s="151"/>
      <c r="F1" s="151"/>
      <c r="G1" s="151"/>
      <c r="H1" s="151"/>
      <c r="I1" s="151"/>
      <c r="J1" s="153"/>
      <c r="AD1" s="96"/>
    </row>
    <row r="2" spans="1:30" ht="54.95" customHeight="1">
      <c r="A2" s="17"/>
      <c r="B2" s="17"/>
      <c r="C2" s="17"/>
      <c r="D2" s="17"/>
      <c r="E2" s="17"/>
      <c r="F2" s="17"/>
      <c r="G2" s="17"/>
      <c r="H2" s="17"/>
      <c r="I2" s="17"/>
      <c r="J2" s="42"/>
      <c r="O2" s="154" t="s">
        <v>104</v>
      </c>
      <c r="P2" s="154"/>
      <c r="Q2" s="154"/>
      <c r="R2" s="154"/>
      <c r="S2" s="154"/>
      <c r="T2" s="154"/>
      <c r="U2" s="154"/>
      <c r="V2" s="154"/>
      <c r="W2" s="154"/>
      <c r="X2" s="154"/>
      <c r="Y2" s="154"/>
      <c r="Z2" s="154"/>
      <c r="AA2" s="154"/>
      <c r="AB2" s="154"/>
      <c r="AC2" s="154"/>
      <c r="AD2" s="155"/>
    </row>
    <row r="3" spans="1:30" ht="75.95" customHeight="1">
      <c r="A3" s="17"/>
      <c r="B3" s="17"/>
      <c r="C3" s="17"/>
      <c r="D3" s="17"/>
      <c r="E3" s="17"/>
      <c r="F3" s="17"/>
      <c r="G3" s="17"/>
      <c r="H3" s="17"/>
      <c r="I3" s="17"/>
      <c r="J3" s="42"/>
      <c r="O3" s="137"/>
      <c r="P3" s="154" t="s">
        <v>105</v>
      </c>
      <c r="Q3" s="154"/>
      <c r="R3" s="154"/>
      <c r="S3" s="154" t="s">
        <v>106</v>
      </c>
      <c r="T3" s="154"/>
      <c r="U3" s="154"/>
      <c r="V3" s="154" t="s">
        <v>16</v>
      </c>
      <c r="W3" s="154"/>
      <c r="X3" s="154"/>
      <c r="Y3" s="154" t="s">
        <v>18</v>
      </c>
      <c r="Z3" s="154"/>
      <c r="AA3" s="154"/>
      <c r="AB3" s="154" t="s">
        <v>20</v>
      </c>
      <c r="AC3" s="154"/>
      <c r="AD3" s="155"/>
    </row>
    <row r="4" spans="1:30" ht="16.7" customHeight="1">
      <c r="A4" s="17"/>
      <c r="B4" s="17"/>
      <c r="C4" s="17"/>
      <c r="D4" s="17"/>
      <c r="E4" s="17"/>
      <c r="F4" s="17"/>
      <c r="G4" s="17"/>
      <c r="H4" s="17"/>
      <c r="I4" s="17"/>
      <c r="J4" s="42"/>
      <c r="O4" s="12" t="s">
        <v>107</v>
      </c>
      <c r="P4" s="12" t="s">
        <v>108</v>
      </c>
      <c r="Q4" s="12" t="s">
        <v>109</v>
      </c>
      <c r="R4" s="12" t="s">
        <v>110</v>
      </c>
      <c r="S4" s="12" t="s">
        <v>108</v>
      </c>
      <c r="T4" s="12" t="s">
        <v>109</v>
      </c>
      <c r="U4" s="12" t="s">
        <v>110</v>
      </c>
      <c r="V4" s="12" t="s">
        <v>108</v>
      </c>
      <c r="W4" s="12" t="s">
        <v>109</v>
      </c>
      <c r="X4" s="12" t="s">
        <v>110</v>
      </c>
      <c r="Y4" s="12" t="s">
        <v>108</v>
      </c>
      <c r="Z4" s="12" t="s">
        <v>109</v>
      </c>
      <c r="AA4" s="12" t="s">
        <v>110</v>
      </c>
      <c r="AB4" s="12" t="s">
        <v>108</v>
      </c>
      <c r="AC4" s="12" t="s">
        <v>109</v>
      </c>
      <c r="AD4" s="96" t="s">
        <v>110</v>
      </c>
    </row>
    <row r="5" spans="1:30" ht="81.95">
      <c r="A5" s="17"/>
      <c r="B5" s="17"/>
      <c r="C5" s="17"/>
      <c r="D5" s="17"/>
      <c r="E5" s="27">
        <f>G34</f>
        <v>0</v>
      </c>
      <c r="F5" s="18"/>
      <c r="G5" s="19"/>
      <c r="H5" s="17"/>
      <c r="I5" s="17"/>
      <c r="J5" s="42"/>
      <c r="O5" s="12" t="s">
        <v>111</v>
      </c>
      <c r="P5" s="12">
        <f>IF(G34&lt;0.26,1,0)</f>
        <v>1</v>
      </c>
      <c r="Q5" s="52">
        <f>IF(P5&lt;&gt;0,G$34,0)</f>
        <v>0</v>
      </c>
      <c r="R5" s="53">
        <f>IF(P5&lt;&gt;0,$H$34,0)</f>
        <v>1</v>
      </c>
      <c r="S5" s="12">
        <f>IF(G$30&lt;0.26,1,0)</f>
        <v>1</v>
      </c>
      <c r="T5" s="52">
        <f>IF(S5&lt;&gt;0,G$30,0)</f>
        <v>0</v>
      </c>
      <c r="U5" s="53">
        <f>IF(S5&lt;&gt;0,H$30,0)</f>
        <v>1</v>
      </c>
      <c r="V5" s="12">
        <f>IF(G31&lt;0.26,1,0)</f>
        <v>1</v>
      </c>
      <c r="W5" s="52">
        <f>IF(V5&lt;&gt;0,G$31,0)</f>
        <v>0</v>
      </c>
      <c r="X5" s="52">
        <f>IF(V5&lt;&gt;0,H$31,0)</f>
        <v>1</v>
      </c>
      <c r="Y5" s="12">
        <f>IF(G32&lt;0.26,1,0)</f>
        <v>1</v>
      </c>
      <c r="Z5" s="52">
        <f>IF(Y5&lt;&gt;0,G$32,0)</f>
        <v>0</v>
      </c>
      <c r="AA5" s="52">
        <f>IF($Y5&lt;&gt;0,H$32,0)</f>
        <v>1</v>
      </c>
      <c r="AB5" s="12">
        <f>IF(G33&lt;0.26,1,0)</f>
        <v>1</v>
      </c>
      <c r="AC5" s="52">
        <f>IF(AB5&lt;&gt;0,G$33,0)</f>
        <v>0</v>
      </c>
      <c r="AD5" s="97">
        <f>IF(AB5&lt;&gt;0,H$33,0)</f>
        <v>1</v>
      </c>
    </row>
    <row r="6" spans="1:30">
      <c r="A6" s="17"/>
      <c r="B6" s="17"/>
      <c r="C6" s="17"/>
      <c r="D6" s="17"/>
      <c r="E6" s="17"/>
      <c r="F6" s="17"/>
      <c r="G6" s="17"/>
      <c r="H6" s="17"/>
      <c r="I6" s="17"/>
      <c r="J6" s="42"/>
      <c r="O6" s="12" t="s">
        <v>112</v>
      </c>
      <c r="P6" s="12">
        <f>IF(AND(G34&gt;0.26,G34&lt;=0.5)*1,1,0)</f>
        <v>0</v>
      </c>
      <c r="Q6" s="52">
        <f>IF(P6&lt;&gt;0,G$34,0)</f>
        <v>0</v>
      </c>
      <c r="R6" s="53">
        <f>IF(P6&lt;&gt;0,$H$34,0)</f>
        <v>0</v>
      </c>
      <c r="S6" s="12">
        <f>IF(AND(G30&gt;0.26,G30&lt;=0.5)*1,1,0)</f>
        <v>0</v>
      </c>
      <c r="T6" s="52">
        <f>IF(S6&lt;&gt;0,G$30,0)</f>
        <v>0</v>
      </c>
      <c r="U6" s="53">
        <f>IF(S6&lt;&gt;0,H$30,0)</f>
        <v>0</v>
      </c>
      <c r="V6" s="12">
        <f>IF(AND(G31&gt;0.26,G31&lt;=0.5)*1,1,0)</f>
        <v>0</v>
      </c>
      <c r="W6" s="52">
        <f>IF(V6&lt;&gt;0,G$31,0)</f>
        <v>0</v>
      </c>
      <c r="X6" s="52">
        <f>IF(W6&lt;&gt;0,H$31,0)</f>
        <v>0</v>
      </c>
      <c r="Y6" s="12">
        <f>IF(AND(G32&gt;0.26,G32&lt;=0.5)*1,1,0)</f>
        <v>0</v>
      </c>
      <c r="Z6" s="52">
        <f>IF(Y6&lt;&gt;0,G$32,0)</f>
        <v>0</v>
      </c>
      <c r="AA6" s="52">
        <f>IF(Y6&lt;&gt;0,H$32,0)</f>
        <v>0</v>
      </c>
      <c r="AB6" s="12">
        <f>IF(AND(G33&gt;0.26,G33&lt;=0.5)*1,1,0)</f>
        <v>0</v>
      </c>
      <c r="AC6" s="52">
        <f>IF(AB6&lt;&gt;0,G$33,0)</f>
        <v>0</v>
      </c>
      <c r="AD6" s="97">
        <f>IF(AB6&lt;&gt;0,H$33,0)</f>
        <v>0</v>
      </c>
    </row>
    <row r="7" spans="1:30">
      <c r="A7" s="17"/>
      <c r="B7" s="17"/>
      <c r="C7" s="17"/>
      <c r="D7" s="17"/>
      <c r="E7" s="18"/>
      <c r="F7" s="18"/>
      <c r="G7" s="19"/>
      <c r="H7" s="17"/>
      <c r="I7" s="17"/>
      <c r="J7" s="42"/>
      <c r="O7" s="12" t="s">
        <v>113</v>
      </c>
      <c r="P7" s="12">
        <f>IF(AND(G34&gt;0.5,G34&lt;=0.75)*1,1,0)</f>
        <v>0</v>
      </c>
      <c r="Q7" s="52">
        <f>IF(P7&lt;&gt;0,G$34,0)</f>
        <v>0</v>
      </c>
      <c r="R7" s="53">
        <f>IF(P7&lt;&gt;0,$H$34,0)</f>
        <v>0</v>
      </c>
      <c r="S7" s="12">
        <f>IF(AND(G30&gt;0.5,G30&lt;=0.75)*1,1,0)</f>
        <v>0</v>
      </c>
      <c r="T7" s="52">
        <f>IF(S7&lt;&gt;0,G$30,0)</f>
        <v>0</v>
      </c>
      <c r="U7" s="53">
        <f>IF(S7&lt;&gt;0,H$30,0)</f>
        <v>0</v>
      </c>
      <c r="V7" s="12">
        <f>IF(AND(G31&gt;0.5,G31&lt;=0.75)*1,1,0)</f>
        <v>0</v>
      </c>
      <c r="W7" s="52">
        <f>IF(V7&lt;&gt;0,G$31,0)</f>
        <v>0</v>
      </c>
      <c r="X7" s="52">
        <f>IF(W7&lt;&gt;0,H$31,0)</f>
        <v>0</v>
      </c>
      <c r="Y7" s="12">
        <f>IF(AND(G32&gt;0.5,G32&lt;=0.75)*1,1,0)</f>
        <v>0</v>
      </c>
      <c r="Z7" s="52">
        <f>IF(Y7&lt;&gt;0,G$32,0)</f>
        <v>0</v>
      </c>
      <c r="AA7" s="52">
        <f>IF(Y7&lt;&gt;0,H$32,0)</f>
        <v>0</v>
      </c>
      <c r="AB7" s="12">
        <f>IF(AND(G33&gt;0.5,G33&lt;=0.75)*1,1,0)</f>
        <v>0</v>
      </c>
      <c r="AC7" s="52">
        <f>IF(AB7&lt;&gt;0,G$33,0)</f>
        <v>0</v>
      </c>
      <c r="AD7" s="97">
        <f>IF(AB7&lt;&gt;0,H$33,0)</f>
        <v>0</v>
      </c>
    </row>
    <row r="8" spans="1:30">
      <c r="A8" s="17"/>
      <c r="B8" s="17"/>
      <c r="C8" s="17"/>
      <c r="D8" s="17"/>
      <c r="E8" s="17"/>
      <c r="F8" s="17"/>
      <c r="G8" s="17"/>
      <c r="H8" s="17"/>
      <c r="I8" s="17"/>
      <c r="J8" s="42"/>
      <c r="O8" s="12" t="s">
        <v>114</v>
      </c>
      <c r="P8" s="12">
        <f>IF(AND(G34=0.76,G34&lt;=1)*1,1,0)</f>
        <v>0</v>
      </c>
      <c r="Q8" s="52">
        <f>IF(P8&lt;&gt;0,G$34,0)</f>
        <v>0</v>
      </c>
      <c r="R8" s="53">
        <f>IF(P8&lt;&gt;0,$H$34,0)</f>
        <v>0</v>
      </c>
      <c r="S8" s="12">
        <f>IF(AND(G30&gt;=0.76,G30&lt;=1)*1,1,0)</f>
        <v>0</v>
      </c>
      <c r="T8" s="52">
        <f>IF(S8&lt;&gt;0,G$30,0)</f>
        <v>0</v>
      </c>
      <c r="U8" s="53">
        <f>IF(S8&lt;&gt;0,H$30,0)</f>
        <v>0</v>
      </c>
      <c r="V8" s="12">
        <f>IF(AND(G31&gt;=0.76,G31&lt;=1)*1,1,0)</f>
        <v>0</v>
      </c>
      <c r="W8" s="52">
        <f>IF(V8&lt;&gt;0,G$31,0)</f>
        <v>0</v>
      </c>
      <c r="X8" s="52">
        <f>IF(W8&lt;&gt;0,H$31,0)</f>
        <v>0</v>
      </c>
      <c r="Y8" s="12">
        <f>IF(AND(G32&gt;=0.76,G32&lt;=1)*1,1,0)</f>
        <v>0</v>
      </c>
      <c r="Z8" s="52">
        <f>IF(Y8&lt;&gt;0,G$32,0)</f>
        <v>0</v>
      </c>
      <c r="AA8" s="52">
        <f>IF(Y8&lt;&gt;0,H$32,0)</f>
        <v>0</v>
      </c>
      <c r="AB8" s="12">
        <f>IF(AND(G33&gt;=0.76,G33&lt;=1)*1,1,0)</f>
        <v>0</v>
      </c>
      <c r="AC8" s="52">
        <f>IF(AB8&lt;&gt;0,G$33,0)</f>
        <v>0</v>
      </c>
      <c r="AD8" s="97">
        <f>IF(AB8&lt;&gt;0,H$33,0)</f>
        <v>0</v>
      </c>
    </row>
    <row r="9" spans="1:30" ht="92.1">
      <c r="A9" s="17"/>
      <c r="B9" s="17"/>
      <c r="C9" s="17"/>
      <c r="D9" s="17"/>
      <c r="E9" s="20"/>
      <c r="F9" s="17"/>
      <c r="G9" s="17"/>
      <c r="H9" s="21"/>
      <c r="I9" s="17"/>
      <c r="J9" s="42"/>
      <c r="AD9" s="96"/>
    </row>
    <row r="10" spans="1:30">
      <c r="A10" s="17"/>
      <c r="B10" s="17"/>
      <c r="C10" s="17"/>
      <c r="D10" s="17"/>
      <c r="E10" s="17"/>
      <c r="F10" s="17"/>
      <c r="G10" s="17"/>
      <c r="H10" s="17"/>
      <c r="I10" s="17"/>
      <c r="J10" s="42"/>
      <c r="AD10" s="96"/>
    </row>
    <row r="11" spans="1:30">
      <c r="A11" s="17"/>
      <c r="B11" s="17"/>
      <c r="C11" s="17"/>
      <c r="D11" s="17"/>
      <c r="E11" s="17"/>
      <c r="F11" s="17"/>
      <c r="G11" s="17"/>
      <c r="H11" s="17"/>
      <c r="I11" s="17"/>
      <c r="J11" s="42"/>
      <c r="AD11" s="96"/>
    </row>
    <row r="12" spans="1:30">
      <c r="A12" s="17"/>
      <c r="B12" s="17"/>
      <c r="C12" s="17"/>
      <c r="D12" s="22"/>
      <c r="E12" s="23"/>
      <c r="F12" s="23"/>
      <c r="G12" s="23"/>
      <c r="H12" s="23"/>
      <c r="I12" s="23"/>
      <c r="J12" s="42"/>
      <c r="AD12" s="96"/>
    </row>
    <row r="13" spans="1:30" ht="47.1">
      <c r="A13" s="17"/>
      <c r="B13" s="24">
        <f>G30</f>
        <v>0</v>
      </c>
      <c r="C13" s="17"/>
      <c r="D13" s="25">
        <f>G31</f>
        <v>0</v>
      </c>
      <c r="E13" s="17"/>
      <c r="F13" s="98">
        <f>G32</f>
        <v>0</v>
      </c>
      <c r="G13" s="17"/>
      <c r="H13" s="26">
        <f>G33</f>
        <v>0</v>
      </c>
      <c r="I13" s="17"/>
      <c r="J13" s="42"/>
      <c r="AD13" s="96"/>
    </row>
    <row r="14" spans="1:30">
      <c r="A14" s="17"/>
      <c r="B14" s="17"/>
      <c r="C14" s="17"/>
      <c r="D14" s="17"/>
      <c r="E14" s="17"/>
      <c r="F14" s="17"/>
      <c r="G14" s="17"/>
      <c r="H14" s="17"/>
      <c r="I14" s="17"/>
      <c r="J14" s="42"/>
      <c r="AD14" s="96"/>
    </row>
    <row r="15" spans="1:30">
      <c r="A15" s="17"/>
      <c r="B15" s="17"/>
      <c r="C15" s="17"/>
      <c r="D15" s="17"/>
      <c r="E15" s="17"/>
      <c r="F15" s="17"/>
      <c r="G15" s="17"/>
      <c r="H15" s="17"/>
      <c r="I15" s="17"/>
      <c r="J15" s="42"/>
      <c r="AD15" s="96"/>
    </row>
    <row r="16" spans="1:30">
      <c r="A16" s="17"/>
      <c r="B16" s="17"/>
      <c r="C16" s="17"/>
      <c r="D16" s="17"/>
      <c r="E16" s="17"/>
      <c r="F16" s="17"/>
      <c r="G16" s="17"/>
      <c r="H16" s="17"/>
      <c r="I16" s="17"/>
      <c r="J16" s="42"/>
      <c r="AD16" s="96"/>
    </row>
    <row r="17" spans="1:31">
      <c r="A17" s="17"/>
      <c r="B17" s="17"/>
      <c r="C17" s="17"/>
      <c r="D17" s="17"/>
      <c r="E17" s="17"/>
      <c r="F17" s="17"/>
      <c r="G17" s="17"/>
      <c r="H17" s="17"/>
      <c r="I17" s="17"/>
      <c r="J17" s="42"/>
      <c r="AD17" s="96"/>
    </row>
    <row r="18" spans="1:31">
      <c r="A18" s="17"/>
      <c r="B18" s="17"/>
      <c r="C18" s="17"/>
      <c r="D18" s="17"/>
      <c r="E18" s="17"/>
      <c r="F18" s="17"/>
      <c r="G18" s="17"/>
      <c r="H18" s="17"/>
      <c r="I18" s="17"/>
      <c r="J18" s="42"/>
      <c r="AD18" s="96"/>
    </row>
    <row r="19" spans="1:31">
      <c r="A19" s="17"/>
      <c r="B19" s="17"/>
      <c r="C19" s="17"/>
      <c r="D19" s="17"/>
      <c r="E19" s="17"/>
      <c r="F19" s="17"/>
      <c r="G19" s="17"/>
      <c r="H19" s="17"/>
      <c r="I19" s="17"/>
      <c r="J19" s="42"/>
      <c r="AD19" s="96"/>
    </row>
    <row r="20" spans="1:31" s="13" customFormat="1" ht="32.1">
      <c r="A20" s="10" t="s">
        <v>4</v>
      </c>
      <c r="B20" s="10" t="s">
        <v>115</v>
      </c>
      <c r="C20" s="10" t="s">
        <v>8</v>
      </c>
      <c r="D20" s="10" t="s">
        <v>150</v>
      </c>
      <c r="E20" s="10" t="s">
        <v>116</v>
      </c>
      <c r="F20" s="10" t="s">
        <v>14</v>
      </c>
      <c r="G20" s="10" t="s">
        <v>16</v>
      </c>
      <c r="H20" s="10" t="s">
        <v>117</v>
      </c>
      <c r="I20" s="10" t="s">
        <v>20</v>
      </c>
      <c r="J20" s="44" t="s">
        <v>118</v>
      </c>
      <c r="O20" s="54"/>
      <c r="P20" s="54"/>
      <c r="Q20" s="54"/>
      <c r="R20" s="54"/>
      <c r="S20" s="54"/>
      <c r="T20" s="54"/>
      <c r="U20" s="54"/>
      <c r="V20" s="54"/>
      <c r="W20" s="54"/>
      <c r="X20" s="54"/>
      <c r="Y20" s="54"/>
      <c r="Z20" s="54"/>
      <c r="AA20" s="54"/>
      <c r="AB20" s="54"/>
      <c r="AC20" s="54"/>
      <c r="AD20" s="99"/>
      <c r="AE20" s="54"/>
    </row>
    <row r="21" spans="1:31" s="1" customFormat="1" ht="48">
      <c r="A21" s="39" t="s">
        <v>249</v>
      </c>
      <c r="B21" s="34" t="s">
        <v>250</v>
      </c>
      <c r="C21" s="35" t="s">
        <v>161</v>
      </c>
      <c r="D21" s="35" t="s">
        <v>126</v>
      </c>
      <c r="E21" s="35" t="s">
        <v>237</v>
      </c>
      <c r="F21" s="41" t="s">
        <v>80</v>
      </c>
      <c r="G21" s="41" t="s">
        <v>86</v>
      </c>
      <c r="H21" s="41" t="s">
        <v>92</v>
      </c>
      <c r="I21" s="41" t="s">
        <v>98</v>
      </c>
      <c r="J21" s="37"/>
      <c r="K21" s="100">
        <f t="shared" ref="K21:K28" si="0">IF(F21="Sem Política",0,IF(F21="Política Informal",0.25,IF(F21="Política Parcialmente Escrita",0.5,IF(F21="Política Escrita",0.75,IF(F21="Política Escrita e Aprovada",1,"INVALID")))))</f>
        <v>0</v>
      </c>
      <c r="L21" s="100">
        <f t="shared" ref="L21:L28" si="1">IF(G21="Não implementado",0,IF(G21="Partes da Política Implementadas",0.25,IF(G21="Implementada em Alguns Sistemas",0.5,IF(G21="Implementada em Muitos Sistemas",0.75,IF(G21="Implementada em Todos os Sistemas",1,"INVALID")))))</f>
        <v>0</v>
      </c>
      <c r="M21" s="100">
        <f>IF(H21="Não Automatizado",0,IF(H21="Partes da Política Automatizadas",0.25,IF(H21="Automatizada em Alguns Sistemas",0.5,IF(H21="Automatizada em Muitos Sistemas",0.75,IF(H21="Automatizada em Todos os Sistemas",1,"INVALID")))))</f>
        <v>0</v>
      </c>
      <c r="N21" s="100">
        <f>IF(I21="Não Reportado",0,IF(I21="Partes da Política Reportadas",0.25,IF(I21="Reportada em Alguns Sistemas",0.5,IF(I21="Reportada em Muitos Sistemas",0.75,IF(I21="Reportada em Todos os Sistemas",1,"INVALID")))))</f>
        <v>0</v>
      </c>
      <c r="O21" s="56"/>
      <c r="P21" s="56"/>
      <c r="Q21" s="56"/>
      <c r="R21" s="56"/>
      <c r="S21" s="56"/>
      <c r="T21" s="56"/>
      <c r="U21" s="56"/>
      <c r="V21" s="56"/>
      <c r="W21" s="56"/>
      <c r="X21" s="56"/>
      <c r="Y21" s="56"/>
      <c r="Z21" s="56"/>
      <c r="AA21" s="56"/>
      <c r="AB21" s="56"/>
      <c r="AC21" s="56"/>
      <c r="AD21" s="101"/>
      <c r="AE21" s="56"/>
    </row>
    <row r="22" spans="1:31" s="1" customFormat="1" ht="80.099999999999994">
      <c r="A22" s="46" t="s">
        <v>251</v>
      </c>
      <c r="B22" s="47" t="s">
        <v>252</v>
      </c>
      <c r="C22" s="48" t="s">
        <v>161</v>
      </c>
      <c r="D22" s="48" t="s">
        <v>126</v>
      </c>
      <c r="E22" s="48" t="s">
        <v>237</v>
      </c>
      <c r="F22" s="49" t="s">
        <v>80</v>
      </c>
      <c r="G22" s="49" t="s">
        <v>86</v>
      </c>
      <c r="H22" s="49" t="s">
        <v>92</v>
      </c>
      <c r="I22" s="49" t="s">
        <v>98</v>
      </c>
      <c r="J22" s="51"/>
      <c r="K22" s="100">
        <f t="shared" si="0"/>
        <v>0</v>
      </c>
      <c r="L22" s="100">
        <f t="shared" si="1"/>
        <v>0</v>
      </c>
      <c r="M22" s="100">
        <f>IF(H22="Não Automatizado",0,IF(H22="Partes da Política Automatizadas",0.25,IF(H22="Automatizada em Alguns Sistemas",0.5,IF(H22="Automatizada em Muitos Sistemas",0.75,IF(H22="Automatizada em Todos os Sistemas",1,"INVALID")))))</f>
        <v>0</v>
      </c>
      <c r="N22" s="100">
        <f>IF(I22="Não Reportado",0,IF(I22="Partes da Política Reportadas",0.25,IF(I22="Reportada em Alguns Sistemas",0.5,IF(I22="Reportada em Muitos Sistemas",0.75,IF(I22="Reportada em Todos os Sistemas",1,"INVALID")))))</f>
        <v>0</v>
      </c>
      <c r="O22" s="56"/>
      <c r="P22" s="56"/>
      <c r="Q22" s="56"/>
      <c r="R22" s="56"/>
      <c r="S22" s="56"/>
      <c r="T22" s="56"/>
      <c r="U22" s="56"/>
      <c r="V22" s="56"/>
      <c r="W22" s="56"/>
      <c r="X22" s="56"/>
      <c r="Y22" s="56"/>
      <c r="Z22" s="56"/>
      <c r="AA22" s="56"/>
      <c r="AB22" s="56"/>
      <c r="AC22" s="56"/>
      <c r="AD22" s="101"/>
      <c r="AE22" s="56"/>
    </row>
    <row r="23" spans="1:31" s="1" customFormat="1" ht="63.95">
      <c r="A23" s="46" t="s">
        <v>253</v>
      </c>
      <c r="B23" s="47" t="s">
        <v>254</v>
      </c>
      <c r="C23" s="48" t="s">
        <v>161</v>
      </c>
      <c r="D23" s="48" t="s">
        <v>126</v>
      </c>
      <c r="E23" s="48" t="s">
        <v>237</v>
      </c>
      <c r="F23" s="49" t="s">
        <v>80</v>
      </c>
      <c r="G23" s="49" t="s">
        <v>86</v>
      </c>
      <c r="H23" s="49" t="s">
        <v>92</v>
      </c>
      <c r="I23" s="49" t="s">
        <v>98</v>
      </c>
      <c r="J23" s="51"/>
      <c r="K23" s="100">
        <f t="shared" si="0"/>
        <v>0</v>
      </c>
      <c r="L23" s="100">
        <f t="shared" si="1"/>
        <v>0</v>
      </c>
      <c r="M23" s="100">
        <f>IF(H23="Não Automatizado",0,IF(H23="Partes da Política Automatizadas",0.25,IF(H23="Automatizada em Alguns Sistemas",0.5,IF(H23="Automatizada em Muitos Sistemas",0.75,IF(H23="Automatizada em Todos os Sistemas",1,"INVALID")))))</f>
        <v>0</v>
      </c>
      <c r="N23" s="100">
        <f>IF(I23="Não Reportado",0,IF(I23="Partes da Política Reportadas",0.25,IF(I23="Reportada em Alguns Sistemas",0.5,IF(I23="Reportada em Muitos Sistemas",0.75,IF(I23="Reportada em Todos os Sistemas",1,"INVALID")))))</f>
        <v>0</v>
      </c>
      <c r="O23" s="56"/>
      <c r="P23" s="56"/>
      <c r="Q23" s="56"/>
      <c r="R23" s="56"/>
      <c r="S23" s="56"/>
      <c r="T23" s="56"/>
      <c r="U23" s="56"/>
      <c r="V23" s="56"/>
      <c r="W23" s="56"/>
      <c r="X23" s="56"/>
      <c r="Y23" s="56"/>
      <c r="Z23" s="56"/>
      <c r="AA23" s="56"/>
      <c r="AB23" s="56"/>
      <c r="AC23" s="56"/>
      <c r="AD23" s="101"/>
      <c r="AE23" s="56"/>
    </row>
    <row r="24" spans="1:31" s="1" customFormat="1" ht="15.95">
      <c r="A24" s="92" t="s">
        <v>255</v>
      </c>
      <c r="B24" s="13" t="s">
        <v>256</v>
      </c>
      <c r="C24" s="87" t="s">
        <v>161</v>
      </c>
      <c r="D24" s="87" t="s">
        <v>126</v>
      </c>
      <c r="E24" s="87" t="s">
        <v>237</v>
      </c>
      <c r="F24" s="93" t="s">
        <v>80</v>
      </c>
      <c r="G24" s="93" t="s">
        <v>86</v>
      </c>
      <c r="H24" s="93" t="s">
        <v>92</v>
      </c>
      <c r="I24" s="93" t="s">
        <v>98</v>
      </c>
      <c r="J24" s="94"/>
      <c r="K24" s="100">
        <f t="shared" si="0"/>
        <v>0</v>
      </c>
      <c r="L24" s="100">
        <f t="shared" si="1"/>
        <v>0</v>
      </c>
      <c r="M24" s="100">
        <f>IF(H24="Não Automatizado",0,IF(H24="Partes da Política Automatizadas",0.25,IF(H24="Automatizada em Alguns Sistemas",0.5,IF(H24="Automatizada em Muitos Sistemas",0.75,IF(H24="Automatizada em Todos os Sistemas",1,"INVALID")))))</f>
        <v>0</v>
      </c>
      <c r="N24" s="100">
        <f>IF(I24="Não Reportado",0,IF(I24="Partes da Política Reportadas",0.25,IF(I24="Reportada em Alguns Sistemas",0.5,IF(I24="Reportada em Muitos Sistemas",0.75,IF(I24="Reportada em Todos os Sistemas",1,"INVALID")))))</f>
        <v>0</v>
      </c>
      <c r="O24" s="56"/>
      <c r="P24" s="56"/>
      <c r="Q24" s="56"/>
      <c r="R24" s="56"/>
      <c r="S24" s="56"/>
      <c r="T24" s="56"/>
      <c r="U24" s="56"/>
      <c r="V24" s="56"/>
      <c r="W24" s="56"/>
      <c r="X24" s="56"/>
      <c r="Y24" s="56"/>
      <c r="Z24" s="56"/>
      <c r="AA24" s="56"/>
      <c r="AB24" s="56"/>
      <c r="AC24" s="56"/>
      <c r="AD24" s="101"/>
      <c r="AE24" s="56"/>
    </row>
    <row r="25" spans="1:31" s="1" customFormat="1" ht="48">
      <c r="A25" s="39" t="s">
        <v>257</v>
      </c>
      <c r="B25" s="34" t="s">
        <v>258</v>
      </c>
      <c r="C25" s="35" t="s">
        <v>161</v>
      </c>
      <c r="D25" s="35" t="s">
        <v>126</v>
      </c>
      <c r="E25" s="35" t="s">
        <v>237</v>
      </c>
      <c r="F25" s="41" t="s">
        <v>80</v>
      </c>
      <c r="G25" s="41" t="s">
        <v>86</v>
      </c>
      <c r="H25" s="41" t="s">
        <v>92</v>
      </c>
      <c r="I25" s="41" t="s">
        <v>98</v>
      </c>
      <c r="J25" s="37"/>
      <c r="K25" s="100">
        <f t="shared" si="0"/>
        <v>0</v>
      </c>
      <c r="L25" s="100">
        <f t="shared" si="1"/>
        <v>0</v>
      </c>
      <c r="M25" s="100">
        <f>IF(H25="Não Automatizado",0,IF(H25="Partes da Política Automatizadas",0.25,IF(H25="Automatizada em Alguns Sistemas",0.5,IF(H25="Automatizada em Muitos Sistemas",0.75,IF(H25="Automatizada em Todos os Sistemas",1,"INVALID")))))</f>
        <v>0</v>
      </c>
      <c r="N25" s="100">
        <f>IF(I25="Não Reportado",0,IF(I25="Partes da Política Reportadas",0.25,IF(I25="Reportada em Alguns Sistemas",0.5,IF(I25="Reportada em Muitos Sistemas",0.75,IF(I25="Reportada em Todos os Sistemas",1,"INVALID")))))</f>
        <v>0</v>
      </c>
      <c r="O25" s="56"/>
      <c r="P25" s="56"/>
      <c r="Q25" s="56"/>
      <c r="R25" s="56"/>
      <c r="S25" s="56"/>
      <c r="T25" s="56"/>
      <c r="U25" s="56"/>
      <c r="V25" s="56"/>
      <c r="W25" s="56"/>
      <c r="X25" s="56"/>
      <c r="Y25" s="56"/>
      <c r="Z25" s="56"/>
      <c r="AA25" s="56"/>
      <c r="AB25" s="56"/>
      <c r="AC25" s="56"/>
      <c r="AD25" s="101"/>
      <c r="AE25" s="56"/>
    </row>
    <row r="26" spans="1:31" s="1" customFormat="1" ht="48">
      <c r="A26" s="46" t="s">
        <v>259</v>
      </c>
      <c r="B26" s="47" t="s">
        <v>260</v>
      </c>
      <c r="C26" s="48" t="s">
        <v>125</v>
      </c>
      <c r="D26" s="48" t="s">
        <v>135</v>
      </c>
      <c r="E26" s="48" t="s">
        <v>237</v>
      </c>
      <c r="F26" s="49" t="s">
        <v>80</v>
      </c>
      <c r="G26" s="49" t="s">
        <v>86</v>
      </c>
      <c r="H26" s="76" t="s">
        <v>172</v>
      </c>
      <c r="I26" s="76" t="s">
        <v>172</v>
      </c>
      <c r="J26" s="51"/>
      <c r="K26" s="100">
        <f t="shared" si="0"/>
        <v>0</v>
      </c>
      <c r="L26" s="100">
        <f t="shared" si="1"/>
        <v>0</v>
      </c>
      <c r="M26" s="100"/>
      <c r="N26" s="100"/>
      <c r="O26" s="56"/>
      <c r="P26" s="56"/>
      <c r="Q26" s="56"/>
      <c r="R26" s="56"/>
      <c r="S26" s="56"/>
      <c r="T26" s="56"/>
      <c r="U26" s="56"/>
      <c r="V26" s="56"/>
      <c r="W26" s="56"/>
      <c r="X26" s="56"/>
      <c r="Y26" s="56"/>
      <c r="Z26" s="56"/>
      <c r="AA26" s="56"/>
      <c r="AB26" s="56"/>
      <c r="AC26" s="56"/>
      <c r="AD26" s="101"/>
      <c r="AE26" s="56"/>
    </row>
    <row r="27" spans="1:31" s="1" customFormat="1" ht="32.1">
      <c r="A27" s="46" t="s">
        <v>261</v>
      </c>
      <c r="B27" s="47" t="s">
        <v>262</v>
      </c>
      <c r="C27" s="48" t="s">
        <v>161</v>
      </c>
      <c r="D27" s="48" t="s">
        <v>135</v>
      </c>
      <c r="E27" s="48" t="s">
        <v>237</v>
      </c>
      <c r="F27" s="49" t="s">
        <v>80</v>
      </c>
      <c r="G27" s="49" t="s">
        <v>86</v>
      </c>
      <c r="H27" s="49" t="s">
        <v>92</v>
      </c>
      <c r="I27" s="49" t="s">
        <v>98</v>
      </c>
      <c r="J27" s="51"/>
      <c r="K27" s="100">
        <f t="shared" si="0"/>
        <v>0</v>
      </c>
      <c r="L27" s="100">
        <f t="shared" si="1"/>
        <v>0</v>
      </c>
      <c r="M27" s="100">
        <f>IF(H27="Não Automatizado",0,IF(H27="Partes da Política Automatizadas",0.25,IF(H27="Automatizada em Alguns Sistemas",0.5,IF(H27="Automatizada em Muitos Sistemas",0.75,IF(H27="Automatizada em Todos os Sistemas",1,"INVALID")))))</f>
        <v>0</v>
      </c>
      <c r="N27" s="100">
        <f>IF(I27="Não Reportado",0,IF(I27="Partes da Política Reportadas",0.25,IF(I27="Reportada em Alguns Sistemas",0.5,IF(I27="Reportada em Muitos Sistemas",0.75,IF(I27="Reportada em Todos os Sistemas",1,"INVALID")))))</f>
        <v>0</v>
      </c>
      <c r="O27" s="56"/>
      <c r="P27" s="56"/>
      <c r="Q27" s="56"/>
      <c r="R27" s="56"/>
      <c r="S27" s="56"/>
      <c r="T27" s="56"/>
      <c r="U27" s="56"/>
      <c r="V27" s="56"/>
      <c r="W27" s="56"/>
      <c r="X27" s="56"/>
      <c r="Y27" s="56"/>
      <c r="Z27" s="56"/>
      <c r="AA27" s="56"/>
      <c r="AB27" s="56"/>
      <c r="AC27" s="56"/>
      <c r="AD27" s="101"/>
      <c r="AE27" s="56"/>
    </row>
    <row r="28" spans="1:31" s="1" customFormat="1" ht="80.099999999999994">
      <c r="A28" s="39" t="s">
        <v>263</v>
      </c>
      <c r="B28" s="34" t="s">
        <v>264</v>
      </c>
      <c r="C28" s="35" t="s">
        <v>161</v>
      </c>
      <c r="D28" s="35">
        <v>3</v>
      </c>
      <c r="E28" s="35" t="s">
        <v>177</v>
      </c>
      <c r="F28" s="41" t="s">
        <v>80</v>
      </c>
      <c r="G28" s="41" t="s">
        <v>86</v>
      </c>
      <c r="H28" s="75" t="s">
        <v>172</v>
      </c>
      <c r="I28" s="75" t="s">
        <v>172</v>
      </c>
      <c r="J28" s="37"/>
      <c r="K28" s="102">
        <f t="shared" si="0"/>
        <v>0</v>
      </c>
      <c r="L28" s="102">
        <f t="shared" si="1"/>
        <v>0</v>
      </c>
      <c r="M28" s="102"/>
      <c r="N28" s="102"/>
      <c r="O28" s="103"/>
      <c r="P28" s="103"/>
      <c r="Q28" s="103"/>
      <c r="R28" s="103"/>
      <c r="S28" s="103"/>
      <c r="T28" s="103"/>
      <c r="U28" s="103"/>
      <c r="V28" s="103"/>
      <c r="W28" s="103"/>
      <c r="X28" s="103"/>
      <c r="Y28" s="103"/>
      <c r="Z28" s="103"/>
      <c r="AA28" s="103"/>
      <c r="AB28" s="103"/>
      <c r="AC28" s="103"/>
      <c r="AD28" s="104"/>
      <c r="AE28" s="56"/>
    </row>
    <row r="29" spans="1:31" s="12" customFormat="1" hidden="1">
      <c r="C29" s="57"/>
      <c r="D29" s="57"/>
    </row>
    <row r="30" spans="1:31" s="12" customFormat="1" hidden="1">
      <c r="C30" s="57"/>
      <c r="D30" s="57"/>
      <c r="E30" s="137" t="s">
        <v>141</v>
      </c>
      <c r="G30" s="58">
        <f>AVERAGE(K21:K28)</f>
        <v>0</v>
      </c>
      <c r="H30" s="58">
        <f>1-G30</f>
        <v>1</v>
      </c>
    </row>
    <row r="31" spans="1:31" s="12" customFormat="1" ht="15.95" hidden="1">
      <c r="C31" s="57"/>
      <c r="D31" s="57"/>
      <c r="E31" s="59" t="s">
        <v>142</v>
      </c>
      <c r="F31" s="59"/>
      <c r="G31" s="58">
        <f>AVERAGE(L21:L28)</f>
        <v>0</v>
      </c>
      <c r="H31" s="58">
        <f>1-G31</f>
        <v>1</v>
      </c>
    </row>
    <row r="32" spans="1:31" s="12" customFormat="1" ht="15.95" hidden="1">
      <c r="C32" s="57"/>
      <c r="D32" s="57"/>
      <c r="E32" s="59" t="s">
        <v>143</v>
      </c>
      <c r="F32" s="59"/>
      <c r="G32" s="58">
        <f>AVERAGE(M21:M28)</f>
        <v>0</v>
      </c>
      <c r="H32" s="58">
        <f>1-G32</f>
        <v>1</v>
      </c>
    </row>
    <row r="33" spans="1:16" s="12" customFormat="1" ht="15.95" hidden="1">
      <c r="C33" s="57"/>
      <c r="D33" s="57"/>
      <c r="E33" s="59" t="s">
        <v>144</v>
      </c>
      <c r="F33" s="59"/>
      <c r="G33" s="58">
        <f>AVERAGE(N21:N28)</f>
        <v>0</v>
      </c>
      <c r="H33" s="58">
        <f>1-G33</f>
        <v>1</v>
      </c>
    </row>
    <row r="34" spans="1:16" s="12" customFormat="1" ht="15.95" hidden="1">
      <c r="C34" s="57"/>
      <c r="D34" s="57"/>
      <c r="E34" s="59" t="s">
        <v>145</v>
      </c>
      <c r="F34" s="59"/>
      <c r="G34" s="58">
        <f>AVERAGE(G30:G33)</f>
        <v>0</v>
      </c>
      <c r="H34" s="58">
        <f>1-G34</f>
        <v>1</v>
      </c>
    </row>
    <row r="35" spans="1:16" s="12" customFormat="1" ht="15.95" hidden="1">
      <c r="C35" s="57"/>
      <c r="D35" s="57"/>
      <c r="E35" s="59" t="s">
        <v>146</v>
      </c>
      <c r="F35" s="59"/>
      <c r="G35" s="58">
        <f>AVERAGE(L21:L25)</f>
        <v>0</v>
      </c>
      <c r="H35" s="58">
        <f t="shared" ref="H35:H37" si="2">1-G35</f>
        <v>1</v>
      </c>
    </row>
    <row r="36" spans="1:16" s="12" customFormat="1" ht="15.95" hidden="1">
      <c r="C36" s="57"/>
      <c r="D36" s="57"/>
      <c r="E36" s="59" t="s">
        <v>147</v>
      </c>
      <c r="F36" s="59"/>
      <c r="G36" s="58">
        <f>AVERAGE(L21:L27)</f>
        <v>0</v>
      </c>
      <c r="H36" s="58">
        <f t="shared" si="2"/>
        <v>1</v>
      </c>
    </row>
    <row r="37" spans="1:16" s="12" customFormat="1" ht="15.95" hidden="1">
      <c r="C37" s="57"/>
      <c r="D37" s="57"/>
      <c r="E37" s="59" t="s">
        <v>148</v>
      </c>
      <c r="F37" s="59"/>
      <c r="G37" s="58">
        <f>AVERAGE(L21:L28)</f>
        <v>0</v>
      </c>
      <c r="H37" s="58">
        <f t="shared" si="2"/>
        <v>1</v>
      </c>
    </row>
    <row r="39" spans="1:16">
      <c r="A39" s="146" t="s">
        <v>22</v>
      </c>
      <c r="B39" s="146"/>
      <c r="C39" s="146"/>
      <c r="D39" s="146"/>
      <c r="E39" s="146"/>
      <c r="F39" s="146"/>
      <c r="G39" s="146"/>
      <c r="H39" s="146"/>
      <c r="I39" s="146"/>
      <c r="J39" s="146"/>
      <c r="K39" s="146"/>
      <c r="L39" s="146"/>
      <c r="M39" s="146"/>
      <c r="N39" s="146"/>
      <c r="O39" s="146"/>
      <c r="P39" s="146"/>
    </row>
  </sheetData>
  <mergeCells count="8">
    <mergeCell ref="A1:J1"/>
    <mergeCell ref="A39:P39"/>
    <mergeCell ref="O2:AD2"/>
    <mergeCell ref="P3:R3"/>
    <mergeCell ref="S3:U3"/>
    <mergeCell ref="V3:X3"/>
    <mergeCell ref="Y3:AA3"/>
    <mergeCell ref="AB3:AD3"/>
  </mergeCells>
  <conditionalFormatting sqref="B14:F14">
    <cfRule type="colorScale" priority="5">
      <colorScale>
        <cfvo type="min"/>
        <cfvo type="percentile" val="50"/>
        <cfvo type="max"/>
        <color rgb="FFF8696B"/>
        <color rgb="FFFFEB84"/>
        <color rgb="FF63BE7B"/>
      </colorScale>
    </cfRule>
  </conditionalFormatting>
  <conditionalFormatting sqref="E5 B13 D13 F13 H13">
    <cfRule type="cellIs" dxfId="546" priority="1" operator="between">
      <formula>0.76</formula>
      <formula>1</formula>
    </cfRule>
    <cfRule type="cellIs" dxfId="545" priority="2" operator="between">
      <formula>0.5</formula>
      <formula>0.75</formula>
    </cfRule>
    <cfRule type="cellIs" dxfId="544" priority="3" operator="between">
      <formula>0.26</formula>
      <formula>0.5</formula>
    </cfRule>
    <cfRule type="cellIs" dxfId="543" priority="4" operator="lessThan">
      <formula>0.26</formula>
    </cfRule>
  </conditionalFormatting>
  <hyperlinks>
    <hyperlink ref="A39" r:id="rId1" display="http://creativecommons.org/licenses/by-sa/4.0/" xr:uid="{00000000-0004-0000-07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87" operator="equal" id="{4D3FA8E9-DA0A-49E6-A760-E03435A24B52}">
            <xm:f>Valores!$A$8</xm:f>
            <x14:dxf>
              <fill>
                <patternFill>
                  <bgColor rgb="FF27AE60"/>
                </patternFill>
              </fill>
            </x14:dxf>
          </x14:cfRule>
          <x14:cfRule type="cellIs" priority="88" operator="equal" id="{17394DAB-6447-440F-9185-16D680CF78A6}">
            <xm:f>Valores!$A$7</xm:f>
            <x14:dxf>
              <fill>
                <patternFill>
                  <bgColor rgb="FFF1C40F"/>
                </patternFill>
              </fill>
            </x14:dxf>
          </x14:cfRule>
          <x14:cfRule type="cellIs" priority="89" operator="equal" id="{EC8837DD-AA63-4409-91F4-0D39EC791FCE}">
            <xm:f>Valores!$A$6</xm:f>
            <x14:dxf>
              <fill>
                <patternFill>
                  <bgColor rgb="FFF39C12"/>
                </patternFill>
              </fill>
            </x14:dxf>
          </x14:cfRule>
          <x14:cfRule type="cellIs" priority="90" operator="equal" id="{F2B34E92-F439-4C6F-A3A4-FDED1AABD1C0}">
            <xm:f>Valores!$A$5</xm:f>
            <x14:dxf>
              <fill>
                <patternFill>
                  <bgColor rgb="FFE67E22"/>
                </patternFill>
              </fill>
            </x14:dxf>
          </x14:cfRule>
          <x14:cfRule type="cellIs" priority="91" operator="equal" id="{83EBB1BF-41CB-4A66-B932-8C9AB844337E}">
            <xm:f>Valores!$A$4</xm:f>
            <x14:dxf>
              <fill>
                <patternFill>
                  <bgColor rgb="FFE74C3C"/>
                </patternFill>
              </fill>
            </x14:dxf>
          </x14:cfRule>
          <xm:sqref>F21:F22 F26:F27</xm:sqref>
        </x14:conditionalFormatting>
        <x14:conditionalFormatting xmlns:xm="http://schemas.microsoft.com/office/excel/2006/main">
          <x14:cfRule type="cellIs" priority="72" operator="equal" id="{A05E851F-495F-427D-B124-AD597F6DC20E}">
            <xm:f>Valores!$A$15</xm:f>
            <x14:dxf>
              <fill>
                <patternFill>
                  <bgColor rgb="FF27AE60"/>
                </patternFill>
              </fill>
            </x14:dxf>
          </x14:cfRule>
          <x14:cfRule type="cellIs" priority="83" operator="equal" id="{635E39D1-658E-4ED1-B07E-E98D5D194A93}">
            <xm:f>Valores!$A$14</xm:f>
            <x14:dxf>
              <fill>
                <patternFill>
                  <bgColor rgb="FFF1C40F"/>
                </patternFill>
              </fill>
            </x14:dxf>
          </x14:cfRule>
          <x14:cfRule type="cellIs" priority="84" operator="equal" id="{B9A4E2CF-AECB-4CF4-AD02-3FB9230AD72E}">
            <xm:f>Valores!$A$13</xm:f>
            <x14:dxf>
              <fill>
                <patternFill>
                  <bgColor rgb="FFF39C12"/>
                </patternFill>
              </fill>
            </x14:dxf>
          </x14:cfRule>
          <x14:cfRule type="cellIs" priority="85" operator="equal" id="{3F0101EA-00B7-453F-B708-49B1BC369BC0}">
            <xm:f>Valores!$A$12</xm:f>
            <x14:dxf>
              <fill>
                <patternFill>
                  <bgColor rgb="FFE67E22"/>
                </patternFill>
              </fill>
            </x14:dxf>
          </x14:cfRule>
          <x14:cfRule type="cellIs" priority="86" operator="equal" id="{17DF0A00-0740-4146-9A45-4A2F2AF55A29}">
            <xm:f>Valores!$A$11</xm:f>
            <x14:dxf>
              <fill>
                <patternFill>
                  <bgColor rgb="FFE74C3C"/>
                </patternFill>
              </fill>
            </x14:dxf>
          </x14:cfRule>
          <xm:sqref>G21:G27</xm:sqref>
        </x14:conditionalFormatting>
        <x14:conditionalFormatting xmlns:xm="http://schemas.microsoft.com/office/excel/2006/main">
          <x14:cfRule type="cellIs" priority="73" operator="equal" id="{71EDD78B-38F3-4FDC-9D16-4F46C4999E0E}">
            <xm:f>Valores!$A$22</xm:f>
            <x14:dxf>
              <fill>
                <patternFill>
                  <bgColor rgb="FF27B060"/>
                </patternFill>
              </fill>
            </x14:dxf>
          </x14:cfRule>
          <x14:cfRule type="cellIs" priority="79" operator="equal" id="{D6E36C7B-88B7-4881-87F9-B380FC9DF61B}">
            <xm:f>Valores!$A$21</xm:f>
            <x14:dxf>
              <fill>
                <patternFill>
                  <bgColor rgb="FFF1C40F"/>
                </patternFill>
              </fill>
            </x14:dxf>
          </x14:cfRule>
          <x14:cfRule type="cellIs" priority="80" operator="equal" id="{CE899300-B53C-40A3-A73C-BB4494CCE540}">
            <xm:f>Valores!$A$20</xm:f>
            <x14:dxf>
              <fill>
                <patternFill>
                  <bgColor rgb="FFF39C12"/>
                </patternFill>
              </fill>
            </x14:dxf>
          </x14:cfRule>
          <x14:cfRule type="cellIs" priority="81" operator="equal" id="{17903FAB-CB15-47B2-A468-9DDEE18B59B5}">
            <xm:f>Valores!$A$19</xm:f>
            <x14:dxf>
              <fill>
                <patternFill>
                  <bgColor rgb="FFE67E22"/>
                </patternFill>
              </fill>
            </x14:dxf>
          </x14:cfRule>
          <x14:cfRule type="cellIs" priority="82" operator="equal" id="{9DE0B808-92BB-4446-8B97-DBE2BDCE9A44}">
            <xm:f>Valores!$A$18</xm:f>
            <x14:dxf>
              <fill>
                <patternFill>
                  <bgColor rgb="FFE74C3C"/>
                </patternFill>
              </fill>
            </x14:dxf>
          </x14:cfRule>
          <xm:sqref>H27 H21:H25</xm:sqref>
        </x14:conditionalFormatting>
        <x14:conditionalFormatting xmlns:xm="http://schemas.microsoft.com/office/excel/2006/main">
          <x14:cfRule type="cellIs" priority="74" operator="equal" id="{ED430CE4-7583-484F-9E52-38B83074168E}">
            <xm:f>Valores!$A$29</xm:f>
            <x14:dxf>
              <fill>
                <patternFill>
                  <bgColor rgb="FF27AE60"/>
                </patternFill>
              </fill>
            </x14:dxf>
          </x14:cfRule>
          <x14:cfRule type="cellIs" priority="76" operator="equal" id="{5622AF93-1DB5-4A7D-A962-07563A004E61}">
            <xm:f>Valores!$A$27</xm:f>
            <x14:dxf>
              <fill>
                <patternFill>
                  <bgColor rgb="FFF39C12"/>
                </patternFill>
              </fill>
            </x14:dxf>
          </x14:cfRule>
          <x14:cfRule type="cellIs" priority="77" operator="equal" id="{30F27E79-AB70-4C0A-BA0F-985407E52F58}">
            <xm:f>Valores!$A$26</xm:f>
            <x14:dxf>
              <fill>
                <patternFill>
                  <bgColor rgb="FFE67E22"/>
                </patternFill>
              </fill>
            </x14:dxf>
          </x14:cfRule>
          <x14:cfRule type="cellIs" priority="78" operator="equal" id="{CFA314CA-E2AE-4ADF-BFD3-8825DC98769E}">
            <xm:f>Valores!$A$25</xm:f>
            <x14:dxf>
              <fill>
                <patternFill>
                  <bgColor rgb="FFE74C3C"/>
                </patternFill>
              </fill>
            </x14:dxf>
          </x14:cfRule>
          <xm:sqref>I25 I27 I21:I23</xm:sqref>
        </x14:conditionalFormatting>
        <x14:conditionalFormatting xmlns:xm="http://schemas.microsoft.com/office/excel/2006/main">
          <x14:cfRule type="cellIs" priority="75" operator="equal" id="{143D2DB5-C498-4C12-B685-54B25EA4EBA4}">
            <xm:f>Valores!$A$28</xm:f>
            <x14:dxf>
              <fill>
                <patternFill>
                  <bgColor rgb="FFF1C40F"/>
                </patternFill>
              </fill>
            </x14:dxf>
          </x14:cfRule>
          <xm:sqref>I25 I27 I21:I23</xm:sqref>
        </x14:conditionalFormatting>
        <x14:conditionalFormatting xmlns:xm="http://schemas.microsoft.com/office/excel/2006/main">
          <x14:cfRule type="cellIs" priority="67" operator="equal" id="{A3E285C1-3408-45D0-8080-1A52FB197847}">
            <xm:f>Valores!$A$8</xm:f>
            <x14:dxf>
              <fill>
                <patternFill>
                  <bgColor rgb="FF27AE60"/>
                </patternFill>
              </fill>
            </x14:dxf>
          </x14:cfRule>
          <x14:cfRule type="cellIs" priority="68" operator="equal" id="{896A8FC2-D3ED-44D3-AC20-603349B6FEE9}">
            <xm:f>Valores!$A$7</xm:f>
            <x14:dxf>
              <fill>
                <patternFill>
                  <bgColor rgb="FFF1C40F"/>
                </patternFill>
              </fill>
            </x14:dxf>
          </x14:cfRule>
          <x14:cfRule type="cellIs" priority="69" operator="equal" id="{ED2720B4-D214-4B70-87BA-639000316073}">
            <xm:f>Valores!$A$6</xm:f>
            <x14:dxf>
              <fill>
                <patternFill>
                  <bgColor rgb="FFF39C12"/>
                </patternFill>
              </fill>
            </x14:dxf>
          </x14:cfRule>
          <x14:cfRule type="cellIs" priority="70" operator="equal" id="{2EE60357-6B85-4798-BC41-4EA3C6421EA9}">
            <xm:f>Valores!$A$5</xm:f>
            <x14:dxf>
              <fill>
                <patternFill>
                  <bgColor rgb="FFE67E22"/>
                </patternFill>
              </fill>
            </x14:dxf>
          </x14:cfRule>
          <x14:cfRule type="cellIs" priority="71" operator="equal" id="{F1A3E882-5A8E-450B-A23B-7231AD9D47ED}">
            <xm:f>Valores!$A$4</xm:f>
            <x14:dxf>
              <fill>
                <patternFill>
                  <bgColor rgb="FFE74C3C"/>
                </patternFill>
              </fill>
            </x14:dxf>
          </x14:cfRule>
          <xm:sqref>F23:F25</xm:sqref>
        </x14:conditionalFormatting>
        <x14:conditionalFormatting xmlns:xm="http://schemas.microsoft.com/office/excel/2006/main">
          <x14:cfRule type="cellIs" priority="34" operator="equal" id="{42CB7021-E6AC-4FDC-AC18-F5551965ADF2}">
            <xm:f>Valores!$A$29</xm:f>
            <x14:dxf>
              <fill>
                <patternFill>
                  <bgColor rgb="FF27AE60"/>
                </patternFill>
              </fill>
            </x14:dxf>
          </x14:cfRule>
          <x14:cfRule type="cellIs" priority="36" operator="equal" id="{74F08A50-397D-47EA-87B9-4A2E54D52A8F}">
            <xm:f>Valores!$A$27</xm:f>
            <x14:dxf>
              <fill>
                <patternFill>
                  <bgColor rgb="FFF39C12"/>
                </patternFill>
              </fill>
            </x14:dxf>
          </x14:cfRule>
          <x14:cfRule type="cellIs" priority="37" operator="equal" id="{9F5B6444-DB91-445E-AA9C-6F577B67E35E}">
            <xm:f>Valores!$A$26</xm:f>
            <x14:dxf>
              <fill>
                <patternFill>
                  <bgColor rgb="FFE67E22"/>
                </patternFill>
              </fill>
            </x14:dxf>
          </x14:cfRule>
          <x14:cfRule type="cellIs" priority="38" operator="equal" id="{98CEA8B5-1B27-40E9-9F17-9D08D4E7A4A3}">
            <xm:f>Valores!$A$25</xm:f>
            <x14:dxf>
              <fill>
                <patternFill>
                  <bgColor rgb="FFE74C3C"/>
                </patternFill>
              </fill>
            </x14:dxf>
          </x14:cfRule>
          <xm:sqref>I24</xm:sqref>
        </x14:conditionalFormatting>
        <x14:conditionalFormatting xmlns:xm="http://schemas.microsoft.com/office/excel/2006/main">
          <x14:cfRule type="cellIs" priority="35" operator="equal" id="{EF2B2A14-18EE-4B39-ACA3-FEE5FF8539BA}">
            <xm:f>Valores!$A$28</xm:f>
            <x14:dxf>
              <fill>
                <patternFill>
                  <bgColor rgb="FFF1C40F"/>
                </patternFill>
              </fill>
            </x14:dxf>
          </x14:cfRule>
          <xm:sqref>I24</xm:sqref>
        </x14:conditionalFormatting>
        <x14:conditionalFormatting xmlns:xm="http://schemas.microsoft.com/office/excel/2006/main">
          <x14:cfRule type="cellIs" priority="27" operator="equal" id="{FC872247-8659-41A9-A707-0EBB1C94F149}">
            <xm:f>Valores!$A$8</xm:f>
            <x14:dxf>
              <fill>
                <patternFill>
                  <bgColor rgb="FF27AE60"/>
                </patternFill>
              </fill>
            </x14:dxf>
          </x14:cfRule>
          <x14:cfRule type="cellIs" priority="28" operator="equal" id="{35D842DC-AF29-4A64-B370-A28F776A6FE2}">
            <xm:f>Valores!$A$7</xm:f>
            <x14:dxf>
              <fill>
                <patternFill>
                  <bgColor rgb="FFF1C40F"/>
                </patternFill>
              </fill>
            </x14:dxf>
          </x14:cfRule>
          <x14:cfRule type="cellIs" priority="29" operator="equal" id="{2459F185-3715-4047-85DC-9D235B69316D}">
            <xm:f>Valores!$A$6</xm:f>
            <x14:dxf>
              <fill>
                <patternFill>
                  <bgColor rgb="FFF39C12"/>
                </patternFill>
              </fill>
            </x14:dxf>
          </x14:cfRule>
          <x14:cfRule type="cellIs" priority="30" operator="equal" id="{6A4D1541-CE82-4EFB-AC63-609216228863}">
            <xm:f>Valores!$A$5</xm:f>
            <x14:dxf>
              <fill>
                <patternFill>
                  <bgColor rgb="FFE67E22"/>
                </patternFill>
              </fill>
            </x14:dxf>
          </x14:cfRule>
          <x14:cfRule type="cellIs" priority="31" operator="equal" id="{8AE9CB7C-DCCE-48D5-9F69-09D1887C04B7}">
            <xm:f>Valores!$A$4</xm:f>
            <x14:dxf>
              <fill>
                <patternFill>
                  <bgColor rgb="FFE74C3C"/>
                </patternFill>
              </fill>
            </x14:dxf>
          </x14:cfRule>
          <xm:sqref>F28</xm:sqref>
        </x14:conditionalFormatting>
        <x14:conditionalFormatting xmlns:xm="http://schemas.microsoft.com/office/excel/2006/main">
          <x14:cfRule type="cellIs" priority="12" operator="equal" id="{64FD0196-2960-4D69-A4A1-89D1321DF594}">
            <xm:f>Valores!$A$15</xm:f>
            <x14:dxf>
              <fill>
                <patternFill>
                  <bgColor rgb="FF27AE60"/>
                </patternFill>
              </fill>
            </x14:dxf>
          </x14:cfRule>
          <x14:cfRule type="cellIs" priority="23" operator="equal" id="{62E9E8B6-FBBA-42D3-A1F7-9B79FB0C1B42}">
            <xm:f>Valores!$A$14</xm:f>
            <x14:dxf>
              <fill>
                <patternFill>
                  <bgColor rgb="FFF1C40F"/>
                </patternFill>
              </fill>
            </x14:dxf>
          </x14:cfRule>
          <x14:cfRule type="cellIs" priority="24" operator="equal" id="{D3FE96E2-CC26-44E1-B77B-B0405D109A3E}">
            <xm:f>Valores!$A$13</xm:f>
            <x14:dxf>
              <fill>
                <patternFill>
                  <bgColor rgb="FFF39C12"/>
                </patternFill>
              </fill>
            </x14:dxf>
          </x14:cfRule>
          <x14:cfRule type="cellIs" priority="25" operator="equal" id="{E371A9DC-4C94-4F23-A0B8-569C56F43459}">
            <xm:f>Valores!$A$12</xm:f>
            <x14:dxf>
              <fill>
                <patternFill>
                  <bgColor rgb="FFE67E22"/>
                </patternFill>
              </fill>
            </x14:dxf>
          </x14:cfRule>
          <x14:cfRule type="cellIs" priority="26" operator="equal" id="{9CE0AC8E-D999-45BE-9DB9-254F6E43475C}">
            <xm:f>Valores!$A$11</xm:f>
            <x14:dxf>
              <fill>
                <patternFill>
                  <bgColor rgb="FFE74C3C"/>
                </patternFill>
              </fill>
            </x14:dxf>
          </x14:cfRule>
          <xm:sqref>G28</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Valores!$A$25:$A$29</xm:f>
          </x14:formula1>
          <xm:sqref>I27 I21:I25</xm:sqref>
        </x14:dataValidation>
        <x14:dataValidation type="list" allowBlank="1" showInputMessage="1" showErrorMessage="1" xr:uid="{00000000-0002-0000-0700-000001000000}">
          <x14:formula1>
            <xm:f>Valores!$A$18:$A$22</xm:f>
          </x14:formula1>
          <xm:sqref>H27 H21:H25</xm:sqref>
        </x14:dataValidation>
        <x14:dataValidation type="list" allowBlank="1" showInputMessage="1" showErrorMessage="1" xr:uid="{00000000-0002-0000-0700-000002000000}">
          <x14:formula1>
            <xm:f>Valores!$A$11:$A$15</xm:f>
          </x14:formula1>
          <xm:sqref>G21:G28</xm:sqref>
        </x14:dataValidation>
        <x14:dataValidation type="list" allowBlank="1" showInputMessage="1" showErrorMessage="1" xr:uid="{00000000-0002-0000-0700-000003000000}">
          <x14:formula1>
            <xm:f>Valores!$A$4:$A$8</xm:f>
          </x14:formula1>
          <xm:sqref>F21:F28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A296CF95348D2438F66C5A23F62713B" ma:contentTypeVersion="10" ma:contentTypeDescription="Crie um novo documento." ma:contentTypeScope="" ma:versionID="13d8135a33658efc9b358eb44c429da3">
  <xsd:schema xmlns:xsd="http://www.w3.org/2001/XMLSchema" xmlns:xs="http://www.w3.org/2001/XMLSchema" xmlns:p="http://schemas.microsoft.com/office/2006/metadata/properties" xmlns:ns2="7988e217-eff5-4863-9f6d-aba8dd46741a" xmlns:ns3="d8a3f3c7-1615-4cf3-95ce-4396073ebc61" targetNamespace="http://schemas.microsoft.com/office/2006/metadata/properties" ma:root="true" ma:fieldsID="2f79571bff1b735eb8dfead709355aee" ns2:_="" ns3:_="">
    <xsd:import namespace="7988e217-eff5-4863-9f6d-aba8dd46741a"/>
    <xsd:import namespace="d8a3f3c7-1615-4cf3-95ce-4396073ebc6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88e217-eff5-4863-9f6d-aba8dd4674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a3f3c7-1615-4cf3-95ce-4396073ebc61"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90E6E5-2EC8-40D4-B53A-17C60CAFB34E}"/>
</file>

<file path=customXml/itemProps2.xml><?xml version="1.0" encoding="utf-8"?>
<ds:datastoreItem xmlns:ds="http://schemas.openxmlformats.org/officeDocument/2006/customXml" ds:itemID="{5B71DA27-F0D3-42B1-8CD5-C719B4F02555}"/>
</file>

<file path=customXml/itemProps3.xml><?xml version="1.0" encoding="utf-8"?>
<ds:datastoreItem xmlns:ds="http://schemas.openxmlformats.org/officeDocument/2006/customXml" ds:itemID="{297429DF-1BAB-4396-9AEF-0E090D12DA5E}"/>
</file>

<file path=docProps/app.xml><?xml version="1.0" encoding="utf-8"?>
<Properties xmlns="http://schemas.openxmlformats.org/officeDocument/2006/extended-properties" xmlns:vt="http://schemas.openxmlformats.org/officeDocument/2006/docPropsVTypes">
  <Application>Microsoft Excel Online</Application>
  <Manager/>
  <Company>Enclave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Tarala</dc:creator>
  <cp:keywords/>
  <dc:description/>
  <cp:lastModifiedBy>Samuel Barichello Conceição</cp:lastModifiedBy>
  <cp:revision/>
  <dcterms:created xsi:type="dcterms:W3CDTF">2014-02-04T12:41:39Z</dcterms:created>
  <dcterms:modified xsi:type="dcterms:W3CDTF">2022-07-04T14:10:33Z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0x010100BA296CF95348D2438F66C5A23F62713B</vt:lpwstr>
  </property>
  <property fmtid="{D5CDD505-2E9C-101B-9397-08002B2CF9AE}" pid="3" name="Order">
    <vt:r8>2330300</vt:r8>
  </property>
  <property fmtid="{D5CDD505-2E9C-101B-9397-08002B2CF9AE}" pid="4" name="ComplianceAssetId">
    <vt:lpwstr/>
  </property>
</Properties>
</file>