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N4" i="1"/>
  <c r="O4" i="1"/>
  <c r="M3" i="1"/>
  <c r="N3" i="1"/>
  <c r="O3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R1" i="1"/>
  <c r="R2" i="1"/>
</calcChain>
</file>

<file path=xl/sharedStrings.xml><?xml version="1.0" encoding="utf-8"?>
<sst xmlns="http://schemas.openxmlformats.org/spreadsheetml/2006/main" count="43" uniqueCount="37">
  <si>
    <t>P/N</t>
  </si>
  <si>
    <t>Description</t>
  </si>
  <si>
    <t>Supplier</t>
  </si>
  <si>
    <t>MOQ</t>
  </si>
  <si>
    <t>Ref</t>
  </si>
  <si>
    <t>U1</t>
  </si>
  <si>
    <t>3.3V regulator</t>
  </si>
  <si>
    <t>C1</t>
  </si>
  <si>
    <t>C2</t>
  </si>
  <si>
    <t>R4</t>
  </si>
  <si>
    <t>Gate current limiter</t>
  </si>
  <si>
    <t>R1,R2,R3</t>
  </si>
  <si>
    <t>regulator output decoupling</t>
  </si>
  <si>
    <t>regulator input decoupling</t>
  </si>
  <si>
    <t>Red LED voltage matching</t>
  </si>
  <si>
    <t>R5,R6,R7</t>
  </si>
  <si>
    <t>qty</t>
  </si>
  <si>
    <t>MOSFET gate pull-down</t>
  </si>
  <si>
    <t>Q1,Q2,Q3</t>
  </si>
  <si>
    <t>MOSFET</t>
  </si>
  <si>
    <t>LD2981ABU33TR</t>
  </si>
  <si>
    <t>Mouser</t>
  </si>
  <si>
    <t>PCB</t>
  </si>
  <si>
    <t>OSH Park</t>
  </si>
  <si>
    <t>price breaks:</t>
  </si>
  <si>
    <t>qty produced:</t>
  </si>
  <si>
    <t>part qty</t>
  </si>
  <si>
    <t>total</t>
  </si>
  <si>
    <t>per-part</t>
  </si>
  <si>
    <t>total cost</t>
  </si>
  <si>
    <t>total per unit</t>
  </si>
  <si>
    <t>AVE107M16X16T-F</t>
  </si>
  <si>
    <t>AVE476M06C12T-F</t>
  </si>
  <si>
    <t>ERJ-2GEJ151X</t>
  </si>
  <si>
    <t>ERJ-2GEJ104X</t>
  </si>
  <si>
    <t>PR02000201509JR500</t>
  </si>
  <si>
    <t>SI2302CDS-T1-E3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</si>
</sst>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showRuler="0" topLeftCell="B1" workbookViewId="0">
      <selection activeCell="N2" sqref="N2"/>
    </sheetView>
  </sheetViews>
  <sheetFormatPr baseColWidth="10" defaultRowHeight="15" x14ac:dyDescent="0"/>
  <cols>
    <col min="1" max="1" width="9.33203125" bestFit="1" customWidth="1"/>
    <col min="2" max="2" width="3.83203125" bestFit="1" customWidth="1"/>
    <col min="3" max="3" width="24.1640625" bestFit="1" customWidth="1"/>
    <col min="4" max="4" width="19.33203125" bestFit="1" customWidth="1"/>
    <col min="5" max="5" width="8.83203125" bestFit="1" customWidth="1"/>
    <col min="6" max="6" width="5.6640625" bestFit="1" customWidth="1"/>
    <col min="7" max="7" width="11.6640625" bestFit="1" customWidth="1"/>
    <col min="8" max="8" width="5.1640625" bestFit="1" customWidth="1"/>
    <col min="9" max="11" width="6.1640625" bestFit="1" customWidth="1"/>
    <col min="13" max="13" width="12.6640625" bestFit="1" customWidth="1"/>
    <col min="14" max="14" width="8" bestFit="1" customWidth="1"/>
    <col min="15" max="15" width="5.1640625" bestFit="1" customWidth="1"/>
    <col min="17" max="17" width="12" bestFit="1" customWidth="1"/>
    <col min="18" max="18" width="5.1640625" bestFit="1" customWidth="1"/>
  </cols>
  <sheetData>
    <row r="1" spans="1:18">
      <c r="A1" t="s">
        <v>4</v>
      </c>
      <c r="B1" t="s">
        <v>16</v>
      </c>
      <c r="C1" t="s">
        <v>1</v>
      </c>
      <c r="D1" s="1" t="s">
        <v>0</v>
      </c>
      <c r="E1" t="s">
        <v>2</v>
      </c>
      <c r="F1" t="s">
        <v>3</v>
      </c>
      <c r="G1" t="s">
        <v>24</v>
      </c>
      <c r="H1">
        <v>1</v>
      </c>
      <c r="I1">
        <v>10</v>
      </c>
      <c r="J1">
        <v>50</v>
      </c>
      <c r="K1">
        <v>100</v>
      </c>
      <c r="M1" t="s">
        <v>25</v>
      </c>
      <c r="N1">
        <v>3</v>
      </c>
      <c r="Q1" t="s">
        <v>29</v>
      </c>
      <c r="R1">
        <f>SUM(O:O)</f>
        <v>8.8199999999999985</v>
      </c>
    </row>
    <row r="2" spans="1:18">
      <c r="D2" s="1"/>
      <c r="M2" t="s">
        <v>26</v>
      </c>
      <c r="N2" t="s">
        <v>28</v>
      </c>
      <c r="O2" t="s">
        <v>27</v>
      </c>
      <c r="Q2" t="s">
        <v>30</v>
      </c>
      <c r="R2">
        <f>R1/N1</f>
        <v>2.9399999999999995</v>
      </c>
    </row>
    <row r="3" spans="1:18">
      <c r="A3" t="s">
        <v>5</v>
      </c>
      <c r="B3">
        <v>1</v>
      </c>
      <c r="C3" t="s">
        <v>6</v>
      </c>
      <c r="D3" s="1" t="s">
        <v>20</v>
      </c>
      <c r="E3" t="s">
        <v>21</v>
      </c>
      <c r="F3">
        <v>1</v>
      </c>
      <c r="H3">
        <v>0.69</v>
      </c>
      <c r="I3">
        <v>0.61</v>
      </c>
      <c r="J3">
        <v>0.61</v>
      </c>
      <c r="K3">
        <v>0.46600000000000003</v>
      </c>
      <c r="M3">
        <f>CEILING(B3*$N$1,F3)</f>
        <v>3</v>
      </c>
      <c r="N3">
        <f>LOOKUP(M3,$H$1:$K$1,$H3:$K3)</f>
        <v>0.69</v>
      </c>
      <c r="O3">
        <f>M3*N3</f>
        <v>2.0699999999999998</v>
      </c>
    </row>
    <row r="4" spans="1:18">
      <c r="A4" t="s">
        <v>7</v>
      </c>
      <c r="B4">
        <v>1</v>
      </c>
      <c r="C4" t="s">
        <v>13</v>
      </c>
      <c r="D4" t="s">
        <v>31</v>
      </c>
      <c r="E4" t="s">
        <v>21</v>
      </c>
      <c r="F4">
        <v>1</v>
      </c>
      <c r="H4">
        <v>0.12</v>
      </c>
      <c r="I4">
        <v>0.12</v>
      </c>
      <c r="J4">
        <v>0.11</v>
      </c>
      <c r="K4">
        <v>9.1999999999999998E-2</v>
      </c>
      <c r="M4">
        <f>CEILING(B4*$N$1,F4)</f>
        <v>3</v>
      </c>
      <c r="N4">
        <f>LOOKUP(M4,$H$1:$K$1,$H4:$K4)</f>
        <v>0.12</v>
      </c>
      <c r="O4">
        <f t="shared" ref="O4:O10" si="0">M4*N4</f>
        <v>0.36</v>
      </c>
    </row>
    <row r="5" spans="1:18">
      <c r="A5" t="s">
        <v>8</v>
      </c>
      <c r="B5">
        <v>1</v>
      </c>
      <c r="C5" t="s">
        <v>12</v>
      </c>
      <c r="D5" t="s">
        <v>32</v>
      </c>
      <c r="E5" t="s">
        <v>21</v>
      </c>
      <c r="F5">
        <v>1</v>
      </c>
      <c r="H5">
        <v>0.1</v>
      </c>
      <c r="I5">
        <v>0.1</v>
      </c>
      <c r="J5">
        <v>7.8E-2</v>
      </c>
      <c r="K5">
        <v>7.4999999999999997E-2</v>
      </c>
      <c r="M5">
        <f>CEILING(B5*$N$1,F5)</f>
        <v>3</v>
      </c>
      <c r="N5">
        <f>LOOKUP(M5,$H$1:$K$1,$H5:$K5)</f>
        <v>0.1</v>
      </c>
      <c r="O5">
        <f t="shared" si="0"/>
        <v>0.30000000000000004</v>
      </c>
    </row>
    <row r="6" spans="1:18">
      <c r="A6" t="s">
        <v>11</v>
      </c>
      <c r="B6">
        <v>3</v>
      </c>
      <c r="C6" t="s">
        <v>10</v>
      </c>
      <c r="D6" t="s">
        <v>33</v>
      </c>
      <c r="E6" t="s">
        <v>21</v>
      </c>
      <c r="F6">
        <v>1</v>
      </c>
      <c r="H6">
        <v>0.08</v>
      </c>
      <c r="I6">
        <v>1.2E-2</v>
      </c>
      <c r="J6">
        <v>1.2E-2</v>
      </c>
      <c r="K6">
        <v>5.0000000000000001E-3</v>
      </c>
      <c r="M6">
        <f>CEILING(B6*$N$1,F6)</f>
        <v>9</v>
      </c>
      <c r="N6">
        <f>LOOKUP(M6,$H$1:$K$1,$H6:$K6)</f>
        <v>0.08</v>
      </c>
      <c r="O6">
        <f t="shared" si="0"/>
        <v>0.72</v>
      </c>
    </row>
    <row r="7" spans="1:18">
      <c r="A7" t="s">
        <v>9</v>
      </c>
      <c r="B7">
        <v>1</v>
      </c>
      <c r="C7" t="s">
        <v>14</v>
      </c>
      <c r="D7" t="s">
        <v>35</v>
      </c>
      <c r="E7" t="s">
        <v>21</v>
      </c>
      <c r="F7">
        <v>1</v>
      </c>
      <c r="H7">
        <v>0.1</v>
      </c>
      <c r="I7">
        <v>0.1</v>
      </c>
      <c r="J7">
        <v>0.1</v>
      </c>
      <c r="K7">
        <v>6.2E-2</v>
      </c>
      <c r="M7">
        <f>CEILING(B7*$N$1,F7)</f>
        <v>3</v>
      </c>
      <c r="N7">
        <f>LOOKUP(M7,$H$1:$K$1,$H7:$K7)</f>
        <v>0.1</v>
      </c>
      <c r="O7">
        <f t="shared" si="0"/>
        <v>0.30000000000000004</v>
      </c>
    </row>
    <row r="8" spans="1:18">
      <c r="A8" t="s">
        <v>15</v>
      </c>
      <c r="B8">
        <v>3</v>
      </c>
      <c r="C8" t="s">
        <v>17</v>
      </c>
      <c r="D8" t="s">
        <v>34</v>
      </c>
      <c r="E8" t="s">
        <v>21</v>
      </c>
      <c r="F8">
        <v>1</v>
      </c>
      <c r="H8">
        <v>0.08</v>
      </c>
      <c r="I8">
        <v>1.2E-2</v>
      </c>
      <c r="J8">
        <v>1.2E-2</v>
      </c>
      <c r="K8">
        <v>5.0000000000000001E-3</v>
      </c>
      <c r="M8">
        <f>CEILING(B8*$N$1,F8)</f>
        <v>9</v>
      </c>
      <c r="N8">
        <f>LOOKUP(M8,$H$1:$K$1,$H8:$K8)</f>
        <v>0.08</v>
      </c>
      <c r="O8">
        <f t="shared" si="0"/>
        <v>0.72</v>
      </c>
    </row>
    <row r="9" spans="1:18">
      <c r="A9" t="s">
        <v>18</v>
      </c>
      <c r="B9">
        <v>3</v>
      </c>
      <c r="C9" t="s">
        <v>19</v>
      </c>
      <c r="D9" t="s">
        <v>36</v>
      </c>
      <c r="E9" t="s">
        <v>21</v>
      </c>
      <c r="F9">
        <v>1</v>
      </c>
      <c r="H9">
        <v>0.15</v>
      </c>
      <c r="I9">
        <v>0.14000000000000001</v>
      </c>
      <c r="J9">
        <v>0.14000000000000001</v>
      </c>
      <c r="K9">
        <v>0.13</v>
      </c>
      <c r="M9">
        <f>CEILING(B9*$N$1,F9)</f>
        <v>9</v>
      </c>
      <c r="N9">
        <f>LOOKUP(M9,$H$1:$K$1,$H9:$K9)</f>
        <v>0.15</v>
      </c>
      <c r="O9">
        <f t="shared" si="0"/>
        <v>1.3499999999999999</v>
      </c>
    </row>
    <row r="10" spans="1:18">
      <c r="B10">
        <v>1</v>
      </c>
      <c r="C10" t="s">
        <v>22</v>
      </c>
      <c r="E10" t="s">
        <v>23</v>
      </c>
      <c r="F10">
        <v>3</v>
      </c>
      <c r="H10">
        <v>1</v>
      </c>
      <c r="I10">
        <v>1</v>
      </c>
      <c r="J10">
        <v>1</v>
      </c>
      <c r="K10">
        <v>1</v>
      </c>
      <c r="M10">
        <f>CEILING(B10*$N$1,F10)</f>
        <v>3</v>
      </c>
      <c r="N10">
        <f>LOOKUP(M10,$H$1:$K$1,$H10:$K10)</f>
        <v>1</v>
      </c>
      <c r="O10">
        <f t="shared" si="0"/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Cook</dc:creator>
  <cp:lastModifiedBy>James Cook</cp:lastModifiedBy>
  <dcterms:created xsi:type="dcterms:W3CDTF">2013-08-08T22:51:19Z</dcterms:created>
  <dcterms:modified xsi:type="dcterms:W3CDTF">2013-08-11T16:07:14Z</dcterms:modified>
</cp:coreProperties>
</file>