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Recall" sheetId="2" r:id="rId5"/>
    <sheet state="visible" name="PR2" sheetId="3" r:id="rId6"/>
    <sheet state="visible" name="Detection summary for checkers" sheetId="4" r:id="rId7"/>
    <sheet state="visible" name="summary" sheetId="5" r:id="rId8"/>
    <sheet state="visible" name="annotated-single" sheetId="6" r:id="rId9"/>
    <sheet state="visible" name="annotated-Sarah" sheetId="7" r:id="rId10"/>
    <sheet state="visible" name="annotated-Akalanka" sheetId="8" r:id="rId11"/>
    <sheet state="visible" name="artifact" sheetId="9" r:id="rId12"/>
    <sheet state="visible" name="library" sheetId="10" r:id="rId13"/>
  </sheets>
  <definedNames>
    <definedName hidden="1" localSheetId="2" name="Z_85963FF3_A9A5_42BB_9912_ECA9BF4053F3_.wvu.FilterData">'PR2'!$E$56:$E$105</definedName>
    <definedName hidden="1" localSheetId="5" name="Z_85963FF3_A9A5_42BB_9912_ECA9BF4053F3_.wvu.FilterData">'annotated-single'!$I$1:$I$1001</definedName>
    <definedName hidden="1" localSheetId="5" name="Z_53A33CE6_9963_4FE1_B3D7_A5D73D6AC02D_.wvu.FilterData">'annotated-single'!$A$1:$N$568</definedName>
  </definedNames>
  <calcPr/>
  <customWorkbookViews>
    <customWorkbookView activeSheetId="0" maximized="1" windowHeight="0" windowWidth="0" guid="{53A33CE6-9963-4FE1-B3D7-A5D73D6AC02D}" name="Filter 2"/>
    <customWorkbookView activeSheetId="0" maximized="1" windowHeight="0" windowWidth="0" guid="{85963FF3-A9A5-42BB-9912-ECA9BF4053F3}"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C12">
      <text>
        <t xml:space="preserve">Need to figure out how to stop before go max recursion depth
	-Akalanka Galappaththi</t>
      </text>
    </comment>
    <comment authorId="0" ref="C3">
      <text>
        <t xml:space="preserve">duplicate of consider-using-with
	-Akalanka Galappaththi</t>
      </text>
    </comment>
    <comment authorId="0" ref="C1">
      <text>
        <t xml:space="preserve">Github repo: https://github.com/ualberta-smr/customPylint
	-Akalanka Galappaththi</t>
      </text>
    </comment>
    <comment authorId="0" ref="D25">
      <text>
        <t xml:space="preserve">partial support
	-Akalanka Galappaththi</t>
      </text>
    </comment>
    <comment authorId="0" ref="C24">
      <text>
        <t xml:space="preserve">*TODO: dict.has_key (deprecated function in Python 3)
	-Akalanka Galappaththi</t>
      </text>
    </comment>
  </commentList>
</comments>
</file>

<file path=xl/comments2.xml><?xml version="1.0" encoding="utf-8"?>
<comments xmlns:r="http://schemas.openxmlformats.org/officeDocument/2006/relationships" xmlns="http://schemas.openxmlformats.org/spreadsheetml/2006/main">
  <authors>
    <author/>
  </authors>
  <commentList>
    <comment authorId="0" ref="E172">
      <text>
        <t xml:space="preserve">Too many false positives
	-Akalanka Galappaththi</t>
      </text>
    </comment>
    <comment authorId="0" ref="E211">
      <text>
        <t xml:space="preserve">May not be a generalized pattern as setting the type depends on the datatype of the pandas column type.
	-Akalanka Galappaththi</t>
      </text>
    </comment>
    <comment authorId="0" ref="E190">
      <text>
        <t xml:space="preserve">All instances were captured from a single project
	-Akalanka Galappaththi</t>
      </text>
    </comment>
    <comment authorId="0" ref="E83">
      <text>
        <t xml:space="preserve">All instances are from one project.
	-Akalanka Galappaththi</t>
      </text>
    </comment>
    <comment authorId="0" ref="E82">
      <text>
        <t xml:space="preserve">Capturing a return statement with single variable is not a pattern. It could be anything.
	-Akalanka Galappaththi</t>
      </text>
    </comment>
    <comment authorId="0" ref="E141">
      <text>
        <t xml:space="preserve">No before pattern
	-Akalanka Galappaththi</t>
      </text>
    </comment>
    <comment authorId="0" ref="E140">
      <text>
        <t xml:space="preserve">No particular before version to capture
	-Akalanka Galappaththi</t>
      </text>
    </comment>
    <comment authorId="0" ref="F46">
      <text>
        <t xml:space="preserve">Duplicate instance from pattern [3]
	-Akalanka Galappaththi</t>
      </text>
    </comment>
    <comment authorId="0" ref="F44">
      <text>
        <t xml:space="preserve">Before version is incorrect. When there is a nested for loop, there should be break statements in each loop
	-Akalanka Galappaththi</t>
      </text>
    </comment>
    <comment authorId="0" ref="E39">
      <text>
        <t xml:space="preserve">Remove inference for zip API as pylint failed to infer it in some cases
	-Akalanka Galappaththi</t>
      </text>
    </comment>
    <comment authorId="0" ref="F37">
      <text>
        <t xml:space="preserve">For this instance, the link originally points to a update API call that does not have a for loop in before version. But I found a for loop that updates a dict further down in the file.
	-Akalanka Galappaththi</t>
      </text>
    </comment>
    <comment authorId="0" ref="F35">
      <text>
        <t xml:space="preserve">The before version does not have a for loop that update the dict values
	-Akalanka Galappaththi</t>
      </text>
    </comment>
    <comment authorId="0" ref="F34">
      <text>
        <t xml:space="preserve">Duplicate
	-Akalanka Galappaththi</t>
      </text>
    </comment>
    <comment authorId="0" ref="F289">
      <text>
        <t xml:space="preserve">duplicate of the previous line
	-Akalanka Galappaththi</t>
      </text>
    </comment>
    <comment authorId="0" ref="E288">
      <text>
        <t xml:space="preserve">Implemented this pattern since it has valid before pattern that use a for loop to append items to a list and uses list comp in after version
	-Akalanka Galappaththi</t>
      </text>
    </comment>
    <comment authorId="0" ref="E176">
      <text>
        <t xml:space="preserve">Pattern uses a project specific container (object) SignatureDict. Not a universal container.
	-Akalanka Galappaththi</t>
      </text>
    </comment>
    <comment authorId="0" ref="E187">
      <text>
        <t xml:space="preserve">page not available
	-Akalanka Galappaththi</t>
      </text>
    </comment>
    <comment authorId="0" ref="E79">
      <text>
        <t xml:space="preserve">Even though, all improved versions invoke np.mean, three instances in the artifact page do not represent a common candidate pattern.
	-Akalanka Galappaththi</t>
      </text>
    </comment>
    <comment authorId="0" ref="E71">
      <text>
        <t xml:space="preserve">Three instances of this pattern are from the same project, same file, and same line (but three different commits)
	-Akalanka Galappaththi</t>
      </text>
    </comment>
    <comment authorId="0" ref="F144">
      <text>
        <t xml:space="preserve">duplicate
	-Akalanka Galappaththi</t>
      </text>
    </comment>
    <comment authorId="0" ref="E164">
      <text>
        <t xml:space="preserve">I personally think this is a useless pattern as torch.set_grad_enabled(False) and torch.no_grad() are equivalent. Plus this pattern only found in this repo.
	-Akalanka Galappaththi</t>
      </text>
    </comment>
    <comment authorId="0" ref="C241">
      <text>
        <t xml:space="preserve">The pattern in the repos is reversed: literal transformed to constructor
	-Akalanka Galappaththi</t>
      </text>
    </comment>
    <comment authorId="0" ref="E3">
      <text>
        <t xml:space="preserve">Implement this pattern, because pattern 7 and 53 are duplicates
	-Akalanka Galappaththi</t>
      </text>
    </comment>
  </commentList>
</comments>
</file>

<file path=xl/comments3.xml><?xml version="1.0" encoding="utf-8"?>
<comments xmlns:r="http://schemas.openxmlformats.org/officeDocument/2006/relationships" xmlns="http://schemas.openxmlformats.org/spreadsheetml/2006/main">
  <authors>
    <author/>
  </authors>
  <commentList>
    <comment authorId="0" ref="P199">
      <text>
        <t xml:space="preserve">also has an API migration
	-Akalanka Galappaththi</t>
      </text>
    </comment>
    <comment authorId="0" ref="L242">
      <text>
        <t xml:space="preserve">Duplicate of pattern 18
	-Akalanka Galappaththi</t>
      </text>
    </comment>
    <comment authorId="0" ref="L334">
      <text>
        <t xml:space="preserve">Duplicate of pattern 10
	-Akalanka Galappaththi</t>
      </text>
    </comment>
    <comment authorId="0" ref="L332">
      <text>
        <t xml:space="preserve">Duplicate of pattern 12
	-Akalanka Galappaththi</t>
      </text>
    </comment>
    <comment authorId="0" ref="L324">
      <text>
        <t xml:space="preserve">Duplicate of pattern 12
	-Akalanka Galappaththi</t>
      </text>
    </comment>
    <comment authorId="0" ref="L552">
      <text>
        <t xml:space="preserve">More suitable under str.join. Duplicate of pattern 34
	-Akalanka Galappaththi</t>
      </text>
    </comment>
    <comment authorId="0" ref="L496">
      <text>
        <t xml:space="preserve">More suitable in str.join pattern
	-Akalanka Galappaththi</t>
      </text>
    </comment>
    <comment authorId="0" ref="L483">
      <text>
        <t xml:space="preserve">Original pattern was captured from bug fix commit
	-Akalanka Galappaththi</t>
      </text>
    </comment>
    <comment authorId="0" ref="N362">
      <text>
        <t xml:space="preserve">After version does not produce the same result
	-Akalanka Galappaththi</t>
      </text>
    </comment>
    <comment authorId="0" ref="N366">
      <text>
        <t xml:space="preserve">Contain project specific APIs
	-Akalanka Galappaththi</t>
      </text>
    </comment>
    <comment authorId="0" ref="N170">
      <text>
        <t xml:space="preserve">Difficult to determine when to reuse variables with name_scope
	-Akalanka Galappaththi</t>
      </text>
    </comment>
    <comment authorId="0" ref="P2">
      <text>
        <t xml:space="preserve">closes the resources automatically... avoid potential issues of not closing a resource
	-Akalanka Galappaththi</t>
      </text>
    </comment>
    <comment authorId="0" ref="R1">
      <text>
        <t xml:space="preserve">@akalanka@ualberta.ca can we also add what is the "improvement" ? conciseness? efficiency? just an alternative?
	-Sarah Nadi
ahh I see now that category has that info.. we might want to have more streamlined category names with an additional description but let's discuss
	-Sarah Nadi</t>
      </text>
    </comment>
    <comment authorId="0" ref="L383">
      <text>
        <t xml:space="preserve">Duplicate of pattern 35
	-Akalanka Galappaththi</t>
      </text>
    </comment>
    <comment authorId="0" ref="N385">
      <text>
        <t xml:space="preserve">Duplicate of pattern 26
	-Akalanka Galappaththi</t>
      </text>
    </comment>
    <comment authorId="0" ref="N377">
      <text>
        <t xml:space="preserve">Duplicate of pattern 26
	-Akalanka Galappaththi</t>
      </text>
    </comment>
    <comment authorId="0" ref="N343">
      <text>
        <t xml:space="preserve">Both before and after versions have for loops
	-Akalanka Galappaththi</t>
      </text>
    </comment>
    <comment authorId="0" ref="N342">
      <text>
        <t xml:space="preserve">Duplicate of pattern 2
	-Akalanka Galappaththi</t>
      </text>
    </comment>
    <comment authorId="0" ref="P340">
      <text>
        <t xml:space="preserve">It does not look like this will improve the number of iterations since the product results all possible pairs that the nested loop generates. In some cases (https://stackoverflow.com/questions/24555457/itertools-product-slower-than-nested-for-loops#:~:text=product%20was%20significantly%20slower%20than%20my%20nested%20for%20loops.&amp;text=The%20results%20from%20profiling%20(based,product%20approach.) product API could be slower than nested loops
	-Akalanka Galappaththi</t>
      </text>
    </comment>
    <comment authorId="0" ref="L428">
      <text>
        <t xml:space="preserve">Duplicate of pattern 6
	-Akalanka Galappaththi</t>
      </text>
    </comment>
    <comment authorId="0" ref="N439">
      <text>
        <t xml:space="preserve">More suitable in pattern group "move to dict comprehension"
	-Akalanka Galappaththi</t>
      </text>
    </comment>
    <comment authorId="0" ref="L438">
      <text>
        <t xml:space="preserve">converting key value pairs to a list is not always needed
	-Akalanka Galappaththi</t>
      </text>
    </comment>
    <comment authorId="0" ref="N437">
      <text>
        <t xml:space="preserve">sorting a list is not the same as a set because set is an unordered collection
	-Akalanka Galappaththi</t>
      </text>
    </comment>
    <comment authorId="0" ref="N221">
      <text>
        <t xml:space="preserve">Duplicate of pattern 11
	-Akalanka Galappaththi</t>
      </text>
    </comment>
    <comment authorId="0" ref="N115">
      <text>
        <t xml:space="preserve">Before version does not contain file write operation
	-Akalanka Galappaththi</t>
      </text>
    </comment>
    <comment authorId="0" ref="N88">
      <text>
        <t xml:space="preserve">Duplicate with pattern 6
	-Akalanka Galappaththi</t>
      </text>
    </comment>
    <comment authorId="0" ref="N42">
      <text>
        <t xml:space="preserve">Missing flush API invocation in the after version
	-Akalanka Galappaththi</t>
      </text>
    </comment>
    <comment authorId="0" ref="N41">
      <text>
        <t xml:space="preserve">After pattern is specific to raster images
	-Akalanka Galappaththi</t>
      </text>
    </comment>
    <comment authorId="0" ref="N16">
      <text>
        <t xml:space="preserve">Pattern supports python 2 (use unicode(f.read()) for Python 2) and 3.
	-Akalanka Galappaththi</t>
      </text>
    </comment>
    <comment authorId="0" ref="P15">
      <text>
        <t xml:space="preserve">The before version does not contain a file read operation.
	-Akalanka Galappaththi</t>
      </text>
    </comment>
    <comment authorId="0" ref="N5">
      <text>
        <t xml:space="preserve">There are a few differences in this pattern compared to other file open patterns in this group. Also the pattern itself is specific to the gzip file which not very generalizable.
	-Akalanka Galappaththi</t>
      </text>
    </comment>
    <comment authorId="0" ref="L461">
      <text>
        <t xml:space="preserve">Duplicate of pattern 1
	-Akalanka Galappaththi</t>
      </text>
    </comment>
    <comment authorId="0" ref="L460">
      <text>
        <t xml:space="preserve">Incorrect pattern group name (reverse pattern)
	-Akalanka Galappaththi</t>
      </text>
    </comment>
    <comment authorId="0" ref="L409">
      <text>
        <t xml:space="preserve">Incorrect pattern group name
	-Akalanka Galappaththi</t>
      </text>
    </comment>
    <comment authorId="0" ref="L408">
      <text>
        <t xml:space="preserve">duplicate ofpattern 1
	-Akalanka Galappaththi</t>
      </text>
    </comment>
  </commentList>
</comments>
</file>

<file path=xl/sharedStrings.xml><?xml version="1.0" encoding="utf-8"?>
<sst xmlns="http://schemas.openxmlformats.org/spreadsheetml/2006/main" count="4866" uniqueCount="891">
  <si>
    <t>Main category</t>
  </si>
  <si>
    <t>Pattern group</t>
  </si>
  <si>
    <t>Custom checker</t>
  </si>
  <si>
    <t>Pylint checker</t>
  </si>
  <si>
    <t>Checker status</t>
  </si>
  <si>
    <t>Pull requests</t>
  </si>
  <si>
    <t>Total # of smells</t>
  </si>
  <si>
    <t>Total # of smell per project</t>
  </si>
  <si>
    <t>Transform to Context managers</t>
  </si>
  <si>
    <t>Open, read, write, traverse data</t>
  </si>
  <si>
    <t>context-manager</t>
  </si>
  <si>
    <t>consider-using-with</t>
  </si>
  <si>
    <t>Disable or Enable gradient calculation</t>
  </si>
  <si>
    <t>Swap ML training devices</t>
  </si>
  <si>
    <t>Use name and variable scopes in DL networks</t>
  </si>
  <si>
    <t>Execute dependencies of Tensorflow graphs</t>
  </si>
  <si>
    <t>Temporarily change configurations of ML libraries</t>
  </si>
  <si>
    <t>Move to context managers in pytest</t>
  </si>
  <si>
    <t>Open temporary directory</t>
  </si>
  <si>
    <t>Dissolve for loops, into domain specific abstractions</t>
  </si>
  <si>
    <t>Use optimized operations in NumPy</t>
  </si>
  <si>
    <t>Transform to functions in list or dict</t>
  </si>
  <si>
    <t>consider-using-builtin-function</t>
  </si>
  <si>
    <t>Use Python Built-in Functions</t>
  </si>
  <si>
    <t>Use str().join()</t>
  </si>
  <si>
    <t>use-join-operation</t>
  </si>
  <si>
    <t>consider-using-join</t>
  </si>
  <si>
    <t>Use Python set operations (union, intersection)</t>
  </si>
  <si>
    <t>Use optimized operations in PyTorch</t>
  </si>
  <si>
    <t>Use optimized operations in TensorFlow</t>
  </si>
  <si>
    <t>Update API invocation</t>
  </si>
  <si>
    <t>Migration to APIs in ML libraries</t>
  </si>
  <si>
    <t>consider-using-ml-api</t>
  </si>
  <si>
    <t>Matrix operations</t>
  </si>
  <si>
    <t>Swap Data Visualization</t>
  </si>
  <si>
    <t>Composite ML APIs</t>
  </si>
  <si>
    <t>consider-using-composite-api</t>
  </si>
  <si>
    <t>Update Container</t>
  </si>
  <si>
    <t>Change Type of Matrixes</t>
  </si>
  <si>
    <t>Use advanced Language feature</t>
  </si>
  <si>
    <t>Simplify conditional statement</t>
  </si>
  <si>
    <t>simplifiable-if-condition</t>
  </si>
  <si>
    <t>Migrate from Dict, Set, List constructors to literals</t>
  </si>
  <si>
    <t xml:space="preserve">
use-dict-literal</t>
  </si>
  <si>
    <t>use-list-literal</t>
  </si>
  <si>
    <t>Move to List, Dict, and Set Comprehensions</t>
  </si>
  <si>
    <t xml:space="preserve">consider-using-dict-comprehension
</t>
  </si>
  <si>
    <t>consider-using-set-comprehension</t>
  </si>
  <si>
    <t>Total projects</t>
  </si>
  <si>
    <t>Checker evaluation</t>
  </si>
  <si>
    <t>Patterns</t>
  </si>
  <si>
    <t>Instance</t>
  </si>
  <si>
    <t>Detected</t>
  </si>
  <si>
    <t>Reason (If not detected)</t>
  </si>
  <si>
    <t>Recall</t>
  </si>
  <si>
    <t>missing-context-manager</t>
  </si>
  <si>
    <t>h5py.File [1]</t>
  </si>
  <si>
    <t>keras-team/keras/keras/models.py: Sequential.save_weights</t>
  </si>
  <si>
    <t>Yes</t>
  </si>
  <si>
    <t>keras-team/keras/keras/engine/topology.py: Container.save_weights</t>
  </si>
  <si>
    <t>keras-team/keras/keras/models.py: save_model</t>
  </si>
  <si>
    <t>read_csv [74]</t>
  </si>
  <si>
    <t>pandas-dev/pandas/pandas/tests/io/parser/test_dtypes.py: test_categorical_dtype_chunksize_explicit_categories</t>
  </si>
  <si>
    <t>pandas-dev/pandas/pandas/tests/io/parser/test_network.py: TestS3.test_parse_public_s3_bucket_chunked_python</t>
  </si>
  <si>
    <t>pandas-dev/pandas/pandas/tests/io/parser/test_network.py: TestS3.test_parse_public_s3_bucket_chunked</t>
  </si>
  <si>
    <t>FileWriter [53]</t>
  </si>
  <si>
    <t>tensorflow/tensorboard/tensorboard/backend/event_processing/event_file_inspector_test.py: EventFileInspectorTest._WriteScalarSummaries</t>
  </si>
  <si>
    <t>tensorflow/tensorboard/tensorboard/plugins/image/images_plugin_test.py: ImagesPluginTest.setUp</t>
  </si>
  <si>
    <t>tensorflow/tensorboard/tensorboard/plugins/audio/audio_plugin_test.py: AudioPluginTest.setUp</t>
  </si>
  <si>
    <t>FileWriter [7] (duplicate of 53)</t>
  </si>
  <si>
    <t>tensorflow/tensorboard/tensorboard/plugins/text/text_plugin_test.py: TextPluginBackwardsCompatibilityTest.generate_testdata</t>
  </si>
  <si>
    <t>tensorflow/tensorboard/tensorboard/plugins/scaler/scaler_plugin_test.py: ScalarsPluginTest.generate_run</t>
  </si>
  <si>
    <t>cannot derive a pattern in before version</t>
  </si>
  <si>
    <t>missing with torch.no_grad() [9]</t>
  </si>
  <si>
    <t>KaiyangZhou/deep-person-reid/train_img_model_xent.py: test</t>
  </si>
  <si>
    <t>KaiyangZhou/deep-person-reid/train_vid_model_xent_htri.py: test</t>
  </si>
  <si>
    <t>KaiyangZhou/deep-person-reid/train_vid_model_xent.py: test</t>
  </si>
  <si>
    <t>[34]</t>
  </si>
  <si>
    <t>[18]</t>
  </si>
  <si>
    <t>[39]</t>
  </si>
  <si>
    <t>consider-using-dict-update</t>
  </si>
  <si>
    <t>[2]</t>
  </si>
  <si>
    <t>pytorch/pytorch/torch/quantization/utils.py: get_combined_dict</t>
  </si>
  <si>
    <t>No</t>
  </si>
  <si>
    <t>Cannot infer the type dict when a dict passed a parameter</t>
  </si>
  <si>
    <t>nilearn/nilearn/doc/sphinxext/sphinxgallery/gen_gallery.py: generate_gallery_rst</t>
  </si>
  <si>
    <t>pantsbuild/pants/src/python/pants/java/jar/jar_dependency.py: JarDependency.copy</t>
  </si>
  <si>
    <t>Cannot ifer the type dict when _asdict() function invoked to generate an OrderedDict</t>
  </si>
  <si>
    <t>[4]</t>
  </si>
  <si>
    <t>GoogleCloudPlatform/PerfKitBenchmarker/perfkitbenchmarker/publisher.py: DefaultMetadataProvider.AddMetadata</t>
  </si>
  <si>
    <t>MTG/freesound/search/management/commands/post_dirty_sounds_to_solr.py: Command.handle</t>
  </si>
  <si>
    <t>[6]</t>
  </si>
  <si>
    <t>brian-team/brian2/brian2/equations/equations.py: Equations:check_units</t>
  </si>
  <si>
    <t>tensorflow/transform/tensorflow_transform/beam/impl.py: _RunMetaGraphDoFn._handle_batch</t>
  </si>
  <si>
    <t>tensorflow/cleverhans/examples/multigpu_advtrain/evaluator.py: create_adv_by_name</t>
  </si>
  <si>
    <t>consider-using-next</t>
  </si>
  <si>
    <t>tensorflow/datasets/tensorflow_datasets/core/dataset_utils.py: dataset_as_numpy</t>
  </si>
  <si>
    <t>biocore/scikit-bio/skbio/core/tree/tests/test_util.py: UtilTests.test_shuffle_complex</t>
  </si>
  <si>
    <t>mathics/Mathics/mathics/builtin/numeric.py: Rationalize.approx_interval_continued_fraction</t>
  </si>
  <si>
    <t>[3]</t>
  </si>
  <si>
    <t>biocore/scikit-bio/skbio/io/fasta.py: _fastq_to_generator</t>
  </si>
  <si>
    <t>biocore/scikit-bio/skbio/io/fastq.py: _parse_fasta_raw</t>
  </si>
  <si>
    <t>williamFalcon/pytorch-lightning/tests/models/test_restore.py: test_model_saving_loading</t>
  </si>
  <si>
    <t>[1]</t>
  </si>
  <si>
    <t>calico/basenji/basenji/trainer.py: Trainer.fit_tape</t>
  </si>
  <si>
    <t>Cought a false positive instance as well</t>
  </si>
  <si>
    <t>ludwig-ai/ludwig/ludwig/features/image_feature.py:ImageFeatureMixin.add_feature_data</t>
  </si>
  <si>
    <t>consider-use-join</t>
  </si>
  <si>
    <t>use str.join() [0]</t>
  </si>
  <si>
    <t>osmr/imgclsmob/gluon/utils.py: report_accuracy</t>
  </si>
  <si>
    <t>osmr/imgclsmob/chainer_/utils.py: report_accuracy</t>
  </si>
  <si>
    <t>osmr/imgclsmob/tensorflow2/utils.py: report_accuracy</t>
  </si>
  <si>
    <t>osmr/imgclsmob/pytorch/utils.py: report_accuracy</t>
  </si>
  <si>
    <t>use str.join [2]</t>
  </si>
  <si>
    <t>regel/loudml/loudml/loudml/fingerprints.py: FingerprintsModel.show</t>
  </si>
  <si>
    <t>matplotlib/matplotlib/doc/sphinxext/math_symbol_table.py: run</t>
  </si>
  <si>
    <t>biolab/orange3/Orange/widgets/visualize/owscatterplotgraph.py: OWScatterPlotGraphQt.mouseMoved</t>
  </si>
  <si>
    <t>use-os-path-join</t>
  </si>
  <si>
    <t>use os.path.join [1]</t>
  </si>
  <si>
    <t>tensorflow/tensorflow/tensorflow/python/distribute/multi_process_lib.py: _set_spawn_exe_path</t>
  </si>
  <si>
    <t>duplicate</t>
  </si>
  <si>
    <t>analysiscenter/batchflow/batchflow/monitor.py: ResourceMonitor.stop</t>
  </si>
  <si>
    <t>Not a example of this patter. The join API invoked in here is related multiprocess module in Python</t>
  </si>
  <si>
    <t>kubeflow/kubeflow/py/kubeflow/kubeflow/ci/kfctl_go_test_utils.py: kfctl_deploy_kubeflow</t>
  </si>
  <si>
    <t>The after version has os.path.join, but the before version does not have the os.sep.join API</t>
  </si>
  <si>
    <t>use str.join [4]</t>
  </si>
  <si>
    <t>KhronosGroup/NNEF-Tools/parser/python/nnef/printer.py: format_argument</t>
  </si>
  <si>
    <t>home-assistant/home-assistant/homeassistant/components/http/__init__.py: _handle_get_root</t>
  </si>
  <si>
    <t xml:space="preserve">This instance could be ignored as it has potential to create false positives. It uses a custom fuction 'write' inside for loop. </t>
  </si>
  <si>
    <t>consider-using-set-union</t>
  </si>
  <si>
    <t>for loop to union [0]</t>
  </si>
  <si>
    <t>arviz-devs/arviz/arviz/plots/densityplot.py: densityplot</t>
  </si>
  <si>
    <t>J535D165/recordlinkage/recordlinkage/base.py: BaseCompare._compute</t>
  </si>
  <si>
    <t>Before version does not have a if condition as the pattern specifies. The union operation in after version is not set union, but a custom union function specific to the project.</t>
  </si>
  <si>
    <t>brian-team/brian2/brian2/equations/equations.py: Equations.check_units</t>
  </si>
  <si>
    <t>No before version</t>
  </si>
  <si>
    <t>consider-using-set-intersection</t>
  </si>
  <si>
    <t>for loop to intersection [1]</t>
  </si>
  <si>
    <t>zake7749/PTT-Chat-Generator/Matcher/wordWeightMatcher.py: WordWeightMatcher.getCooccurrence</t>
  </si>
  <si>
    <t>matplotlib/matplotlib/lib/matplotlib/figure.py: Figure.get_tightbbox</t>
  </si>
  <si>
    <t>There is no matching if condition inside the for loop that can be dissolved to intersection in before version. There is intersection operatio in after version.</t>
  </si>
  <si>
    <t>pyinstaller/pyinstaller/PyInstaller/depend/analysis.py: TOC.intersect</t>
  </si>
  <si>
    <t>The intersection operation in after version is not related to the for loop in before version.</t>
  </si>
  <si>
    <t>consider-using-ml-api-abs</t>
  </si>
  <si>
    <t>np.prod [0]</t>
  </si>
  <si>
    <t>nilearn/nilearn/nilearn/_utils/param_validation.py: _get_mask_volume</t>
  </si>
  <si>
    <t>consider-using-ml-api-mean</t>
  </si>
  <si>
    <t>np.mean [1]</t>
  </si>
  <si>
    <t>magpie/base/inverted_index.py: get_first_phrase_occurrence</t>
  </si>
  <si>
    <t>magpie/base/inverted_index.py: get_last_phrase_occurrence</t>
  </si>
  <si>
    <t>maml_rl/utils/torch_utils.py: weighted_mean</t>
  </si>
  <si>
    <t>np.mean is diffrent from torch.mean API</t>
  </si>
  <si>
    <t>mlxtend/evaluate/accuracy.py: accuracy_score</t>
  </si>
  <si>
    <t>This instance requires to modify for loop then eventually call np.mean</t>
  </si>
  <si>
    <t>datasketch/hyperloglog.py: _estimate_bias</t>
  </si>
  <si>
    <t>consider-using-python-mean</t>
  </si>
  <si>
    <t>mean [2]</t>
  </si>
  <si>
    <t>nl8590687/ASRT_SpeechRecognition/general_function/file_wav.py: wav_scale</t>
  </si>
  <si>
    <t>The before version does not represent the correct expression for mean.</t>
  </si>
  <si>
    <t>ncullen93/torchsample/torchsample/transforms/image_transforms.py: Contrast.__call__</t>
  </si>
  <si>
    <t>masa-su/pixyz/Tars/models/vae.py: VAE.__init__</t>
  </si>
  <si>
    <t>Does not have for loop in before version</t>
  </si>
  <si>
    <t>consider-using-transpose</t>
  </si>
  <si>
    <t>set_signal_dimension to transpose(signal_axes) [5]</t>
  </si>
  <si>
    <t>hyperspy/hyperspy/hyperspy/tests/signal/test_tools.py: Test2D.test_unfold_image</t>
  </si>
  <si>
    <t>hyperspy/hyperspy/hyperspy/tests/signal/test_tools.py: Test3D.test_get_signal_signal_nav_dim0</t>
  </si>
  <si>
    <t>hyperspy/hyperspy/hyperspy/tests/signal/test_tools.py: Test3D.test_get_navigation_signal_wrong_data_shape_dim0</t>
  </si>
  <si>
    <t>hyperspy/hyperspy/hyperspy/tests/signal/test_tools.py: Test3D.test_get_signal_signal_nav_dim2</t>
  </si>
  <si>
    <t>hyperspy/hyperspy/hyperspy/tests/signal/test_tools.py: Test3D.test_get_signal_signal_wrong_data_shape_dim0</t>
  </si>
  <si>
    <t>hyperspy/hyperspy/hyperspy/tests/signal/test_tools.py: TestBinaryOperators.test_broadcast_missing_sig_and_nav</t>
  </si>
  <si>
    <t>hyperspy/hyperspy/hyperspy/tests/signal/test_tools.py: Test3D.test_get_signal_signal_wrong_data_shape</t>
  </si>
  <si>
    <t>hyperspy/hyperspy/hyperspy/tests/signal/test_tools.py: EELSSpectrum.estimate_elastic_scattering_intensity</t>
  </si>
  <si>
    <t>hyperspy/hyperspy/hyperspy/tests/signal/test_tools.py: Test3D.test_get_navigation_signal_nav_dim3</t>
  </si>
  <si>
    <t>hyperspy/hyperspy/hyperspy/tests/signal/test_tools.py: TestBinaryOperators.test_broadcast_in_place</t>
  </si>
  <si>
    <t>hyperspy/hyperspy/hyperspy/tests/signal/test_tools.py: Test2D.setUp</t>
  </si>
  <si>
    <t>hyperspy/hyperspy/hyperspy/tests/signal/test_tools.py: TestBinaryOperators.test_broadcast_missing_sig</t>
  </si>
  <si>
    <t>hyperspy/hyperspy/hyperspy/tests/signal/test_tools.py: Test3D.test_get_signal_signal_given_data</t>
  </si>
  <si>
    <t>hyperspy/hyperspy/hyperspy/tests/signal/test_tools.py: Test2D.test_unfold_image_returns_true</t>
  </si>
  <si>
    <t>hyperspy/hyperspy/hyperspy/tests/signal/test_tools.py: Test3D.test_get_signal_signal_nav_dim3</t>
  </si>
  <si>
    <t>hyperspy/hyperspy/hyperspy/tests/signal/test_tools.py: Test3D.test_get_navigation_signal_nav_dim2</t>
  </si>
  <si>
    <t>hyperspy/hyperspy/hyperspy/tests/signal/test_tools.py: Test3D.test_get_navigation_signal_given_data</t>
  </si>
  <si>
    <t>hyperspy/hyperspy/hyperspy/tests/signal/test_tools.py: TestSignalVarianceFolding.setup</t>
  </si>
  <si>
    <t>hyperspy/hyperspy/hyperspy/tests/signal/test_tools.py: TestBinaryOperators.test_broadcast_in_place_missing_sig_wrong</t>
  </si>
  <si>
    <t>hyperspy/hyperspy/hyperspy/tests/signal/test_tools.py: Test3D.test_get_navigation_signal_nav_dim1</t>
  </si>
  <si>
    <t>hyperspy/hyperspy/hyperspy/tests/signal/test_tools.py: Test3D.test_get_navigation_signal_wrong_data_shape</t>
  </si>
  <si>
    <t>hyperspy/hyperspy/hyperspy/tests/signal/test_tools.py: Test3D.test_get_navigation_signal_nav_dim0</t>
  </si>
  <si>
    <t>hyperspy/hyperspy/hyperspy/tests/signal/test_tools.py: Test3D.test_get_signal_signal_nav_dim1</t>
  </si>
  <si>
    <t>hyperspy/hyperspy/hyperspy/tests/signal/test_tools.py: EELSSpectrum.setup</t>
  </si>
  <si>
    <t>hyperspy/hyperspy/hyperspy/tests/signal/test_tools.py: TestSignalFolding.setUp</t>
  </si>
  <si>
    <t>consider-using-unsqueeze</t>
  </si>
  <si>
    <t>apply unsqueeze(1) [8]</t>
  </si>
  <si>
    <t>facebookresearch/end-to-end-negotiator/src/agent.py: LstmAgent.read</t>
  </si>
  <si>
    <t>facebookresearch/end-to-end-negotiator/src/agent.py: LstmRolloutAgent.write</t>
  </si>
  <si>
    <t>facebookresearch/end-to-end-negotiator/src/agent.py: RlAgent.write</t>
  </si>
  <si>
    <t>facebookresearch/end-to-end-negotiator/src/agent.py: LstmAgent.write</t>
  </si>
  <si>
    <t>facebookresearch/end-to-end-negotiator/src/agent.py: BatchedRolloutAgent.write</t>
  </si>
  <si>
    <t>consider-using-broadcast</t>
  </si>
  <si>
    <t>zip(x, y, z) to zip(*np.broadcast_array(x, y, z))[9]</t>
  </si>
  <si>
    <t>scipy/scipy/scipy/stats/_discrete_distns.py:hypergeom_gen._logsf</t>
  </si>
  <si>
    <t>scipy/scipy/scipy/stats/_discrete_distns.py:hypergeom_gen._logcdf</t>
  </si>
  <si>
    <t>scipy/scipy/scipy/stats/_discrete_distns.py:hypergeom_gen._sf</t>
  </si>
  <si>
    <t>consider-using-subplots</t>
  </si>
  <si>
    <t>figure to subplots[0]</t>
  </si>
  <si>
    <t xml:space="preserve">matplotlib/matplotlib/examples/images_contours_and_fields/contour_label_demo.py: </t>
  </si>
  <si>
    <t>matplotlib/matplotlib/examples/images_contours_and_fields/tripcolor_demo.py</t>
  </si>
  <si>
    <t>matplotlib/matplotlib/examples/images_contours_and_fields/tricontour_smooth_user.py</t>
  </si>
  <si>
    <t>matplotlib/matplotlib/examples/images_contours_and_fields/contour_demo.py</t>
  </si>
  <si>
    <t>matplotlib/matplotlib/examples/ticks_and_spines/tick_xlabel_top.py</t>
  </si>
  <si>
    <t>No before pattern</t>
  </si>
  <si>
    <t>matplotlib/matplotlib/examples/style_sheets/plot_dark_background.py</t>
  </si>
  <si>
    <t>Not a correct example of this pattern</t>
  </si>
  <si>
    <t>matplotlib/matplotlib/examples/animation/animation_demo.py</t>
  </si>
  <si>
    <t>scikit-learn/scikit-learn/examples/miscellaneous/plot_isotonic_regression.py</t>
  </si>
  <si>
    <t>scikit-image/scikit-image/doc/examples/segmentation/plot_rag_draw.py</t>
  </si>
  <si>
    <t>neurodsp-tools/neurodsp/neurodsp/plts/filt.py: plot_frequency_response</t>
  </si>
  <si>
    <t>consider-using-set-xlab</t>
  </si>
  <si>
    <t>xlab to set_xlab[2]</t>
  </si>
  <si>
    <t>matplotlib/matplotlib/examples/subplots_axes_and_figures/axes_demo.py</t>
  </si>
  <si>
    <t>matplotlib/matplotlib/examples/lines_bars_and_markers/stackplot_demo.py</t>
  </si>
  <si>
    <t>amueller/mglearn/mglearn/plot_interactive_tree.py: plot_tree_progressive</t>
  </si>
  <si>
    <t>kundajelab/dragonn/dragonn/vis/__init__.py: plot_motif_scores</t>
  </si>
  <si>
    <t>suavecode/SUAVE/trunk/SUAVE/Plots/Mission_Plots.py: plot_aircraft_velocities</t>
  </si>
  <si>
    <t>use subplot_adjust[3]</t>
  </si>
  <si>
    <t>use show [1]</t>
  </si>
  <si>
    <t>consider-using-batch</t>
  </si>
  <si>
    <t>tf.data.DataSet.batch(size, drop_remainder=True) [0]</t>
  </si>
  <si>
    <t>tensorflow/models/research/object_detection/builders/dataset_builder.py: build</t>
  </si>
  <si>
    <t>tensorflow/models/official/mnist/mnist_tpu.py: train_input_fn</t>
  </si>
  <si>
    <t>tensorflow/models/research/seq2species/input.py: InputDataset.input_fn</t>
  </si>
  <si>
    <t>tensorflow/tpu/models/experimental/dcgan/cifar_input.py: InputFunction.__call__</t>
  </si>
  <si>
    <t>tensorflow/tpu/models/official/squeezenet/data_pipeline.py: InputReader.__call__</t>
  </si>
  <si>
    <t>tensorflow/tpu/models/experimental/inception/inception_v3.py: InputPipeline.dataset_iterator</t>
  </si>
  <si>
    <t>tensorflow/tpu/models/experimental/inception/inception_v4.py: InputPipeline.input_fn</t>
  </si>
  <si>
    <t>tensorflow/tpu/models/official/mobilenet/supervised_images.py: InputPipeline.input_fn</t>
  </si>
  <si>
    <t>tensorflow/tpu/models/experimental/cifar_keras/cifar_keras.py: input_fn</t>
  </si>
  <si>
    <t>tensorflow/tpu/models/official/densenet/densenet_imagenet.py: ImageNetInput&gt;__cal__</t>
  </si>
  <si>
    <t>tensorflow/tpu/models/official/mobilenet/mobilenet.py: InputPipeline.input_fn</t>
  </si>
  <si>
    <t>tensorflow/tpu/models/experimental/dcgan/mnist_input.py: InputFunction.__call__</t>
  </si>
  <si>
    <t>tensorflow/tpu/models/experimental/inception/inception_v2.py: InputPipeline.input_fn</t>
  </si>
  <si>
    <t>tensorflow/magenta/magenta/models/piano_genie/loader.py: load_noteseqs</t>
  </si>
  <si>
    <t>NifTK/NiftyNet/niftynet/engine/image_window_dataset.py: ImageWindowDataset.dataset_preprocessing</t>
  </si>
  <si>
    <t>google/deepvariant/deepvariant/data_providers.py: DeepVariantInput.__call__</t>
  </si>
  <si>
    <t>np.linalg.multi_dot [2]</t>
  </si>
  <si>
    <t>scikit-learn/scikit-learn/sklearn/linear_model/_bayes.py: BayesianRidge._update_coef_</t>
  </si>
  <si>
    <t>scikit-learn/scikit-learn/sklearn/decomposition/_nmf.py: _multiplicative_update_h</t>
  </si>
  <si>
    <t>scikit-learn/scikit-learn/sklearn/decomposition/_nmf.py: _beta_divergence</t>
  </si>
  <si>
    <t>scikit-learn/scikit-learn/sklearn/decomposition/_fastica.py: _sym_decorrelation</t>
  </si>
  <si>
    <t>scikit-learn/scikit-learn/sklearn/decomposition/_fastica.py: _gs_decorrelation</t>
  </si>
  <si>
    <t>consider-using-torch-no-grad</t>
  </si>
  <si>
    <t>torch.no_grad [1]</t>
  </si>
  <si>
    <t>silvandeleemput/memcnn/memcnn/models/additive.py: AdditiveBlockInverseFunction2.backward</t>
  </si>
  <si>
    <t>silvandeleemput/memcnn/memcnn/models/revop.py: AdditiveBlockFunction2.forward</t>
  </si>
  <si>
    <t>silvandeleemput/memcnn/memcnn/models/revop.py: AdditiveBlockInverseFunction.forward</t>
  </si>
  <si>
    <t>silvandeleemput/memcnn/memcnn/models/additive.py: AdditiveBlockFunction2.backward</t>
  </si>
  <si>
    <t>silvandeleemput/memcnn/memcnn/models/revop.py: AdditiveBlockInverseFunction2.forward</t>
  </si>
  <si>
    <t>silvandeleemput/memcnn/memcnn/models/revop.py: AdditiveBlockFunction.forward</t>
  </si>
  <si>
    <t>silvandeleemput/memcnn/memcnn/models/additive.py: AdditiveBlockFunction.backward</t>
  </si>
  <si>
    <t>silvandeleemput/memcnn/memcnn/models/additive.py: AdditiveBlockInverseFunction.backward</t>
  </si>
  <si>
    <t>consider-using-tuple</t>
  </si>
  <si>
    <t>() -&gt; tuple() [8]</t>
  </si>
  <si>
    <t>pantsbuild/pants/src/python/pants/backend/graph_info/tasks/cloc.py: CountLinesOfCode.console_output</t>
  </si>
  <si>
    <t>Too many false positive as there are tuples that never changed to constructor</t>
  </si>
  <si>
    <t>tensorflow/transform/tensorflow_transform/beam/analysis_graph_builder.py: _OptimizeVisitor._apply_operation_on_fine_grained_view</t>
  </si>
  <si>
    <t>No () in before version</t>
  </si>
  <si>
    <t>Theano/Theano/theano/tensor/nnet/tests/test_abstract_conv.py: BaseTestConv2d.get_output_shape</t>
  </si>
  <si>
    <t>okfn-brasil/serenata-de-amor/jarbas/core/management/commands/irregularities.py: Command.serialize</t>
  </si>
  <si>
    <t>consider-using-signaturedict</t>
  </si>
  <si>
    <t>use SignatureDict [12]</t>
  </si>
  <si>
    <t>reinforceio/tensorforce/tensorforce/core/objectives/objective.py: Objective.input_signature</t>
  </si>
  <si>
    <t>reinforceio/tensorforce/tensorforce/core/optimizers/solvers/line_search.py: LineSearch.input_signature</t>
  </si>
  <si>
    <t>special case: a key of a dict instead of a return statement</t>
  </si>
  <si>
    <t>reinforceio/tensorforce/tensorforce/core/layers/layer.py: TemporalLayer.input_signature</t>
  </si>
  <si>
    <t>did not capture one as it did not return a list</t>
  </si>
  <si>
    <t>reinforceio/tensorforce/tensorforce/core/optimizers/solvers/conjugate_gradient.py: ConjugateGradient.input_signature</t>
  </si>
  <si>
    <t>reinforceio/tensorforce/tensorforce/core/layers/layer.py: Layer.input_signature</t>
  </si>
  <si>
    <t>reinforceio/tensorforce/tensorforce/core/optimizers/optimizer.py: Optimizer.input_signature</t>
  </si>
  <si>
    <t>reinforceio/tensorforce/tensorforce/core/models/model.py: Model.input_signature</t>
  </si>
  <si>
    <t>consider-using-set</t>
  </si>
  <si>
    <t>polyaxon/polyaxon/polyaxon/libs/blacklist.py</t>
  </si>
  <si>
    <t>explosion/spacy-models/tests/lang/de/test_tagger.py: test_de_tagger_tagset</t>
  </si>
  <si>
    <t>nltk/nltk/nltk/sentiment/vader.py</t>
  </si>
  <si>
    <t>One FP, because that list was never changed to a set</t>
  </si>
  <si>
    <t>[0]</t>
  </si>
  <si>
    <t>consider-using-_lift</t>
  </si>
  <si>
    <t>fieldaccess.lift(.) to _lift(., .)[2]</t>
  </si>
  <si>
    <t>mortendahl/tf-encrypted/tensorflow_encrypted/tensor/int64.py: Int64Tensor.sub</t>
  </si>
  <si>
    <t>mortendahl/tf-encrypted/tensorflow_encrypted/tensor/int64.py: Int64Tensor.conv2d</t>
  </si>
  <si>
    <t>mortendahl/tf-encrypted/tensorflow_encrypted/tensor/int64.py: Int64Tensor.mul</t>
  </si>
  <si>
    <t>mortendahl/tf-encrypted/tensorflow_encrypted/tensor/int64.py: Int64Tensor.add</t>
  </si>
  <si>
    <t>mortendahl/tf-encrypted/tensorflow_encrypted/tensor/int64.py: Int64Tensor.matmul</t>
  </si>
  <si>
    <t>mortendahl/tf-encrypted/tensorflow_encrypted/tensor/int64.py: Int32Tensor.matmul</t>
  </si>
  <si>
    <t>mortendahl/tf-encrypted/tensorflow_encrypted/tensor/int64.py: Int32Tensor.add</t>
  </si>
  <si>
    <t>mortendahl/tf-encrypted/tensorflow_encrypted/tensor/int64.py: Int32Tensor.mul</t>
  </si>
  <si>
    <t>mortendahl/tf-encrypted/tensorflow_encrypted/tensor/int64.py: Int32Tensor.sub</t>
  </si>
  <si>
    <t>mortendahl/tf-encrypted/tensorflow_encrypted/tensor/int64.py: Int32Tensor.conv2d</t>
  </si>
  <si>
    <t>mortendahl/tf-encrypted/tf_encrypted/tensor/int100.py: Int100Tensor.__mul__</t>
  </si>
  <si>
    <t>mortendahl/tf-encrypted/tf_encrypted/tensor/int100.py: Int100Tensor.__rmul__</t>
  </si>
  <si>
    <t>mortendahl/tf-encrypted/tf_encrypted/tensor/int100.py: Int100Tensor.sub</t>
  </si>
  <si>
    <t>mortendahl/tf-encrypted/tf_encrypted/tensor/int100.py: Int100Tensor.add</t>
  </si>
  <si>
    <t>mortendahl/tf-encrypted/tf_encrypted/tensor/int100.py: Int100Tensor.conv2d</t>
  </si>
  <si>
    <t>mortendahl/tf-encrypted/tf_encrypted/tensor/int100.py: Int100Tensor.matmul</t>
  </si>
  <si>
    <t>mortendahl/tf-encrypted/tf_encrypted/tensor/int100.py: Int100Tensor.__add__</t>
  </si>
  <si>
    <t>mortendahl/tf-encrypted/tf_encrypted/tensor/int100.py: Int100Tensor.__rsub__</t>
  </si>
  <si>
    <t>mortendahl/tf-encrypted/tf_encrypted/tensor/int100.py: Int100Tensor.__radd__</t>
  </si>
  <si>
    <t>mortendahl/tf-encrypted/tf_encrypted/tensor/int100.py: Int100Tensor.__sub__</t>
  </si>
  <si>
    <t>mortendahl/tf-encrypted/tf_encrypted/tensor/int100.py: Int100Tensor.mul</t>
  </si>
  <si>
    <t>consider-using-astype</t>
  </si>
  <si>
    <t>use astype when invokeing np.hstack[3]</t>
  </si>
  <si>
    <t>stellargraph/stellargraph/tests/layer/test_gcn.py: test_GCN_apply_sparse</t>
  </si>
  <si>
    <t>stellargraph/stellargraph/tests/layer/test_gcn.py: test_GraphConvolution_sparse</t>
  </si>
  <si>
    <t>stellargraph/stellargraph/tests/layer/test_gcn.py: test_GCN_linkmodel_apply_sparse</t>
  </si>
  <si>
    <t>stellargraph/stellargraph/tests/layer/ttest_appnp.py: test_APPNP_linkmodel_apply_sparse</t>
  </si>
  <si>
    <t>stellargraph/stellargraph/tests/layer/ttest_appnp.py: test_APPNP_apply_sparse</t>
  </si>
  <si>
    <t>stellargraph/stellargraph/tests/layer/ttest_appnp.py: test_APPNP_apply_propagate_model_sparse</t>
  </si>
  <si>
    <t>stellargraph/stellargraph/tests/layer/test_rgcn.py: test_RelationalGraphConvolution_sparse</t>
  </si>
  <si>
    <t>stellargraph/stellargraph/tests/layer/test_rgcn.py: test_RGCN_apply_sparse_directed</t>
  </si>
  <si>
    <t>stellargraph/stellargraph/tests/layer/test_rgcn.py: test_RGCN_apply_sparse</t>
  </si>
  <si>
    <t>stellargraph/stellargraph/stellargraph/mapper/sequences.py: RelationalFullBatchNodeSequence.__init__</t>
  </si>
  <si>
    <t>markovmodel/PyEMMA/pyemma/coordinates/tests/test_sources_merger.py: TestSourcesMerger._get_output_compare</t>
  </si>
  <si>
    <t>if x in [0, 1]:</t>
  </si>
  <si>
    <t>slm_lab/agent/algorithm/base.py: post_init_nets</t>
  </si>
  <si>
    <t>Yes* (duplicate)</t>
  </si>
  <si>
    <t>slm_lab/agent/algorithm/base.py: train</t>
  </si>
  <si>
    <t>slm_lab/agent/algorithm/base.py: space_train</t>
  </si>
  <si>
    <t>slm_lab/agent/algorithm/dqn.py:  VanillaDQN.train</t>
  </si>
  <si>
    <t>slm_lab/agent/algorithm/reinforce.py: Reinforce.train</t>
  </si>
  <si>
    <t>slm_lab/agent/algorithm/sarsa.py: SARSA.train</t>
  </si>
  <si>
    <t>slm_lab/agent/algorithm/hydra_dqn.py: HydraDQN.space_train</t>
  </si>
  <si>
    <t>slm_lab/agent/algorithm/policy_util.py: VarScheduler.update</t>
  </si>
  <si>
    <t>deprecated-function</t>
  </si>
  <si>
    <t>if dict.has_key(key):</t>
  </si>
  <si>
    <t>lingpy/doc/source/sphinxext/docscrape.py: NumpyDocString.__setitem__</t>
  </si>
  <si>
    <t>Coder-Yu/RecQ/data/social.py: RatingDAO.__generateSet</t>
  </si>
  <si>
    <t>Coder-Yu/RecQ/data/rating.py: RatingDAO.__generateSet</t>
  </si>
  <si>
    <t>comic/grand-challenge.org/django/comicsite/templatetags/library_plus.py: LibraryPlus.tag</t>
  </si>
  <si>
    <t>pymc-devs/pymc3/pymc/database/base.py: Database._initialize</t>
  </si>
  <si>
    <t>nilmtk/nilmtk/nilmtk/building.py: Building.import_metadata</t>
  </si>
  <si>
    <t>nilmtk/nilmtk/nilmtk/appliance.py: Appliance.__init__</t>
  </si>
  <si>
    <t>pymc-devs/pymc3/pymc/database/base.py: Database.connect_model</t>
  </si>
  <si>
    <t>sahana/eden/static/scripts/tools/toposort.py: Sorter._visit</t>
  </si>
  <si>
    <t>use-dict-constructor</t>
  </si>
  <si>
    <t>{k:v for k, v in obj.items()} to dict(...)</t>
  </si>
  <si>
    <t>has2k1/plotnine/ggplot/geoms/geom_vline.py: geom_vline.plot_layer</t>
  </si>
  <si>
    <t>has2k1/plotnine/ggplot/geoms/geom_hline.py: geom_hline.plot_layer</t>
  </si>
  <si>
    <t>has2k1/plotnine/ggplot/geoms/geom_text.py: geom_text.plot_layer</t>
  </si>
  <si>
    <t>has2k1/plotnine/ggplot/components/linestyles.py: assign_linestyles</t>
  </si>
  <si>
    <t>has2k1/plotnine/ggplot/geoms/geoms/stat_function.py: stat_function.plot_layer</t>
  </si>
  <si>
    <t>has2k1/plotnine/ggplot/geoms/geom_abline.py: geom_abline.plot_layer</t>
  </si>
  <si>
    <t>has2k1/plotnine/ggplot/geoms/geom_now_its_art.py: geom_now_its_art.plot_layer</t>
  </si>
  <si>
    <t>has2k1/plotnine/ggplot/geoms/geom_histogram.py: geom_histogram.plot_layer</t>
  </si>
  <si>
    <t>has2k1/plotnine/ggplot/geoms/geom_tile.py: geom_tile.plot_layer</t>
  </si>
  <si>
    <t>has2k1/plotnine/ggplot/geoms/stat_smooth.py: stat_smooth.plot_layer</t>
  </si>
  <si>
    <t>has2k1/plotnine/ggplot/geoms/geom_density.py: geom_density.plot_layer</t>
  </si>
  <si>
    <t>RaRe-Technologies/gensim/gensim/corpora/dictionary.py: Dictionary.doc2bow</t>
  </si>
  <si>
    <t>nipy/dipy/dipy/tracking/utils.py: connectivity_matrix</t>
  </si>
  <si>
    <t>use-set-literal</t>
  </si>
  <si>
    <t>set([...]) to {[...]} [3]</t>
  </si>
  <si>
    <t>aleju/imgaug/imgaug/augmenters/size.py: Resize._augment_images_by_samples</t>
  </si>
  <si>
    <t>aleju/imgaug/imgaug/augmenters/geometric.py: Affine._augment_images_by_samples</t>
  </si>
  <si>
    <t>aleju/imgaug/imgaug/augmenters/size.py: KeepSizeByResize._keep_size_images</t>
  </si>
  <si>
    <t>aleju/imgaug/imgaug/augmenters/size.py: CropAndPad._augment_images_by_samples</t>
  </si>
  <si>
    <t>cleverhans-lab/cleverhans/examples/multigpu_advtrain/resnet_tf.py: ResNetTF.build_train_op_from_cost</t>
  </si>
  <si>
    <t>tensorpack/tensorpack/tensorpack/graph_builder/distributed.py: DistributedReplicatedBuilder._shadow_model_variables</t>
  </si>
  <si>
    <t>HazyResearch/fonduer/fonduer/parser/rule_parser.py: SpacyTokenizer.model_installed</t>
  </si>
  <si>
    <t>HazyResearch/fonduer/fonduer/parser/spacy_parser.py: Spacy.model_installed</t>
  </si>
  <si>
    <t>brian-team/brian2/brian2/core/network.py: Network.run</t>
  </si>
  <si>
    <t>comic/grand-challenge.org/app/grandchallenge/algorithms/tasks.py: send_failed_jobs_email</t>
  </si>
  <si>
    <t>No pattern involving set()</t>
  </si>
  <si>
    <t>home-assistant/core/homeassistant/components/tellduslive.py: TelldusLiveClient._sync</t>
  </si>
  <si>
    <t>tyarkoni/pliers/pliers/stimuli/compound.py: CompoundStim.get_types</t>
  </si>
  <si>
    <t>set([...]) to {[...]} [2]</t>
  </si>
  <si>
    <t>pantsbuild/pants/contrib/python/src/python/pants/contrib/python/checks/tasks/checkstyle/missing_contextmanager.py: MissingContextManager.nits</t>
  </si>
  <si>
    <t>pantsbuild/pants/tests/python/pants_test/backend/codegen/antlr/python/test_antlr_py_gen.py: AntlrPyGenTest.test_antlr_py_gen</t>
  </si>
  <si>
    <t>pantsbuild/pants/src/python/pants/releases/packages.py: Package.owners</t>
  </si>
  <si>
    <t>pantsbuild/pants/src/python/pants/backend/python/interpreter_cache.py: PythonInterpreterCache.select_interpreter_for_targets</t>
  </si>
  <si>
    <t>pantsbuild/pants/src/python/pants/build_graph/build_file_address_mapper.py: BuildFileAddressMapper._raise_incorrect_address_error</t>
  </si>
  <si>
    <t>pantsbuild/pants/src/python/pants/releases/packages.py: check_ownership</t>
  </si>
  <si>
    <t>pantsbuild/pants/src/python/pants/backend/project_info/tasks/export.py: ExportTask._source_roots_for_target</t>
  </si>
  <si>
    <t>brian-team/brian2/brian2/core/network.py: Network._nextclocks</t>
  </si>
  <si>
    <t>tensorflow/datasets/tensorflow_datasets/core/registered.py: _get_all_versions</t>
  </si>
  <si>
    <t>RasaHQ/rasa/tests/test_agent.py: test_agent_with_model_server</t>
  </si>
  <si>
    <t>RasaHQ/rasa/rasa/core/policies/rule_policy.py: RulePolicy._check_prediction</t>
  </si>
  <si>
    <t>use-dict-comprehension</t>
  </si>
  <si>
    <t>[69]</t>
  </si>
  <si>
    <t>matplotlib/matplotlib/lib/matplotlib/axis.py: Axis.grid</t>
  </si>
  <si>
    <t>No for loop that dissolved to dict comp</t>
  </si>
  <si>
    <t>bokeh/bokeh/examples/plotting/file/texas.py</t>
  </si>
  <si>
    <t>mozilla/bugbug/bugbug/model.py: CommitModel.items_gen</t>
  </si>
  <si>
    <t>use-set-comprehension</t>
  </si>
  <si>
    <t>[37]</t>
  </si>
  <si>
    <t>OpenMined/PySyft/src/syft/core/store/store_memory.py: MemoryStore.get_objects_of_type</t>
  </si>
  <si>
    <t>OpenMined/PySyft/src/syft/lib/python/set.py: Set.upcast</t>
  </si>
  <si>
    <t>CyberReboot/NetworkML/networkml/featurizers/funcs/host.py: Host._row_keys</t>
  </si>
  <si>
    <t>pandas-dev/pandas/pandas/core/accessor.py:DirNamesMixin._dir_additions</t>
  </si>
  <si>
    <t>use-list-comprehension</t>
  </si>
  <si>
    <t>[78]</t>
  </si>
  <si>
    <t>GoogleCloudPlatform/PerfKitBenchmarker/perfkitbenchmarker/linux_benchmarks/gpu_pcie_bandwidth_benchmark.py: _ParseOutputFromSingleIteration</t>
  </si>
  <si>
    <t>No for loop that append items to a list</t>
  </si>
  <si>
    <t>OpenNMT/OpenNMT-py/tools/test_rouge.py: test_rouge</t>
  </si>
  <si>
    <t>chakki-works/doccano/app/server/utils.py: JsonHandler.parse</t>
  </si>
  <si>
    <t>The after version still uses append instead of list comp</t>
  </si>
  <si>
    <t>[91]</t>
  </si>
  <si>
    <t>home-assistant/home-assistant/homeassistant/components/min_max/sensor.py:  calc_mean</t>
  </si>
  <si>
    <t>biocore/scikit-bio/skbio/sequence/_sequence.py: BiologicalSequence.degap</t>
  </si>
  <si>
    <t>completed pattern groups</t>
  </si>
  <si>
    <t>12/22</t>
  </si>
  <si>
    <t>Custome checker</t>
  </si>
  <si>
    <t>PR Repo</t>
  </si>
  <si>
    <t>Changes</t>
  </si>
  <si>
    <t>Outcome</t>
  </si>
  <si>
    <t>Reason</t>
  </si>
  <si>
    <t>https://github.com/AgnostiqHQ/covalent.git</t>
  </si>
  <si>
    <t>1 file, 1 chaneg</t>
  </si>
  <si>
    <t>Approved</t>
  </si>
  <si>
    <t>https://github.com/facebookresearch/CompilerGym.git</t>
  </si>
  <si>
    <t>Pending</t>
  </si>
  <si>
    <t>https://github.com/gramener/gramex.git</t>
  </si>
  <si>
    <t>1 file, 1 change</t>
  </si>
  <si>
    <t>https://github.com/DiCarloLab-Delft/PycQED_py3.git</t>
  </si>
  <si>
    <t>https://github.com/FudanVI/FudanOCR.git</t>
  </si>
  <si>
    <t>https://github.com/Calamari-OCR/calamari.git</t>
  </si>
  <si>
    <t>rejected</t>
  </si>
  <si>
    <t>Pythonic way is slower than the for loop.</t>
  </si>
  <si>
    <t>https://github.com/keras-team/keras.git</t>
  </si>
  <si>
    <t>Nothing to change</t>
  </si>
  <si>
    <t>already updated by Malinda</t>
  </si>
  <si>
    <t>https://github.com/PaddlePaddle/PaddleVideo.git</t>
  </si>
  <si>
    <t>https://github.com/uw-cmg/MAST-ML.git</t>
  </si>
  <si>
    <t>1 file, 2 changes</t>
  </si>
  <si>
    <t>https://github.com/aim-uofa/AdelaiDet.git</t>
  </si>
  <si>
    <t>https://github.com/textflint/textflint.git</t>
  </si>
  <si>
    <t>1 file, 3 changes</t>
  </si>
  <si>
    <t>https://github.com/pyxem/pyxem.git</t>
  </si>
  <si>
    <t>9 files, 23 changes</t>
  </si>
  <si>
    <t>Test failed due to the changes made with transpose. However, the detected API is deprecated. Therefore, developer found the notifaction is useful.</t>
  </si>
  <si>
    <t>https://github.com/NVIDIA/DeepLearningExamples.git</t>
  </si>
  <si>
    <t>https://github.com/Snowdar/asv-subtools.git</t>
  </si>
  <si>
    <t>6 files, 24 changes</t>
  </si>
  <si>
    <t>approved</t>
  </si>
  <si>
    <t>https://github.com/HCDM/BanditLib.git</t>
  </si>
  <si>
    <t>1 files, 8 changes</t>
  </si>
  <si>
    <t>https://github.com/python-microscopy/python-microscopy.git</t>
  </si>
  <si>
    <t>2 files, 3 changes</t>
  </si>
  <si>
    <t>https://github.com/acoular/acoular.git</t>
  </si>
  <si>
    <t>The file is deprecated and no longer manage or test.</t>
  </si>
  <si>
    <t>https://github.com/apachecn/ailearning.git</t>
  </si>
  <si>
    <t>1 file,. 1 change</t>
  </si>
  <si>
    <t>FP as it is in Python 2.x src</t>
  </si>
  <si>
    <t>Cannot determine the function is in_house or dict fucntion.</t>
  </si>
  <si>
    <t>consider-using-dict-comprehension</t>
  </si>
  <si>
    <t>https://github.com/BaguaSys/bagua.git</t>
  </si>
  <si>
    <t>https://github.com/brian-team/brian2.git</t>
  </si>
  <si>
    <t>2 files, 2 changes</t>
  </si>
  <si>
    <t>code was updated to dict comprehension through a local PR</t>
  </si>
  <si>
    <t>https://github.com/scikit-learn-contrib/category_encoders.git</t>
  </si>
  <si>
    <t>https://github.com/architecture-building-systems/CityEnergyAnalyst.git</t>
  </si>
  <si>
    <t>https://github.com/stanfordnlp/cocoa.git</t>
  </si>
  <si>
    <t>https://github.com/digitalepidemiologylab/covid-twitter-bert.git</t>
  </si>
  <si>
    <t>https://github.com/capitalone/DataProfiler.git</t>
  </si>
  <si>
    <t>https://github.com/tensorflow/datasets.git</t>
  </si>
  <si>
    <t>3 files, 4 changes</t>
  </si>
  <si>
    <t>https://github.com/uds-se/debuggingbook.git</t>
  </si>
  <si>
    <t>https://github.com/AutoViML/deep_autoviml.git</t>
  </si>
  <si>
    <t>https://github.com/deephyper/deephyper.git</t>
  </si>
  <si>
    <t>dirty_cat</t>
  </si>
  <si>
    <t>FP</t>
  </si>
  <si>
    <t>https://github.com/facebookresearch/fairseq.git</t>
  </si>
  <si>
    <t>https://github.com/AutoViML/featurewiz.git</t>
  </si>
  <si>
    <t>https://github.com/jiangxiluning/FOTS.PyTorch.git</t>
  </si>
  <si>
    <t>https://github.com/PacktPublishing/Intelligent-Projects-Using-Python.git</t>
  </si>
  <si>
    <t>2 files, 4 changes</t>
  </si>
  <si>
    <t>https://github.com/mit-han-lab/litepose.git</t>
  </si>
  <si>
    <t>https://github.com/facebookresearch/mbrl-lib.git</t>
  </si>
  <si>
    <t>muzic</t>
  </si>
  <si>
    <t>nemo</t>
  </si>
  <si>
    <t>neroic</t>
  </si>
  <si>
    <t>neural-scene-flow-fields</t>
  </si>
  <si>
    <t>neuralrecon-w</t>
  </si>
  <si>
    <t>nnabla-examples</t>
  </si>
  <si>
    <t>ofa</t>
  </si>
  <si>
    <t>openattack</t>
  </si>
  <si>
    <t>parlai</t>
  </si>
  <si>
    <t>patchmatchnet</t>
  </si>
  <si>
    <t>Project</t>
  </si>
  <si>
    <t>sagemaker-python-sdk</t>
  </si>
  <si>
    <t>scikit-learn</t>
  </si>
  <si>
    <t>scikit-mobility</t>
  </si>
  <si>
    <t>scnerf</t>
  </si>
  <si>
    <t>scvi-tools</t>
  </si>
  <si>
    <t>sfaira</t>
  </si>
  <si>
    <t>sgkit</t>
  </si>
  <si>
    <t>sklearn-pandas</t>
  </si>
  <si>
    <t>soorgeon</t>
  </si>
  <si>
    <t>speech-backbones</t>
  </si>
  <si>
    <t>spopt</t>
  </si>
  <si>
    <t>statsmodels</t>
  </si>
  <si>
    <t>summertime</t>
  </si>
  <si>
    <t>tensor2tensor</t>
  </si>
  <si>
    <t>tensorlayer</t>
  </si>
  <si>
    <t>tevatron</t>
  </si>
  <si>
    <t>training</t>
  </si>
  <si>
    <t>vimer</t>
  </si>
  <si>
    <t>wilds</t>
  </si>
  <si>
    <t>youtube_tutorials</t>
  </si>
  <si>
    <t>Symbol</t>
  </si>
  <si>
    <t>Total count</t>
  </si>
  <si>
    <t>Project count</t>
  </si>
  <si>
    <t>consider-using-np-mean</t>
  </si>
  <si>
    <t>Occurrences</t>
  </si>
  <si>
    <t>Pattern Num</t>
  </si>
  <si>
    <t>Minned patterns from project histories (ICSE 2022)</t>
  </si>
  <si>
    <t>Current project releases</t>
  </si>
  <si>
    <t>Num Instances</t>
  </si>
  <si>
    <t>Size</t>
  </si>
  <si>
    <t>Num Proj</t>
  </si>
  <si>
    <t>Num Dev</t>
  </si>
  <si>
    <t>Num APIs</t>
  </si>
  <si>
    <t>Before version frequency</t>
  </si>
  <si>
    <t># Projects of detected before version</t>
  </si>
  <si>
    <t>checker</t>
  </si>
  <si>
    <t>Open  read  write  traverse data</t>
  </si>
  <si>
    <t>Dissolve for loops  into domain specific abstractions</t>
  </si>
  <si>
    <t>Use Python set operations (union  intersection)</t>
  </si>
  <si>
    <t>Migrate from Dict  Set  List constructors to literals</t>
  </si>
  <si>
    <t>Move to List  Dict  and Set Comprehensions</t>
  </si>
  <si>
    <t>#</t>
  </si>
  <si>
    <t>More than 1 dev</t>
  </si>
  <si>
    <t>Meaningful</t>
  </si>
  <si>
    <t>Code</t>
  </si>
  <si>
    <t>Note</t>
  </si>
  <si>
    <t>Time span</t>
  </si>
  <si>
    <t>Category</t>
  </si>
  <si>
    <t>Specific Lib</t>
  </si>
  <si>
    <t>Meaningful %</t>
  </si>
  <si>
    <t>Include with context manager when opening/reading a file</t>
  </si>
  <si>
    <t>3 different dates</t>
  </si>
  <si>
    <t>Python best practice</t>
  </si>
  <si>
    <t>2 different dates</t>
  </si>
  <si>
    <t>Include with context manager to open/read gzip file</t>
  </si>
  <si>
    <t>Pattern is not generally applicable due to project specific API/attributes</t>
  </si>
  <si>
    <t>Project specific API</t>
  </si>
  <si>
    <t>Include with context manager to open a script before passing it to exec API</t>
  </si>
  <si>
    <t>Include with context manager to open a pipe</t>
  </si>
  <si>
    <t>Include with context manager to deserialize an object</t>
  </si>
  <si>
    <t>9 different dates</t>
  </si>
  <si>
    <t>Before and after versions are not semantically similar</t>
  </si>
  <si>
    <t>Difficult to determine the relationship between before and after version</t>
  </si>
  <si>
    <t>Instead of hard coding the requirements as a list, using with context manager to read the requirement file</t>
  </si>
  <si>
    <t>4 different dates</t>
  </si>
  <si>
    <t>Use context manager to open a file</t>
  </si>
  <si>
    <t>3 different times</t>
  </si>
  <si>
    <t>Difficult to determine the connection between before/after versions</t>
  </si>
  <si>
    <t>Use context manager to open/read file then return content in a list</t>
  </si>
  <si>
    <t>Cannot generalize as common pattern</t>
  </si>
  <si>
    <t>Before version also contains the with context manager</t>
  </si>
  <si>
    <t>Use context manager to open compressed pickle file</t>
  </si>
  <si>
    <t>Pattern is not generalizable</t>
  </si>
  <si>
    <t>Specific to Spacy doc objects</t>
  </si>
  <si>
    <t>2 different times</t>
  </si>
  <si>
    <t>Spacy specific practice</t>
  </si>
  <si>
    <t>Spacy</t>
  </si>
  <si>
    <t>Use context manager to dump json</t>
  </si>
  <si>
    <t>Use context manager to open/read files</t>
  </si>
  <si>
    <t>Use context manager to open a temporary file</t>
  </si>
  <si>
    <t>tempfile</t>
  </si>
  <si>
    <t>Cannot determine the change</t>
  </si>
  <si>
    <t>Use context manager to open serialized file</t>
  </si>
  <si>
    <t>Before version does not have a file open operation</t>
  </si>
  <si>
    <t>Before version has a context manager</t>
  </si>
  <si>
    <t>Cannot generalze urlopen API call to file open API call</t>
  </si>
  <si>
    <t>Contain project specific API calls</t>
  </si>
  <si>
    <t>Replace np.save API with context manager and h5py.File API</t>
  </si>
  <si>
    <t>h5py</t>
  </si>
  <si>
    <t>17 times</t>
  </si>
  <si>
    <t>json</t>
  </si>
  <si>
    <t>Use context manager to open a network path</t>
  </si>
  <si>
    <t>Use context manager to open zip files</t>
  </si>
  <si>
    <t>2 times</t>
  </si>
  <si>
    <t>zipfile</t>
  </si>
  <si>
    <t>Cannot generalize</t>
  </si>
  <si>
    <t>Replace joblib dump API with pickle dump API</t>
  </si>
  <si>
    <t>Joblib is fast saving/loading large numpy arrays, whereas pickle is faster with large collection of python objects.</t>
  </si>
  <si>
    <t>pickle</t>
  </si>
  <si>
    <t>Use context manager to run scripts</t>
  </si>
  <si>
    <t>4 times</t>
  </si>
  <si>
    <t>Use context manager to open/read file</t>
  </si>
  <si>
    <t>3 times</t>
  </si>
  <si>
    <t>Use context manager to open serializable file</t>
  </si>
  <si>
    <t>Use context manager to open/write files</t>
  </si>
  <si>
    <t>Before version contains project specific API</t>
  </si>
  <si>
    <t>Duplicate</t>
  </si>
  <si>
    <t>Difficult to determine the relationship of the change</t>
  </si>
  <si>
    <t>API migration</t>
  </si>
  <si>
    <t>context with contral dependencies enabled</t>
  </si>
  <si>
    <t>TensorFlow</t>
  </si>
  <si>
    <t>Difficult to determine the change</t>
  </si>
  <si>
    <t>Before version contains the with context manager</t>
  </si>
  <si>
    <t xml:space="preserve"> Before version and after version have different attributes</t>
  </si>
  <si>
    <t xml:space="preserve">Use with statement to replace try catch </t>
  </si>
  <si>
    <t>Three different times</t>
  </si>
  <si>
    <t>set up a context handle floating point errors</t>
  </si>
  <si>
    <t>Different operations</t>
  </si>
  <si>
    <t>Not all assert statements need to move into context manager. Further, no pytest in after version.</t>
  </si>
  <si>
    <t>Different operations. No pytest in after version.</t>
  </si>
  <si>
    <t>Difficult to determine when to put the content in before version in to a context manager. No pytest in after version.</t>
  </si>
  <si>
    <t>Not a meaningful pattern at all.</t>
  </si>
  <si>
    <t>Captured the incorrect change operation in the after version</t>
  </si>
  <si>
    <t>Contain project specific API</t>
  </si>
  <si>
    <t>Before version contain project specific APIs and attributes</t>
  </si>
  <si>
    <t>Different operations. Also contain incorrect elements in the before version.</t>
  </si>
  <si>
    <t>Different operations. No pytest context in after version.</t>
  </si>
  <si>
    <t>Difficult to determine when to use a context manager. Also contain project specific APIs</t>
  </si>
  <si>
    <t>Does not contain pytest context manager</t>
  </si>
  <si>
    <t>However, it is not clear when to convert assert_warn or assert_raises to pytest context managers.</t>
  </si>
  <si>
    <t>After version captured the wrong statement.</t>
  </si>
  <si>
    <t>After version contain additional statements that is not available in the before version.</t>
  </si>
  <si>
    <t>Different operations. No pytest context manager.</t>
  </si>
  <si>
    <t>Not a meaningful pattern.</t>
  </si>
  <si>
    <t>Not a meaningful pattern</t>
  </si>
  <si>
    <t>Cannot determine when to move content into the context manager. No pytest context manager in the after version.</t>
  </si>
  <si>
    <t>handling raise env</t>
  </si>
  <si>
    <t xml:space="preserve">However, does not contain pytest context manager. </t>
  </si>
  <si>
    <t>After version contain many statements, but there are not matching statements in the before version</t>
  </si>
  <si>
    <t>Not enough information to determine when to use the context manager. No pytest context manger in the after version either.</t>
  </si>
  <si>
    <t>Differnt operations. No pytest context manager in the after version either.</t>
  </si>
  <si>
    <t>Content inside the context manager is not present in before version</t>
  </si>
  <si>
    <t>Arg in before version is not present in the after version</t>
  </si>
  <si>
    <t>Not enough information to identify which content need to put inside context manager</t>
  </si>
  <si>
    <t>Does not contain the context manager that open temp file/dir. Before version content is not present in after version</t>
  </si>
  <si>
    <t>Difficult to ditermine how to select content to put inside temp dir</t>
  </si>
  <si>
    <t>move tempfile into with context manager</t>
  </si>
  <si>
    <t>Better way to handle resources</t>
  </si>
  <si>
    <t>Python-tempfile</t>
  </si>
  <si>
    <t>no tempfile.TempDir in after version. Both before and after contain with context managers</t>
  </si>
  <si>
    <t>Captured pattern contain different operations</t>
  </si>
  <si>
    <t>no tempfile.TempDire in after version. More suitable in pattern group 1</t>
  </si>
  <si>
    <t>Patter is not generalizable</t>
  </si>
  <si>
    <t>Dissolve nested for loops to single for loop by iterating over pairs</t>
  </si>
  <si>
    <t>?</t>
  </si>
  <si>
    <t>Before version contains project specific attributes</t>
  </si>
  <si>
    <t>After version contains project specific attributes</t>
  </si>
  <si>
    <t>Dissolve nested for loops with np.sum</t>
  </si>
  <si>
    <t>Run time improvement</t>
  </si>
  <si>
    <t>numpy</t>
  </si>
  <si>
    <t>Contains project specific APIs</t>
  </si>
  <si>
    <t>Dissolve for loop with numpy API</t>
  </si>
  <si>
    <t>Run time efficiency</t>
  </si>
  <si>
    <t>Dissolve a for loop with np.minmum API</t>
  </si>
  <si>
    <t>Dissolve a for loop with any and list comprehension</t>
  </si>
  <si>
    <t>Dissolve a for loop with any API</t>
  </si>
  <si>
    <t>Dissolve a for loop and use fsum API</t>
  </si>
  <si>
    <t>mpmath</t>
  </si>
  <si>
    <t>Dissolve a for loop with np.where</t>
  </si>
  <si>
    <t>After version does not produce the same result</t>
  </si>
  <si>
    <t>Replace for loop with dict update</t>
  </si>
  <si>
    <t>three different times</t>
  </si>
  <si>
    <t>improve perfromances</t>
  </si>
  <si>
    <t>two different times</t>
  </si>
  <si>
    <t>contains project specific attributes</t>
  </si>
  <si>
    <t>contains project specific API</t>
  </si>
  <si>
    <t>Project specific</t>
  </si>
  <si>
    <t>Difficult to determine the purpose of the change</t>
  </si>
  <si>
    <t>Contains project specific APIs in both before and after versions</t>
  </si>
  <si>
    <t>Difficult to determine the generalizability</t>
  </si>
  <si>
    <t>Dissolve a for loop to str.join API</t>
  </si>
  <si>
    <t>After version has a project specific API</t>
  </si>
  <si>
    <t>Dissolve nested for loops to set intersection operation</t>
  </si>
  <si>
    <t>possibly improve runtime</t>
  </si>
  <si>
    <t>Dissolve a for loop with optimized API of PyTorch</t>
  </si>
  <si>
    <t>improve performances</t>
  </si>
  <si>
    <t>PyTorch</t>
  </si>
  <si>
    <t>May not be safe, because determining metrix dimension is difficult at runtime</t>
  </si>
  <si>
    <t>Dissolve a for loop with list comprehension</t>
  </si>
  <si>
    <t>five different times</t>
  </si>
  <si>
    <t>Before version has project specific attributes</t>
  </si>
  <si>
    <t>Attributes in before and after version are not aligned</t>
  </si>
  <si>
    <t>Replace division with np.mean</t>
  </si>
  <si>
    <t>four different times</t>
  </si>
  <si>
    <t>improve performance</t>
  </si>
  <si>
    <t>Not a meaningful change</t>
  </si>
  <si>
    <t>API update</t>
  </si>
  <si>
    <t>more than 7 different times</t>
  </si>
  <si>
    <t>api migration</t>
  </si>
  <si>
    <t>Replace dict constructor with dict comprehension</t>
  </si>
  <si>
    <t>11 times</t>
  </si>
  <si>
    <t>Better performance / python idioms</t>
  </si>
  <si>
    <t>Enclose reverse iterator object in a list</t>
  </si>
  <si>
    <t>6 times</t>
  </si>
  <si>
    <t>Must do to access reversed elements</t>
  </si>
  <si>
    <t>Pattern has project specific API</t>
  </si>
  <si>
    <t>Difficult to determine the relationship between before and after versions</t>
  </si>
  <si>
    <t>Difficult to determine the exact type suitable for the after version</t>
  </si>
  <si>
    <t>Remove deprecated has_key API</t>
  </si>
  <si>
    <t>seven differen times</t>
  </si>
  <si>
    <t>readability due to consice code</t>
  </si>
  <si>
    <t>The field access in before and after versions are not the same</t>
  </si>
  <si>
    <t>Replace set constructor with set comprehension</t>
  </si>
  <si>
    <t>performance improvement</t>
  </si>
  <si>
    <t>more than 7 times</t>
  </si>
  <si>
    <t>Replace dict comprehension with dict constructor</t>
  </si>
  <si>
    <t>Before version has operations that are project specific</t>
  </si>
  <si>
    <t>Python idiom</t>
  </si>
  <si>
    <t>Before and after versions have index access that cannot be generalizable</t>
  </si>
  <si>
    <t>There are additional operations in the after version</t>
  </si>
  <si>
    <t>Contain project specific API/constructor</t>
  </si>
  <si>
    <t>Contain project specific attributes</t>
  </si>
  <si>
    <t>Does not contain comprehension</t>
  </si>
  <si>
    <t>Pattern contain list index access that cannot be generalizable</t>
  </si>
  <si>
    <t>Operations in before version are not present in after version</t>
  </si>
  <si>
    <t>Only valid when variables are parsed to optimizer</t>
  </si>
  <si>
    <t>Dissolve loop into list comprehension</t>
  </si>
  <si>
    <t>Contains additional pipeline operations in after version</t>
  </si>
  <si>
    <t>Contains project specific attributes</t>
  </si>
  <si>
    <t>Needs 'any' API. Does not use comprehension</t>
  </si>
  <si>
    <t>Contain project specific attributes and APIs</t>
  </si>
  <si>
    <t>Change contains different iterating objects</t>
  </si>
  <si>
    <t>contains too many loops that cannot be generalizable.</t>
  </si>
  <si>
    <t>Contain input specific operations</t>
  </si>
  <si>
    <t>Before version has no similar operation to list comp in after version</t>
  </si>
  <si>
    <t>After version contain project specific APIs</t>
  </si>
  <si>
    <t>Replace boolean operator with numpy.eye API</t>
  </si>
  <si>
    <t>Difficult determine the change</t>
  </si>
  <si>
    <t>Contain project specific APIs</t>
  </si>
  <si>
    <t>condition in two versions are not similar</t>
  </si>
  <si>
    <t>after version contain project specific API which cannot relate to the operation in the before version</t>
  </si>
  <si>
    <t>Has list index access that cannot be generalized</t>
  </si>
  <si>
    <t>Both versions contain project specific attributes</t>
  </si>
  <si>
    <t>Operation that uses list comp in after version is not present in before version</t>
  </si>
  <si>
    <t>Not the same operation</t>
  </si>
  <si>
    <t>There are more operations in the dissolved for loop that are not captured in the after version</t>
  </si>
  <si>
    <t>Transforming a list to tuple is not always applicable</t>
  </si>
  <si>
    <t>Contain project specific APIs in both before and after versions</t>
  </si>
  <si>
    <t>Both versions contain project specific APIs</t>
  </si>
  <si>
    <t xml:space="preserve">Conditional statement in before version contain project specific attributes </t>
  </si>
  <si>
    <t>The list in the before version is no longer available in the after version</t>
  </si>
  <si>
    <t>There are elements in the before version that is not available in the after version. Does not look like a safe operation.</t>
  </si>
  <si>
    <t>dissolve for loop with if condition with list comp with if condition</t>
  </si>
  <si>
    <t>Using Counter constructor from collection</t>
  </si>
  <si>
    <t>Python-collection-Counter</t>
  </si>
  <si>
    <t>Has a project specific API</t>
  </si>
  <si>
    <t>for loop with if condition that check for false argument -&gt; all with list comp</t>
  </si>
  <si>
    <t>Not generalizable</t>
  </si>
  <si>
    <t>Semantically not similar</t>
  </si>
  <si>
    <t>Note (why pattern is not generalizable)</t>
  </si>
  <si>
    <t>Category (why is this change is useful)</t>
  </si>
  <si>
    <t>Library (if specific library or module involved in this pattern)</t>
  </si>
  <si>
    <t>https://mlcodepatterns.github.io/summary_icse/pattern_summary_final_v1.html</t>
  </si>
  <si>
    <t>One developer</t>
  </si>
  <si>
    <t>1. Semantically dissimilar</t>
  </si>
  <si>
    <t>Instead of returning hard-coded string, it is now reading the value from a yaml file</t>
  </si>
  <si>
    <t>https://mledits.github.io/icse_sp5/9/62890/details.html</t>
  </si>
  <si>
    <t>the highlighted changed line does not match the after version</t>
  </si>
  <si>
    <t>https://mledits.github.io/icse_sp5/11/19488/details.html</t>
  </si>
  <si>
    <t>https://mledits.github.io/icse_sp5/5/7817/details.html</t>
  </si>
  <si>
    <t>highlights the {} in the string.. does not match after version</t>
  </si>
  <si>
    <t>https://mledits.github.io/icse_sp5/8/44793/details.html</t>
  </si>
  <si>
    <t>https://mledits.github.io/icse_sp5/4/55127/details.html</t>
  </si>
  <si>
    <t>2b. Applicability of context manager</t>
  </si>
  <si>
    <t>While it looks like replacing an if statement checking for division with the np.errstate context manager makes sense, the actual pattern mined is saying replace any if condition with this so the type of condition in the code is too generic</t>
  </si>
  <si>
    <t>The change does not involve the marked part in the pattern (The assignment statement with torch.tensor)</t>
  </si>
  <si>
    <t>https://mledits.github.io/icse_sp5/5/14140/details.html</t>
  </si>
  <si>
    <t>the change introduced a new temp directory (so extra feature)</t>
  </si>
  <si>
    <t>the highlighted part of before version in pattern is not really related to the change introducing the temp directory</t>
  </si>
  <si>
    <t>the change actually changes the behavior of the code based on the diff in the comments</t>
  </si>
  <si>
    <t>https://mledits.github.io/icse_sp5/6/33724/details.html</t>
  </si>
  <si>
    <t>Generalizable</t>
  </si>
  <si>
    <t>Replace calculation in a loop with call to cumulative sum from numpy</t>
  </si>
  <si>
    <t>Replaces loop for creating new column based on existing column with dict.update</t>
  </si>
  <si>
    <t>built-in dict?</t>
  </si>
  <si>
    <t>More concise.. replace updating list in a loop with call to update</t>
  </si>
  <si>
    <t>I think that the change adds functionality (merges the two data structures)</t>
  </si>
  <si>
    <t>they are not equivalent parts of the code</t>
  </si>
  <si>
    <t>Avoid mishandling resources</t>
  </si>
  <si>
    <t>2a. Project specific</t>
  </si>
  <si>
    <t>Both versions contain project specific operations, attributes, and APIs</t>
  </si>
  <si>
    <t>Before and after versions contain different code snippets</t>
  </si>
  <si>
    <t>Captured source lines are not semantically similar</t>
  </si>
  <si>
    <t>Contain project specific APIs. Also difficult determine the semantic similarity of the two versions.</t>
  </si>
  <si>
    <t>Cannot always recommend this context manager</t>
  </si>
  <si>
    <t>os.path</t>
  </si>
  <si>
    <t>Cannot always recommend this context manager. Further, before version is missing lines captured in the after version.</t>
  </si>
  <si>
    <t>Cannot always recommend to use this context manager</t>
  </si>
  <si>
    <t>Before version did not captured some of the lines in the after version. Also cannot generally recommend this context manager.</t>
  </si>
  <si>
    <t>Cannot always recommend to use this context manager. After version missing conditional statement in the before version.</t>
  </si>
  <si>
    <t>The context manager in after snippet contain more lines than what is captured by the pattern</t>
  </si>
  <si>
    <t>Contain project specific APIs. Further, the before version is missing more lines that appears in the after version.</t>
  </si>
  <si>
    <t>Before and after versions contain different code snippets. Pattern is not correct because the before version captured a parameter only.</t>
  </si>
  <si>
    <t>Before and after versions contain different code snippets. Pattern is not correct because the before version captured a some slicing attributes of a matrix.</t>
  </si>
  <si>
    <t xml:space="preserve">Before and after versions contain different code snippets. </t>
  </si>
  <si>
    <t>Cannot determine when to recommend to use context manager with available information.</t>
  </si>
  <si>
    <t>The after version contains additional code snippet with context manager that does not appear in the before version</t>
  </si>
  <si>
    <t>Before and after versions contains APIs that semantically not similar</t>
  </si>
  <si>
    <t>Incorrect pattern, because the before version contains only a list</t>
  </si>
  <si>
    <t>Incorrect pattern, because the before version contains only a parameters of zip API</t>
  </si>
  <si>
    <t>Incorrect pattern, because the before version contains only the right hand side of an assignment operation</t>
  </si>
  <si>
    <t>Incorrect pattern, because the before version also contains a context manager. The algorithm only captured the content of the context manager.</t>
  </si>
  <si>
    <t>Incorrect pattern, because the before version only captured the denominator of the division</t>
  </si>
  <si>
    <t>Context manager to handle floating point errors</t>
  </si>
  <si>
    <t>Incorrect pattern, because the before version contains some variables and a return statement</t>
  </si>
  <si>
    <t>Cannot aways recommend this context manager</t>
  </si>
  <si>
    <t>Before and after versions contain different code snippets. Incorrect pattern because the before version contains only two square brackets.</t>
  </si>
  <si>
    <t>Contains project specific attributes and APIs</t>
  </si>
  <si>
    <t>Avoid mishandling errors</t>
  </si>
  <si>
    <t>Incorrect pattern because the both versions contain context manager even though the algorithm did not capture the one in the before version</t>
  </si>
  <si>
    <t>Avoid mishandlig errors</t>
  </si>
  <si>
    <t>Cannot always recommend this context manager. Contains project specific APIs.</t>
  </si>
  <si>
    <t>Before and after versions contain different code snippets. Before version only contains two square brackets.</t>
  </si>
  <si>
    <t>Not exactly confident about the semantic similarity. However, the project specific attributes makes this pattern not generalizable.</t>
  </si>
  <si>
    <t>Reduce 2 loops to 1 by taking the product of two iterators</t>
  </si>
  <si>
    <t>Improve performances by dissolving for loops with np.sum</t>
  </si>
  <si>
    <t>Contain project specific API in the after version. Not exactly confident about the semantic similarity.</t>
  </si>
  <si>
    <t>Contain project specific attributes in the after version. Not exactly confident about the semantic similarity.</t>
  </si>
  <si>
    <t>Improve performance with numpy</t>
  </si>
  <si>
    <t>Improve run time efficiencty by replacing a for loop with list comprehension</t>
  </si>
  <si>
    <t>Improve efficiency with Python any()</t>
  </si>
  <si>
    <t>Improve efficiency with fsum</t>
  </si>
  <si>
    <t>Improve efficiency with np.where</t>
  </si>
  <si>
    <t>Dissolve loop with dict.update</t>
  </si>
  <si>
    <t>Dissolve loop with dict.update and comprehension</t>
  </si>
  <si>
    <t>Before version contain project specific spliting and error handling</t>
  </si>
  <si>
    <t>After version contains project specific attribute</t>
  </si>
  <si>
    <t>Before version contain project specific condition checking and API</t>
  </si>
  <si>
    <t>The operation in the before version is project specific. Cannot determine when would a developer in general would want this.</t>
  </si>
  <si>
    <t>Not exactly sure the two versions are sematically similar. The after version contains a project specific API</t>
  </si>
  <si>
    <t>The generator in the both versions are project specific.</t>
  </si>
  <si>
    <t>Improve performance by dissolving a for loop with str.join</t>
  </si>
  <si>
    <t>Improve performances by using set intersection to dissolve a for loop with conditional statement</t>
  </si>
  <si>
    <t>Cannot determine when this pattern would applicable in general</t>
  </si>
  <si>
    <t>Improve performances by dissolving a for loop with list comprehension</t>
  </si>
  <si>
    <t>Not exactly sure the two versions are sematically similar. Both versions contains a project specific attributes</t>
  </si>
  <si>
    <t>Improve performance by replacing division with np.mean</t>
  </si>
  <si>
    <t>Cannot determine of the two versions are sematically similar. Both versions contain project specific attributes</t>
  </si>
  <si>
    <t>Cannot always recommend the changes repeat and unsqueeze</t>
  </si>
  <si>
    <t>There is not enough information in the pattern to determine when to include extra return element.</t>
  </si>
  <si>
    <t>The after version change depends on the dims of the matrix. Cannot always recommend the change.</t>
  </si>
  <si>
    <t>Contains matrix slicing which is not generally applicable</t>
  </si>
  <si>
    <t>Before and after versions contain different code snippets. Incorrect pattern because the before version only captured empty tuple.</t>
  </si>
  <si>
    <t>Before and after versions contain different code snippets. Incorrect pattern because the before version only captured empty list.</t>
  </si>
  <si>
    <t>Replace deprecated API</t>
  </si>
  <si>
    <t>Tensorflow</t>
  </si>
  <si>
    <t>Cannot always recommend to replace deque with list</t>
  </si>
  <si>
    <t>Cannot always recommend to enclose dict key value pairs in a list</t>
  </si>
  <si>
    <t>Improve performance by replacing dict constructor with dict literal.</t>
  </si>
  <si>
    <t>Cannot generally recommend to replace a list with file read operation.</t>
  </si>
  <si>
    <t>Required to access the items of reversed object.</t>
  </si>
  <si>
    <t>Before and after versions contain different code snippets.</t>
  </si>
  <si>
    <t>Before and after versions contain different code snippets. Incorrect pattern because the before version contains a list of parameters as well with out the corresponding API</t>
  </si>
  <si>
    <t>Cannot always recommend to split a string to tuples</t>
  </si>
  <si>
    <t>Cannot recommend to change simple variable to object instance</t>
  </si>
  <si>
    <t>Cannot always recmmend to inclose particular objects to a list. Contains project specific API</t>
  </si>
  <si>
    <t>Cannot always recommend to change a list to a set.</t>
  </si>
  <si>
    <t>Contains project specifi API</t>
  </si>
  <si>
    <t>Cannot always recommend to change to Int64</t>
  </si>
  <si>
    <t>Remove deprecated API with in operator</t>
  </si>
  <si>
    <t>Performance improvement by replacing set constructor with set comprehension</t>
  </si>
  <si>
    <t>Performance improvement by replacing dict constructor with dict comprehension</t>
  </si>
  <si>
    <t>Contains project specific API</t>
  </si>
  <si>
    <t>Operation in the before version and the API in after version are project specific.</t>
  </si>
  <si>
    <t>Not sure that the versions are semenatically similar. However, the range param is project specific which makes it difficult to generally recommend.</t>
  </si>
  <si>
    <t>Both versions contain project specific operations.</t>
  </si>
  <si>
    <t>Contain project specific attributes. Further, missing lines in the after version that appear in the before version.</t>
  </si>
  <si>
    <t>Contain project specific attributes.</t>
  </si>
  <si>
    <t>Contain project specific attributes. Not confident about the semantic similarity.</t>
  </si>
  <si>
    <t>Improve readability by replace for loop with list comp</t>
  </si>
  <si>
    <t>Improve readability with Python any(). No comprehension.</t>
  </si>
  <si>
    <t xml:space="preserve">Contain project specific attributes. </t>
  </si>
  <si>
    <t>Improve runtime with set comprehension</t>
  </si>
  <si>
    <t>Improve runtime by dissolving a for loop with comprehension</t>
  </si>
  <si>
    <t>Improve runtime with dict comprehension</t>
  </si>
  <si>
    <t>Improve runtime with list comprehension</t>
  </si>
  <si>
    <t>Cannot recommend due to project specific operations</t>
  </si>
  <si>
    <t>Improve readability with list comprehension</t>
  </si>
  <si>
    <t>Use Counter in collection module with list comprehenstion</t>
  </si>
  <si>
    <t>collection</t>
  </si>
  <si>
    <t>Contain project specific attributes (matrix index and parameters)</t>
  </si>
  <si>
    <t>Improve readability with Python all() in list comprehension</t>
  </si>
  <si>
    <t>one dev</t>
  </si>
  <si>
    <t>gen</t>
  </si>
  <si>
    <t>sem</t>
  </si>
  <si>
    <t>2a</t>
  </si>
  <si>
    <t>2b</t>
  </si>
  <si>
    <t>Unique library</t>
  </si>
  <si>
    <t>Purpose</t>
  </si>
  <si>
    <t>NLP</t>
  </si>
  <si>
    <t>Python interface for HDF5 binary data format</t>
  </si>
  <si>
    <t>Python module for data interchange</t>
  </si>
  <si>
    <t>Python module for compress/decompress files</t>
  </si>
  <si>
    <t>Python module for serializing and de-serializing a Python objects</t>
  </si>
  <si>
    <t>Deep learning</t>
  </si>
  <si>
    <t>numerical analysis</t>
  </si>
  <si>
    <t>arithmetic</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</si>
</sst>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1.0"/>
      <color rgb="FF000000"/>
      <name val="Arial"/>
    </font>
    <font/>
    <font>
      <b/>
      <color theme="1"/>
      <name val="Arial"/>
      <scheme val="minor"/>
    </font>
    <font>
      <sz val="11.0"/>
      <color rgb="FF000000"/>
      <name val="Arial"/>
    </font>
    <font>
      <sz val="9.0"/>
      <color rgb="FF000000"/>
      <name val="&quot;Courier New&quot;"/>
    </font>
    <font>
      <color theme="1"/>
      <name val="Arial"/>
      <scheme val="minor"/>
    </font>
    <font>
      <color rgb="FFFF0000"/>
      <name val="Arial"/>
      <scheme val="minor"/>
    </font>
    <font>
      <color rgb="FFF1C232"/>
      <name val="Arial"/>
      <scheme val="minor"/>
    </font>
    <font>
      <color rgb="FF000000"/>
      <name val="Roboto"/>
    </font>
    <font>
      <color rgb="FFFF9900"/>
      <name val="Arial"/>
      <scheme val="minor"/>
    </font>
    <font>
      <sz val="9.0"/>
      <color theme="1"/>
      <name val="Courier New"/>
    </font>
    <font>
      <color rgb="FF000000"/>
      <name val="Arial"/>
      <scheme val="minor"/>
    </font>
    <font>
      <color rgb="FFE69138"/>
      <name val="Arial"/>
      <scheme val="minor"/>
    </font>
    <font>
      <i/>
      <sz val="9.0"/>
      <color rgb="FFFF0000"/>
      <name val="&quot;Courier New&quot;"/>
    </font>
    <font>
      <u/>
      <color rgb="FF0000FF"/>
    </font>
    <font>
      <u/>
      <color rgb="FF0000FF"/>
    </font>
    <font>
      <color rgb="FFFFFFFF"/>
      <name val="Arial"/>
      <scheme val="minor"/>
    </font>
    <font>
      <b/>
      <color rgb="FF000000"/>
      <name val="Roboto"/>
    </font>
    <font>
      <b/>
      <color theme="1"/>
      <name val="Arial"/>
    </font>
    <font>
      <color theme="1"/>
      <name val="Arial"/>
    </font>
  </fonts>
  <fills count="10">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EA9999"/>
        <bgColor rgb="FFEA9999"/>
      </patternFill>
    </fill>
    <fill>
      <patternFill patternType="solid">
        <fgColor rgb="FF6AA84F"/>
        <bgColor rgb="FF6AA84F"/>
      </patternFill>
    </fill>
    <fill>
      <patternFill patternType="solid">
        <fgColor rgb="FFCC0000"/>
        <bgColor rgb="FFCC0000"/>
      </patternFill>
    </fill>
    <fill>
      <patternFill patternType="solid">
        <fgColor rgb="FFB6D7A8"/>
        <bgColor rgb="FFB6D7A8"/>
      </patternFill>
    </fill>
    <fill>
      <patternFill patternType="solid">
        <fgColor theme="0"/>
        <bgColor theme="0"/>
      </patternFill>
    </fill>
    <fill>
      <patternFill patternType="solid">
        <fgColor rgb="FFCFE2F3"/>
        <bgColor rgb="FFCFE2F3"/>
      </patternFill>
    </fill>
  </fills>
  <borders count="9">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top style="thin">
        <color rgb="FF000000"/>
      </top>
      <bottom style="thin">
        <color rgb="FF000000"/>
      </bottom>
    </border>
    <border>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center" readingOrder="0" shrinkToFit="0" vertical="center" wrapText="1"/>
    </xf>
    <xf borderId="3" fillId="0" fontId="2" numFmtId="0" xfId="0" applyBorder="1" applyFont="1"/>
    <xf borderId="1" fillId="0" fontId="1" numFmtId="0" xfId="0" applyAlignment="1" applyBorder="1" applyFont="1">
      <alignment horizontal="center" readingOrder="0" shrinkToFit="0" vertical="center" wrapText="1"/>
    </xf>
    <xf borderId="4" fillId="0" fontId="2" numFmtId="0" xfId="0" applyBorder="1" applyFont="1"/>
    <xf borderId="5" fillId="0" fontId="3" numFmtId="0" xfId="0" applyAlignment="1" applyBorder="1" applyFont="1">
      <alignment readingOrder="0"/>
    </xf>
    <xf borderId="1" fillId="0" fontId="1"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6" numFmtId="0" xfId="0" applyAlignment="1" applyBorder="1" applyFont="1">
      <alignment readingOrder="0"/>
    </xf>
    <xf borderId="5" fillId="0" fontId="6" numFmtId="0" xfId="0" applyBorder="1" applyFont="1"/>
    <xf borderId="6" fillId="0" fontId="2" numFmtId="0" xfId="0" applyBorder="1" applyFont="1"/>
    <xf borderId="5" fillId="0" fontId="6" numFmtId="0" xfId="0" applyAlignment="1" applyBorder="1" applyFont="1">
      <alignment horizontal="left" shrinkToFit="0" vertical="top" wrapText="1"/>
    </xf>
    <xf borderId="1" fillId="0" fontId="4" numFmtId="0" xfId="0" applyAlignment="1" applyBorder="1" applyFont="1">
      <alignment horizontal="left" readingOrder="0" shrinkToFit="0" vertical="top" wrapText="1"/>
    </xf>
    <xf borderId="1" fillId="0" fontId="6" numFmtId="0" xfId="0" applyAlignment="1" applyBorder="1" applyFont="1">
      <alignment horizontal="left" shrinkToFit="0" vertical="top" wrapText="1"/>
    </xf>
    <xf borderId="0" fillId="0" fontId="3" numFmtId="0" xfId="0" applyAlignment="1" applyFont="1">
      <alignment readingOrder="0"/>
    </xf>
    <xf borderId="0" fillId="0" fontId="6" numFmtId="0" xfId="0" applyAlignment="1" applyFont="1">
      <alignment readingOrder="0"/>
    </xf>
    <xf borderId="2" fillId="0" fontId="1" numFmtId="0" xfId="0" applyAlignment="1" applyBorder="1" applyFont="1">
      <alignment horizontal="center" readingOrder="0" shrinkToFit="0" vertical="center" wrapText="0"/>
    </xf>
    <xf borderId="7" fillId="0" fontId="2" numFmtId="0" xfId="0" applyBorder="1" applyFont="1"/>
    <xf borderId="5" fillId="0" fontId="3" numFmtId="0" xfId="0" applyAlignment="1" applyBorder="1" applyFont="1">
      <alignment readingOrder="0" shrinkToFit="0" wrapText="0"/>
    </xf>
    <xf borderId="5" fillId="0" fontId="1" numFmtId="0" xfId="0" applyAlignment="1" applyBorder="1" applyFont="1">
      <alignment horizontal="left" readingOrder="0" shrinkToFit="0" vertical="center" wrapText="0"/>
    </xf>
    <xf borderId="5" fillId="0" fontId="1" numFmtId="0" xfId="0" applyAlignment="1" applyBorder="1" applyFont="1">
      <alignment horizontal="center" readingOrder="0" shrinkToFit="0" vertical="center" wrapText="0"/>
    </xf>
    <xf borderId="1" fillId="2" fontId="5" numFmtId="0" xfId="0" applyAlignment="1" applyBorder="1" applyFill="1" applyFont="1">
      <alignment horizontal="left" readingOrder="0" shrinkToFit="0" vertical="top" wrapText="1"/>
    </xf>
    <xf borderId="1" fillId="0" fontId="5" numFmtId="0" xfId="0" applyAlignment="1" applyBorder="1" applyFont="1">
      <alignment horizontal="left" readingOrder="0" shrinkToFit="0" vertical="top" wrapText="1"/>
    </xf>
    <xf borderId="1" fillId="0" fontId="6" numFmtId="0" xfId="0" applyAlignment="1" applyBorder="1" applyFont="1">
      <alignment readingOrder="0" shrinkToFit="0" vertical="top" wrapText="0"/>
    </xf>
    <xf borderId="5" fillId="0" fontId="6" numFmtId="0" xfId="0" applyAlignment="1" applyBorder="1" applyFont="1">
      <alignment readingOrder="0" shrinkToFit="0" wrapText="0"/>
    </xf>
    <xf borderId="5" fillId="0" fontId="6" numFmtId="0" xfId="0" applyAlignment="1" applyBorder="1" applyFont="1">
      <alignment shrinkToFit="0" wrapText="0"/>
    </xf>
    <xf borderId="1" fillId="0" fontId="6" numFmtId="10" xfId="0" applyAlignment="1" applyBorder="1" applyFont="1" applyNumberFormat="1">
      <alignment shrinkToFit="0" vertical="center" wrapText="0"/>
    </xf>
    <xf borderId="1" fillId="0" fontId="7" numFmtId="0" xfId="0" applyAlignment="1" applyBorder="1" applyFont="1">
      <alignment readingOrder="0" shrinkToFit="0" vertical="top" wrapText="1"/>
    </xf>
    <xf borderId="5" fillId="0" fontId="7" numFmtId="0" xfId="0" applyAlignment="1" applyBorder="1" applyFont="1">
      <alignment readingOrder="0" shrinkToFit="0" wrapText="0"/>
    </xf>
    <xf borderId="1" fillId="0" fontId="6" numFmtId="10" xfId="0" applyAlignment="1" applyBorder="1" applyFont="1" applyNumberFormat="1">
      <alignment readingOrder="0" shrinkToFit="0" vertical="center" wrapText="0"/>
    </xf>
    <xf borderId="5" fillId="0" fontId="8" numFmtId="0" xfId="0" applyAlignment="1" applyBorder="1" applyFont="1">
      <alignment readingOrder="0" shrinkToFit="0" wrapText="0"/>
    </xf>
    <xf borderId="1" fillId="0" fontId="6" numFmtId="0" xfId="0" applyAlignment="1" applyBorder="1" applyFont="1">
      <alignment readingOrder="0" shrinkToFit="0" vertical="top" wrapText="1"/>
    </xf>
    <xf borderId="5" fillId="0" fontId="6" numFmtId="0" xfId="0" applyAlignment="1" applyBorder="1" applyFont="1">
      <alignment horizontal="left" readingOrder="0" shrinkToFit="0" vertical="top" wrapText="1"/>
    </xf>
    <xf borderId="0" fillId="3" fontId="9" numFmtId="0" xfId="0" applyAlignment="1" applyFill="1" applyFont="1">
      <alignment readingOrder="0"/>
    </xf>
    <xf borderId="8" fillId="0" fontId="6" numFmtId="0" xfId="0" applyBorder="1" applyFont="1"/>
    <xf borderId="5" fillId="4" fontId="6" numFmtId="0" xfId="0" applyAlignment="1" applyBorder="1" applyFill="1" applyFont="1">
      <alignment readingOrder="0" shrinkToFit="0" vertical="top" wrapText="0"/>
    </xf>
    <xf borderId="5" fillId="0" fontId="10" numFmtId="0" xfId="0" applyAlignment="1" applyBorder="1" applyFont="1">
      <alignment readingOrder="0" shrinkToFit="0" wrapText="0"/>
    </xf>
    <xf borderId="1" fillId="2" fontId="11" numFmtId="0" xfId="0" applyAlignment="1" applyBorder="1" applyFont="1">
      <alignment horizontal="left" readingOrder="0" shrinkToFit="0" vertical="top" wrapText="1"/>
    </xf>
    <xf borderId="5" fillId="0" fontId="12" numFmtId="0" xfId="0" applyAlignment="1" applyBorder="1" applyFont="1">
      <alignment readingOrder="0" shrinkToFit="0" wrapText="0"/>
    </xf>
    <xf borderId="0" fillId="2" fontId="11" numFmtId="0" xfId="0" applyAlignment="1" applyFont="1">
      <alignment readingOrder="0" shrinkToFit="0" vertical="top" wrapText="1"/>
    </xf>
    <xf borderId="6" fillId="2" fontId="5" numFmtId="0" xfId="0" applyAlignment="1" applyBorder="1" applyFont="1">
      <alignment horizontal="left" readingOrder="0" shrinkToFit="0" vertical="top" wrapText="1"/>
    </xf>
    <xf borderId="6" fillId="0" fontId="6" numFmtId="0" xfId="0" applyAlignment="1" applyBorder="1" applyFont="1">
      <alignment horizontal="left" shrinkToFit="0" vertical="top" wrapText="1"/>
    </xf>
    <xf borderId="0" fillId="0" fontId="6" numFmtId="0" xfId="0" applyAlignment="1" applyFont="1">
      <alignment readingOrder="0" shrinkToFit="0" wrapText="0"/>
    </xf>
    <xf borderId="0" fillId="4" fontId="6" numFmtId="0" xfId="0" applyFont="1"/>
    <xf borderId="5" fillId="4" fontId="6" numFmtId="0" xfId="0" applyAlignment="1" applyBorder="1" applyFont="1">
      <alignment horizontal="left" shrinkToFit="0" vertical="top" wrapText="1"/>
    </xf>
    <xf borderId="1" fillId="4" fontId="11" numFmtId="0" xfId="0" applyAlignment="1" applyBorder="1" applyFont="1">
      <alignment horizontal="left" readingOrder="0" shrinkToFit="0" vertical="top" wrapText="1"/>
    </xf>
    <xf borderId="1" fillId="0" fontId="13" numFmtId="0" xfId="0" applyAlignment="1" applyBorder="1" applyFont="1">
      <alignment readingOrder="0" shrinkToFit="0" vertical="top" wrapText="0"/>
    </xf>
    <xf borderId="1" fillId="0" fontId="11" numFmtId="0" xfId="0" applyAlignment="1" applyBorder="1" applyFont="1">
      <alignment readingOrder="0" vertical="top"/>
    </xf>
    <xf borderId="1" fillId="0" fontId="6" numFmtId="0" xfId="0" applyAlignment="1" applyBorder="1" applyFont="1">
      <alignment horizontal="left" readingOrder="0" shrinkToFit="0" vertical="top" wrapText="1"/>
    </xf>
    <xf borderId="5" fillId="4" fontId="6" numFmtId="0" xfId="0" applyAlignment="1" applyBorder="1" applyFont="1">
      <alignment horizontal="left" readingOrder="0" shrinkToFit="0" vertical="top" wrapText="1"/>
    </xf>
    <xf borderId="5" fillId="4" fontId="6" numFmtId="0" xfId="0" applyAlignment="1" applyBorder="1" applyFont="1">
      <alignment readingOrder="0" shrinkToFit="0" wrapText="0"/>
    </xf>
    <xf borderId="1" fillId="0" fontId="11"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1" fillId="0" fontId="6" numFmtId="0" xfId="0" applyBorder="1" applyFont="1"/>
    <xf borderId="1" fillId="4" fontId="6" numFmtId="0" xfId="0" applyAlignment="1" applyBorder="1" applyFont="1">
      <alignment readingOrder="0" shrinkToFit="0" vertical="top" wrapText="0"/>
    </xf>
    <xf borderId="6" fillId="0" fontId="6" numFmtId="10" xfId="0" applyAlignment="1" applyBorder="1" applyFont="1" applyNumberFormat="1">
      <alignment shrinkToFit="0" vertical="center" wrapText="0"/>
    </xf>
    <xf borderId="0" fillId="0" fontId="6" numFmtId="0" xfId="0" applyAlignment="1" applyFont="1">
      <alignment shrinkToFit="0" wrapText="0"/>
    </xf>
    <xf borderId="0" fillId="0" fontId="6" numFmtId="49" xfId="0" applyAlignment="1" applyFont="1" applyNumberFormat="1">
      <alignment readingOrder="0"/>
    </xf>
    <xf borderId="1" fillId="0" fontId="3" numFmtId="0" xfId="0" applyAlignment="1" applyBorder="1" applyFont="1">
      <alignment readingOrder="0" vertical="center"/>
    </xf>
    <xf borderId="5" fillId="0" fontId="15" numFmtId="0" xfId="0" applyAlignment="1" applyBorder="1" applyFont="1">
      <alignment readingOrder="0" shrinkToFit="0" wrapText="0"/>
    </xf>
    <xf borderId="5" fillId="5" fontId="6" numFmtId="0" xfId="0" applyAlignment="1" applyBorder="1" applyFill="1" applyFont="1">
      <alignment readingOrder="0"/>
    </xf>
    <xf borderId="0" fillId="0" fontId="16" numFmtId="0" xfId="0" applyAlignment="1" applyFont="1">
      <alignment readingOrder="0"/>
    </xf>
    <xf borderId="5" fillId="6" fontId="17" numFmtId="0" xfId="0" applyAlignment="1" applyBorder="1" applyFill="1" applyFont="1">
      <alignment readingOrder="0"/>
    </xf>
    <xf borderId="1" fillId="0" fontId="6" numFmtId="0" xfId="0" applyAlignment="1" applyBorder="1" applyFont="1">
      <alignment readingOrder="0" shrinkToFit="0" wrapText="0"/>
    </xf>
    <xf borderId="5" fillId="7" fontId="6" numFmtId="0" xfId="0" applyAlignment="1" applyBorder="1" applyFill="1" applyFont="1">
      <alignment readingOrder="0"/>
    </xf>
    <xf borderId="5" fillId="3" fontId="9" numFmtId="0" xfId="0" applyAlignment="1" applyBorder="1" applyFont="1">
      <alignment readingOrder="0"/>
    </xf>
    <xf borderId="1" fillId="3" fontId="9" numFmtId="0" xfId="0" applyAlignment="1" applyBorder="1" applyFont="1">
      <alignment readingOrder="0" vertical="top"/>
    </xf>
    <xf borderId="5" fillId="2" fontId="6" numFmtId="0" xfId="0" applyAlignment="1" applyBorder="1" applyFont="1">
      <alignment readingOrder="0"/>
    </xf>
    <xf borderId="1" fillId="0" fontId="6" numFmtId="0" xfId="0" applyAlignment="1" applyBorder="1" applyFont="1">
      <alignment readingOrder="0" vertical="top"/>
    </xf>
    <xf borderId="5" fillId="0" fontId="6" numFmtId="0" xfId="0" applyAlignment="1" applyBorder="1" applyFont="1">
      <alignment readingOrder="0" shrinkToFit="0" wrapText="0"/>
    </xf>
    <xf borderId="0" fillId="0" fontId="3" numFmtId="0" xfId="0" applyAlignment="1" applyFont="1">
      <alignment readingOrder="0" shrinkToFit="0" wrapText="1"/>
    </xf>
    <xf borderId="0" fillId="0" fontId="3" numFmtId="0" xfId="0" applyAlignment="1" applyFont="1">
      <alignment horizontal="center" readingOrder="0" shrinkToFit="0" wrapText="1"/>
    </xf>
    <xf borderId="0" fillId="0" fontId="6" numFmtId="0" xfId="0" applyAlignment="1" applyFont="1">
      <alignment shrinkToFit="0" wrapText="1"/>
    </xf>
    <xf borderId="0" fillId="0" fontId="6" numFmtId="0" xfId="0" applyAlignment="1" applyFont="1">
      <alignment readingOrder="0" shrinkToFit="0" wrapText="1"/>
    </xf>
    <xf borderId="0" fillId="0" fontId="6" numFmtId="0" xfId="0" applyFont="1"/>
    <xf borderId="0" fillId="0" fontId="6" numFmtId="10" xfId="0" applyFont="1" applyNumberFormat="1"/>
    <xf borderId="0" fillId="0" fontId="6" numFmtId="0" xfId="0" applyAlignment="1" applyFont="1">
      <alignment readingOrder="0"/>
    </xf>
    <xf borderId="0" fillId="0" fontId="6" numFmtId="9" xfId="0" applyAlignment="1" applyFont="1" applyNumberFormat="1">
      <alignment readingOrder="0"/>
    </xf>
    <xf borderId="0" fillId="0" fontId="3" numFmtId="0" xfId="0" applyFont="1"/>
    <xf borderId="0" fillId="0" fontId="6" numFmtId="9" xfId="0" applyFont="1" applyNumberFormat="1"/>
    <xf borderId="0" fillId="0" fontId="3" numFmtId="0" xfId="0" applyAlignment="1" applyFont="1">
      <alignment readingOrder="0" shrinkToFit="0" wrapText="0"/>
    </xf>
    <xf borderId="0" fillId="0" fontId="6" numFmtId="0" xfId="0" applyAlignment="1" applyFont="1">
      <alignment readingOrder="0" shrinkToFit="0" wrapText="0"/>
    </xf>
    <xf borderId="0" fillId="3" fontId="18" numFmtId="0" xfId="0" applyAlignment="1" applyFont="1">
      <alignment readingOrder="0"/>
    </xf>
    <xf borderId="0" fillId="0" fontId="3" numFmtId="0" xfId="0" applyAlignment="1" applyFont="1">
      <alignment readingOrder="0"/>
    </xf>
    <xf borderId="0" fillId="0" fontId="19" numFmtId="0" xfId="0" applyAlignment="1" applyFont="1">
      <alignment shrinkToFit="0" vertical="bottom" wrapText="0"/>
    </xf>
    <xf borderId="0" fillId="0" fontId="19" numFmtId="0" xfId="0" applyAlignment="1" applyFont="1">
      <alignment readingOrder="0" shrinkToFit="0" vertical="bottom" wrapText="0"/>
    </xf>
    <xf borderId="0" fillId="8" fontId="6" numFmtId="0" xfId="0" applyFill="1" applyFont="1"/>
    <xf borderId="0" fillId="9" fontId="6" numFmtId="0" xfId="0" applyAlignment="1" applyFill="1" applyFont="1">
      <alignment readingOrder="0"/>
    </xf>
    <xf borderId="0" fillId="3" fontId="9" numFmtId="0" xfId="0" applyAlignment="1" applyFont="1">
      <alignment readingOrder="0" shrinkToFit="0" wrapText="0"/>
    </xf>
    <xf borderId="0" fillId="0" fontId="20" numFmtId="0" xfId="0" applyAlignment="1" applyFont="1">
      <alignment readingOrder="0" shrinkToFit="0" vertical="bottom" wrapText="0"/>
    </xf>
    <xf borderId="0" fillId="0" fontId="6" numFmtId="9" xfId="0" applyAlignment="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38100</xdr:colOff>
      <xdr:row>3</xdr:row>
      <xdr:rowOff>95250</xdr:rowOff>
    </xdr:from>
    <xdr:ext cx="4352925" cy="2847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38100</xdr:colOff>
      <xdr:row>18</xdr:row>
      <xdr:rowOff>104775</xdr:rowOff>
    </xdr:from>
    <xdr:ext cx="4352925" cy="28479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38100</xdr:colOff>
      <xdr:row>33</xdr:row>
      <xdr:rowOff>200025</xdr:rowOff>
    </xdr:from>
    <xdr:ext cx="4352925" cy="28479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17</xdr:col>
      <xdr:colOff>723900</xdr:colOff>
      <xdr:row>3</xdr:row>
      <xdr:rowOff>114300</xdr:rowOff>
    </xdr:from>
    <xdr:ext cx="4352925" cy="28098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17</xdr:col>
      <xdr:colOff>723900</xdr:colOff>
      <xdr:row>18</xdr:row>
      <xdr:rowOff>104775</xdr:rowOff>
    </xdr:from>
    <xdr:ext cx="4352925" cy="28479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152400</xdr:colOff>
      <xdr:row>3</xdr:row>
      <xdr:rowOff>152400</xdr:rowOff>
    </xdr:from>
    <xdr:ext cx="5953125" cy="5591175"/>
    <xdr:sp>
      <xdr:nvSpPr>
        <xdr:cNvPr id="3" name="Shape 3"/>
        <xdr:cNvSpPr txBox="1"/>
      </xdr:nvSpPr>
      <xdr:spPr>
        <a:xfrm>
          <a:off x="1875225" y="1049350"/>
          <a:ext cx="5936700" cy="5571900"/>
        </a:xfrm>
        <a:prstGeom prst="rect">
          <a:avLst/>
        </a:prstGeom>
        <a:solidFill>
          <a:srgbClr val="FFFFFF"/>
        </a:solid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b="1" lang="en-US" sz="1400"/>
            <a:t>1   - 	Semantic similarity of the before and after versions</a:t>
          </a:r>
          <a:endParaRPr b="1" sz="1400"/>
        </a:p>
        <a:p>
          <a:pPr indent="-203200" lvl="0" marL="800100" rtl="0" algn="l">
            <a:spcBef>
              <a:spcPts val="0"/>
            </a:spcBef>
            <a:spcAft>
              <a:spcPts val="0"/>
            </a:spcAft>
            <a:buSzPts val="1400"/>
            <a:buAutoNum type="alphaLcPeriod"/>
          </a:pPr>
          <a:r>
            <a:rPr lang="en-US" sz="1400"/>
            <a:t>Check the before and after versions provided in the data page. This is the greyed boxes that labeled with before and after. </a:t>
          </a:r>
          <a:endParaRPr sz="1400"/>
        </a:p>
        <a:p>
          <a:pPr indent="-203200" lvl="0" marL="800100" rtl="0" algn="l">
            <a:spcBef>
              <a:spcPts val="0"/>
            </a:spcBef>
            <a:spcAft>
              <a:spcPts val="0"/>
            </a:spcAft>
            <a:buSzPts val="1400"/>
            <a:buAutoNum type="alphaLcPeriod"/>
          </a:pPr>
          <a:r>
            <a:rPr lang="en-US" sz="1400"/>
            <a:t>Look for the darker text that captured by the Py-CPATMiner as changes belong to before and after versions.</a:t>
          </a:r>
          <a:endParaRPr sz="1400"/>
        </a:p>
        <a:p>
          <a:pPr indent="-203200" lvl="0" marL="800100" rtl="0" algn="l">
            <a:spcBef>
              <a:spcPts val="0"/>
            </a:spcBef>
            <a:spcAft>
              <a:spcPts val="0"/>
            </a:spcAft>
            <a:buSzPts val="1400"/>
            <a:buAutoNum type="alphaLcPeriod"/>
          </a:pPr>
          <a:r>
            <a:rPr lang="en-US" sz="1400"/>
            <a:t>Check whether the changes are semantically similar.</a:t>
          </a:r>
          <a:endParaRPr sz="1400"/>
        </a:p>
        <a:p>
          <a:pPr indent="-203200" lvl="0" marL="800100" rtl="0" algn="l">
            <a:spcBef>
              <a:spcPts val="0"/>
            </a:spcBef>
            <a:spcAft>
              <a:spcPts val="0"/>
            </a:spcAft>
            <a:buSzPts val="1400"/>
            <a:buAutoNum type="alphaLcPeriod"/>
          </a:pPr>
          <a:r>
            <a:rPr lang="en-US" sz="1400"/>
            <a:t>Step is important since Py-CPATMiner capture multiple patterns from the same snippet. Some patterns are not meaningful. For example mining algorithm capture “()” in before version.</a:t>
          </a:r>
          <a:endParaRPr sz="1400"/>
        </a:p>
        <a:p>
          <a:pPr indent="0" lvl="0" marL="0" rtl="0" algn="l">
            <a:spcBef>
              <a:spcPts val="0"/>
            </a:spcBef>
            <a:spcAft>
              <a:spcPts val="0"/>
            </a:spcAft>
            <a:buNone/>
          </a:pPr>
          <a:r>
            <a:rPr b="1" lang="en-US" sz="1400"/>
            <a:t>2a - General applicability of the pattern</a:t>
          </a:r>
          <a:endParaRPr b="1" sz="1400"/>
        </a:p>
        <a:p>
          <a:pPr indent="-260350" lvl="0" marL="800100" rtl="0" algn="l">
            <a:spcBef>
              <a:spcPts val="0"/>
            </a:spcBef>
            <a:spcAft>
              <a:spcPts val="0"/>
            </a:spcAft>
            <a:buSzPts val="1400"/>
            <a:buAutoNum type="alphaLcPeriod"/>
          </a:pPr>
          <a:r>
            <a:rPr lang="en-US" sz="1400"/>
            <a:t>This is very straight forward. If there is an API/attribute involved in the pattern, select this option.</a:t>
          </a:r>
          <a:endParaRPr sz="1400"/>
        </a:p>
        <a:p>
          <a:pPr indent="-260350" lvl="0" marL="800100" rtl="0" algn="l">
            <a:spcBef>
              <a:spcPts val="0"/>
            </a:spcBef>
            <a:spcAft>
              <a:spcPts val="0"/>
            </a:spcAft>
            <a:buSzPts val="1400"/>
            <a:buAutoNum type="alphaLcPeriod"/>
          </a:pPr>
          <a:r>
            <a:rPr lang="en-US" sz="1400"/>
            <a:t>Some patterns may even have hard corded slicing for matrices which could not be applicable in general. Select this pattern in those situations.</a:t>
          </a:r>
          <a:endParaRPr sz="1400"/>
        </a:p>
        <a:p>
          <a:pPr indent="0" lvl="0" marL="0" rtl="0" algn="l">
            <a:spcBef>
              <a:spcPts val="0"/>
            </a:spcBef>
            <a:spcAft>
              <a:spcPts val="0"/>
            </a:spcAft>
            <a:buNone/>
          </a:pPr>
          <a:r>
            <a:rPr b="1" lang="en-US" sz="1400"/>
            <a:t>2b - Ability to identify pattern applicability</a:t>
          </a:r>
          <a:endParaRPr b="1" sz="1400"/>
        </a:p>
        <a:p>
          <a:pPr indent="-260350" lvl="0" marL="800100" rtl="0" algn="l">
            <a:spcBef>
              <a:spcPts val="0"/>
            </a:spcBef>
            <a:spcAft>
              <a:spcPts val="0"/>
            </a:spcAft>
            <a:buSzPts val="1400"/>
            <a:buAutoNum type="alphaLcPeriod"/>
          </a:pPr>
          <a:r>
            <a:rPr lang="en-US" sz="1400"/>
            <a:t>Special case for patterns with context managers. If the after version has a context manager, and the code inside the context does not provide enough details to determine general </a:t>
          </a:r>
          <a:r>
            <a:rPr lang="en-US" sz="1400"/>
            <a:t>applicability</a:t>
          </a:r>
          <a:r>
            <a:rPr lang="en-US" sz="1400"/>
            <a:t> of the context, select this option.</a:t>
          </a:r>
          <a:endParaRPr sz="1400"/>
        </a:p>
        <a:p>
          <a:pPr indent="-260350" lvl="0" marL="800100" rtl="0" algn="l">
            <a:spcBef>
              <a:spcPts val="0"/>
            </a:spcBef>
            <a:spcAft>
              <a:spcPts val="0"/>
            </a:spcAft>
            <a:buSzPts val="1400"/>
            <a:buAutoNum type="alphaLcPeriod"/>
          </a:pPr>
          <a:r>
            <a:rPr lang="en-US" sz="1400"/>
            <a:t>Some patterns has the tempfile without using context manager. In those cases, don’t select this, because the information is enough to determine the use of context manager.</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0" Type="http://schemas.openxmlformats.org/officeDocument/2006/relationships/hyperlink" Target="https://github.com/BaguaSys/bagua.git" TargetMode="External"/><Relationship Id="rId22" Type="http://schemas.openxmlformats.org/officeDocument/2006/relationships/hyperlink" Target="https://github.com/scikit-learn-contrib/category_encoders.git" TargetMode="External"/><Relationship Id="rId21" Type="http://schemas.openxmlformats.org/officeDocument/2006/relationships/hyperlink" Target="https://github.com/brian-team/brian2.git" TargetMode="External"/><Relationship Id="rId24" Type="http://schemas.openxmlformats.org/officeDocument/2006/relationships/hyperlink" Target="https://github.com/stanfordnlp/cocoa.git" TargetMode="External"/><Relationship Id="rId23" Type="http://schemas.openxmlformats.org/officeDocument/2006/relationships/hyperlink" Target="https://github.com/architecture-building-systems/CityEnergyAnalyst.git" TargetMode="External"/><Relationship Id="rId1" Type="http://schemas.openxmlformats.org/officeDocument/2006/relationships/hyperlink" Target="https://github.com/AgnostiqHQ/covalent.git" TargetMode="External"/><Relationship Id="rId2" Type="http://schemas.openxmlformats.org/officeDocument/2006/relationships/hyperlink" Target="https://github.com/facebookresearch/CompilerGym.git" TargetMode="External"/><Relationship Id="rId3" Type="http://schemas.openxmlformats.org/officeDocument/2006/relationships/hyperlink" Target="https://github.com/gramener/gramex.git" TargetMode="External"/><Relationship Id="rId4" Type="http://schemas.openxmlformats.org/officeDocument/2006/relationships/hyperlink" Target="https://github.com/DiCarloLab-Delft/PycQED_py3.git" TargetMode="External"/><Relationship Id="rId9" Type="http://schemas.openxmlformats.org/officeDocument/2006/relationships/hyperlink" Target="https://github.com/uw-cmg/MAST-ML.git" TargetMode="External"/><Relationship Id="rId26" Type="http://schemas.openxmlformats.org/officeDocument/2006/relationships/hyperlink" Target="https://github.com/capitalone/DataProfiler.git" TargetMode="External"/><Relationship Id="rId25" Type="http://schemas.openxmlformats.org/officeDocument/2006/relationships/hyperlink" Target="https://github.com/digitalepidemiologylab/covid-twitter-bert.git" TargetMode="External"/><Relationship Id="rId28" Type="http://schemas.openxmlformats.org/officeDocument/2006/relationships/hyperlink" Target="https://github.com/uds-se/debuggingbook.git" TargetMode="External"/><Relationship Id="rId27" Type="http://schemas.openxmlformats.org/officeDocument/2006/relationships/hyperlink" Target="https://github.com/tensorflow/datasets.git" TargetMode="External"/><Relationship Id="rId5" Type="http://schemas.openxmlformats.org/officeDocument/2006/relationships/hyperlink" Target="https://github.com/FudanVI/FudanOCR.git" TargetMode="External"/><Relationship Id="rId6" Type="http://schemas.openxmlformats.org/officeDocument/2006/relationships/hyperlink" Target="https://github.com/Calamari-OCR/calamari.git" TargetMode="External"/><Relationship Id="rId29" Type="http://schemas.openxmlformats.org/officeDocument/2006/relationships/hyperlink" Target="https://github.com/AutoViML/deep_autoviml.git" TargetMode="External"/><Relationship Id="rId7" Type="http://schemas.openxmlformats.org/officeDocument/2006/relationships/hyperlink" Target="https://github.com/keras-team/keras.git" TargetMode="External"/><Relationship Id="rId8" Type="http://schemas.openxmlformats.org/officeDocument/2006/relationships/hyperlink" Target="https://github.com/PaddlePaddle/PaddleVideo.git" TargetMode="External"/><Relationship Id="rId31" Type="http://schemas.openxmlformats.org/officeDocument/2006/relationships/hyperlink" Target="https://github.com/facebookresearch/fairseq.git" TargetMode="External"/><Relationship Id="rId30" Type="http://schemas.openxmlformats.org/officeDocument/2006/relationships/hyperlink" Target="https://github.com/deephyper/deephyper.git" TargetMode="External"/><Relationship Id="rId11" Type="http://schemas.openxmlformats.org/officeDocument/2006/relationships/hyperlink" Target="https://github.com/textflint/textflint.git" TargetMode="External"/><Relationship Id="rId33" Type="http://schemas.openxmlformats.org/officeDocument/2006/relationships/hyperlink" Target="https://github.com/jiangxiluning/FOTS.PyTorch.git" TargetMode="External"/><Relationship Id="rId10" Type="http://schemas.openxmlformats.org/officeDocument/2006/relationships/hyperlink" Target="https://github.com/aim-uofa/AdelaiDet.git" TargetMode="External"/><Relationship Id="rId32" Type="http://schemas.openxmlformats.org/officeDocument/2006/relationships/hyperlink" Target="https://github.com/AutoViML/featurewiz.git" TargetMode="External"/><Relationship Id="rId13" Type="http://schemas.openxmlformats.org/officeDocument/2006/relationships/hyperlink" Target="https://github.com/NVIDIA/DeepLearningExamples.git" TargetMode="External"/><Relationship Id="rId35" Type="http://schemas.openxmlformats.org/officeDocument/2006/relationships/hyperlink" Target="https://github.com/keras-team/keras.git" TargetMode="External"/><Relationship Id="rId12" Type="http://schemas.openxmlformats.org/officeDocument/2006/relationships/hyperlink" Target="https://github.com/pyxem/pyxem.git" TargetMode="External"/><Relationship Id="rId34" Type="http://schemas.openxmlformats.org/officeDocument/2006/relationships/hyperlink" Target="https://github.com/PacktPublishing/Intelligent-Projects-Using-Python.git" TargetMode="External"/><Relationship Id="rId15" Type="http://schemas.openxmlformats.org/officeDocument/2006/relationships/hyperlink" Target="https://github.com/HCDM/BanditLib.git" TargetMode="External"/><Relationship Id="rId37" Type="http://schemas.openxmlformats.org/officeDocument/2006/relationships/hyperlink" Target="https://github.com/facebookresearch/mbrl-lib.git" TargetMode="External"/><Relationship Id="rId14" Type="http://schemas.openxmlformats.org/officeDocument/2006/relationships/hyperlink" Target="https://github.com/Snowdar/asv-subtools.git" TargetMode="External"/><Relationship Id="rId36" Type="http://schemas.openxmlformats.org/officeDocument/2006/relationships/hyperlink" Target="https://github.com/mit-han-lab/litepose.git" TargetMode="External"/><Relationship Id="rId17" Type="http://schemas.openxmlformats.org/officeDocument/2006/relationships/hyperlink" Target="https://github.com/acoular/acoular.git" TargetMode="External"/><Relationship Id="rId16" Type="http://schemas.openxmlformats.org/officeDocument/2006/relationships/hyperlink" Target="https://github.com/python-microscopy/python-microscopy.git" TargetMode="External"/><Relationship Id="rId38" Type="http://schemas.openxmlformats.org/officeDocument/2006/relationships/drawing" Target="../drawings/drawing3.xml"/><Relationship Id="rId19" Type="http://schemas.openxmlformats.org/officeDocument/2006/relationships/hyperlink" Target="https://github.com/apachecn/ailearning.git" TargetMode="External"/><Relationship Id="rId18" Type="http://schemas.openxmlformats.org/officeDocument/2006/relationships/hyperlink" Target="https://github.com/apachecn/ailearning.gi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hyperlink" Target="https://mlcodepatterns.github.io/summary_icse/pattern_summary_final_v1.html" TargetMode="External"/><Relationship Id="rId2" Type="http://schemas.openxmlformats.org/officeDocument/2006/relationships/hyperlink" Target="https://mledits.github.io/icse_sp5/9/62890/details.html" TargetMode="External"/><Relationship Id="rId3" Type="http://schemas.openxmlformats.org/officeDocument/2006/relationships/hyperlink" Target="https://mledits.github.io/icse_sp5/11/19488/details.html" TargetMode="External"/><Relationship Id="rId4" Type="http://schemas.openxmlformats.org/officeDocument/2006/relationships/hyperlink" Target="https://mledits.github.io/icse_sp5/5/7817/details.html" TargetMode="External"/><Relationship Id="rId9" Type="http://schemas.openxmlformats.org/officeDocument/2006/relationships/drawing" Target="../drawings/drawing7.xml"/><Relationship Id="rId5" Type="http://schemas.openxmlformats.org/officeDocument/2006/relationships/hyperlink" Target="https://mledits.github.io/icse_sp5/8/44793/details.html" TargetMode="External"/><Relationship Id="rId6" Type="http://schemas.openxmlformats.org/officeDocument/2006/relationships/hyperlink" Target="https://mledits.github.io/icse_sp5/4/55127/details.html" TargetMode="External"/><Relationship Id="rId7" Type="http://schemas.openxmlformats.org/officeDocument/2006/relationships/hyperlink" Target="https://mledits.github.io/icse_sp5/5/14140/details.html" TargetMode="External"/><Relationship Id="rId8" Type="http://schemas.openxmlformats.org/officeDocument/2006/relationships/hyperlink" Target="https://mledits.github.io/icse_sp5/6/33724/detail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0.63"/>
    <col customWidth="1" min="2" max="2" width="23.13"/>
    <col customWidth="1" min="3" max="3" width="34.38"/>
    <col customWidth="1" min="4" max="4" width="38.38"/>
    <col customWidth="1" min="5" max="5" width="19.88"/>
    <col customWidth="1" min="6" max="6" width="19.63"/>
  </cols>
  <sheetData>
    <row r="1">
      <c r="A1" s="1" t="s">
        <v>0</v>
      </c>
      <c r="B1" s="1" t="s">
        <v>1</v>
      </c>
      <c r="C1" s="1" t="s">
        <v>2</v>
      </c>
      <c r="D1" s="1" t="s">
        <v>3</v>
      </c>
      <c r="E1" s="2" t="s">
        <v>4</v>
      </c>
      <c r="F1" s="3"/>
      <c r="G1" s="4" t="s">
        <v>5</v>
      </c>
    </row>
    <row r="2">
      <c r="A2" s="5"/>
      <c r="B2" s="5"/>
      <c r="C2" s="5"/>
      <c r="D2" s="5"/>
      <c r="E2" s="6" t="s">
        <v>6</v>
      </c>
      <c r="F2" s="6" t="s">
        <v>7</v>
      </c>
      <c r="G2" s="5"/>
    </row>
    <row r="3">
      <c r="A3" s="7" t="s">
        <v>8</v>
      </c>
      <c r="B3" s="8" t="s">
        <v>9</v>
      </c>
      <c r="C3" s="9" t="s">
        <v>10</v>
      </c>
      <c r="D3" s="9" t="s">
        <v>11</v>
      </c>
      <c r="E3" s="10">
        <v>605.0</v>
      </c>
      <c r="F3" s="10">
        <v>80.0</v>
      </c>
      <c r="G3" s="11"/>
    </row>
    <row r="4">
      <c r="A4" s="12"/>
      <c r="B4" s="8" t="s">
        <v>12</v>
      </c>
      <c r="C4" s="13"/>
      <c r="D4" s="13"/>
      <c r="E4" s="11"/>
      <c r="F4" s="11"/>
      <c r="G4" s="11"/>
    </row>
    <row r="5">
      <c r="A5" s="12"/>
      <c r="B5" s="8" t="s">
        <v>13</v>
      </c>
      <c r="C5" s="13"/>
      <c r="D5" s="13"/>
      <c r="E5" s="11"/>
      <c r="F5" s="11"/>
      <c r="G5" s="11"/>
    </row>
    <row r="6">
      <c r="A6" s="12"/>
      <c r="B6" s="8" t="s">
        <v>14</v>
      </c>
      <c r="C6" s="13"/>
      <c r="D6" s="13"/>
      <c r="E6" s="11"/>
      <c r="F6" s="11"/>
      <c r="G6" s="11"/>
    </row>
    <row r="7">
      <c r="A7" s="12"/>
      <c r="B7" s="8" t="s">
        <v>15</v>
      </c>
      <c r="C7" s="13"/>
      <c r="D7" s="13"/>
      <c r="E7" s="11"/>
      <c r="F7" s="11"/>
      <c r="G7" s="11"/>
    </row>
    <row r="8">
      <c r="A8" s="12"/>
      <c r="B8" s="8" t="s">
        <v>16</v>
      </c>
      <c r="C8" s="13"/>
      <c r="D8" s="13"/>
      <c r="E8" s="11"/>
      <c r="F8" s="11"/>
      <c r="G8" s="11"/>
    </row>
    <row r="9">
      <c r="A9" s="12"/>
      <c r="B9" s="8" t="s">
        <v>17</v>
      </c>
      <c r="C9" s="13"/>
      <c r="D9" s="13"/>
      <c r="E9" s="11"/>
      <c r="F9" s="11"/>
      <c r="G9" s="11"/>
    </row>
    <row r="10">
      <c r="A10" s="5"/>
      <c r="B10" s="8" t="s">
        <v>18</v>
      </c>
      <c r="C10" s="13"/>
      <c r="D10" s="9" t="s">
        <v>11</v>
      </c>
      <c r="E10" s="11"/>
      <c r="F10" s="11"/>
      <c r="G10" s="11"/>
    </row>
    <row r="11">
      <c r="A11" s="7" t="s">
        <v>19</v>
      </c>
      <c r="B11" s="8" t="s">
        <v>20</v>
      </c>
      <c r="C11" s="13"/>
      <c r="D11" s="13"/>
      <c r="E11" s="11"/>
      <c r="F11" s="11"/>
      <c r="G11" s="11"/>
    </row>
    <row r="12">
      <c r="A12" s="12"/>
      <c r="B12" s="8" t="s">
        <v>21</v>
      </c>
      <c r="C12" s="9" t="s">
        <v>22</v>
      </c>
      <c r="D12" s="13"/>
      <c r="E12" s="10">
        <v>368.0</v>
      </c>
      <c r="F12" s="10">
        <v>56.0</v>
      </c>
      <c r="G12" s="11"/>
    </row>
    <row r="13">
      <c r="A13" s="12"/>
      <c r="B13" s="8" t="s">
        <v>23</v>
      </c>
      <c r="D13" s="13"/>
      <c r="E13" s="11"/>
      <c r="F13" s="11"/>
      <c r="G13" s="11"/>
    </row>
    <row r="14">
      <c r="A14" s="12"/>
      <c r="B14" s="8" t="s">
        <v>24</v>
      </c>
      <c r="C14" s="9" t="s">
        <v>25</v>
      </c>
      <c r="D14" s="9" t="s">
        <v>26</v>
      </c>
      <c r="E14" s="11"/>
      <c r="F14" s="11"/>
      <c r="G14" s="11"/>
    </row>
    <row r="15">
      <c r="A15" s="12"/>
      <c r="B15" s="8" t="s">
        <v>27</v>
      </c>
      <c r="C15" s="13"/>
      <c r="D15" s="13"/>
      <c r="E15" s="11"/>
      <c r="F15" s="11"/>
      <c r="G15" s="11"/>
    </row>
    <row r="16">
      <c r="A16" s="12"/>
      <c r="B16" s="8" t="s">
        <v>28</v>
      </c>
      <c r="C16" s="13"/>
      <c r="D16" s="13"/>
      <c r="E16" s="11"/>
      <c r="F16" s="11"/>
      <c r="G16" s="11"/>
    </row>
    <row r="17">
      <c r="A17" s="5"/>
      <c r="B17" s="8" t="s">
        <v>29</v>
      </c>
      <c r="C17" s="13"/>
      <c r="D17" s="13"/>
      <c r="E17" s="11"/>
      <c r="F17" s="11"/>
      <c r="G17" s="11"/>
    </row>
    <row r="18">
      <c r="A18" s="7" t="s">
        <v>30</v>
      </c>
      <c r="B18" s="8" t="s">
        <v>31</v>
      </c>
      <c r="C18" s="9" t="s">
        <v>32</v>
      </c>
      <c r="D18" s="13"/>
      <c r="E18" s="11"/>
      <c r="F18" s="11"/>
      <c r="G18" s="11"/>
    </row>
    <row r="19">
      <c r="A19" s="12"/>
      <c r="B19" s="8" t="s">
        <v>33</v>
      </c>
      <c r="C19" s="13"/>
      <c r="D19" s="13"/>
      <c r="E19" s="11"/>
      <c r="F19" s="11"/>
      <c r="G19" s="11"/>
    </row>
    <row r="20">
      <c r="A20" s="12"/>
      <c r="B20" s="8" t="s">
        <v>34</v>
      </c>
      <c r="C20" s="13"/>
      <c r="D20" s="13"/>
      <c r="E20" s="11"/>
      <c r="F20" s="11"/>
      <c r="G20" s="11"/>
    </row>
    <row r="21">
      <c r="A21" s="12"/>
      <c r="B21" s="8" t="s">
        <v>35</v>
      </c>
      <c r="C21" s="9" t="s">
        <v>36</v>
      </c>
      <c r="D21" s="13"/>
      <c r="E21" s="10">
        <v>12.0</v>
      </c>
      <c r="F21" s="10">
        <v>7.0</v>
      </c>
      <c r="G21" s="11"/>
    </row>
    <row r="22">
      <c r="A22" s="12"/>
      <c r="B22" s="8" t="s">
        <v>37</v>
      </c>
      <c r="C22" s="13"/>
      <c r="D22" s="13"/>
      <c r="E22" s="11"/>
      <c r="F22" s="11"/>
      <c r="G22" s="11"/>
    </row>
    <row r="23">
      <c r="A23" s="5"/>
      <c r="B23" s="8" t="s">
        <v>38</v>
      </c>
      <c r="C23" s="13"/>
      <c r="D23" s="13"/>
      <c r="E23" s="11"/>
      <c r="F23" s="11"/>
      <c r="G23" s="11"/>
    </row>
    <row r="24">
      <c r="A24" s="7" t="s">
        <v>39</v>
      </c>
      <c r="B24" s="8" t="s">
        <v>40</v>
      </c>
      <c r="C24" s="9" t="s">
        <v>41</v>
      </c>
      <c r="D24" s="13"/>
      <c r="E24" s="10">
        <v>241.0</v>
      </c>
      <c r="F24" s="10">
        <v>50.0</v>
      </c>
      <c r="G24" s="11"/>
    </row>
    <row r="25">
      <c r="A25" s="12"/>
      <c r="B25" s="14" t="s">
        <v>42</v>
      </c>
      <c r="C25" s="15"/>
      <c r="D25" s="9" t="s">
        <v>43</v>
      </c>
      <c r="E25" s="10">
        <v>659.0</v>
      </c>
      <c r="F25" s="10">
        <v>38.0</v>
      </c>
      <c r="G25" s="11"/>
    </row>
    <row r="26">
      <c r="A26" s="12"/>
      <c r="B26" s="5"/>
      <c r="C26" s="5"/>
      <c r="D26" s="9" t="s">
        <v>44</v>
      </c>
      <c r="E26" s="10"/>
      <c r="F26" s="10"/>
      <c r="G26" s="11"/>
    </row>
    <row r="27">
      <c r="A27" s="12"/>
      <c r="B27" s="14" t="s">
        <v>45</v>
      </c>
      <c r="C27" s="15"/>
      <c r="D27" s="9" t="s">
        <v>46</v>
      </c>
      <c r="E27" s="10">
        <v>45.0</v>
      </c>
      <c r="F27" s="10">
        <v>13.0</v>
      </c>
      <c r="G27" s="11"/>
    </row>
    <row r="28">
      <c r="A28" s="5"/>
      <c r="B28" s="5"/>
      <c r="C28" s="5"/>
      <c r="D28" s="9" t="s">
        <v>47</v>
      </c>
      <c r="E28" s="10">
        <v>52.0</v>
      </c>
      <c r="F28" s="10">
        <v>14.0</v>
      </c>
      <c r="G28" s="11"/>
    </row>
    <row r="29">
      <c r="A29" s="16" t="s">
        <v>48</v>
      </c>
      <c r="F29" s="17">
        <v>125.0</v>
      </c>
    </row>
  </sheetData>
  <mergeCells count="14">
    <mergeCell ref="A11:A17"/>
    <mergeCell ref="A18:A23"/>
    <mergeCell ref="A24:A28"/>
    <mergeCell ref="B25:B26"/>
    <mergeCell ref="C25:C26"/>
    <mergeCell ref="B27:B28"/>
    <mergeCell ref="C27:C28"/>
    <mergeCell ref="A1:A2"/>
    <mergeCell ref="B1:B2"/>
    <mergeCell ref="C1:C2"/>
    <mergeCell ref="D1:D2"/>
    <mergeCell ref="E1:F1"/>
    <mergeCell ref="G1:G2"/>
    <mergeCell ref="A3:A10"/>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560</v>
      </c>
      <c r="C1" s="16" t="s">
        <v>881</v>
      </c>
      <c r="D1" s="16" t="s">
        <v>531</v>
      </c>
      <c r="E1" s="16" t="s">
        <v>882</v>
      </c>
    </row>
    <row r="2">
      <c r="A2" s="16" t="s">
        <v>564</v>
      </c>
      <c r="C2" s="17" t="s">
        <v>560</v>
      </c>
      <c r="D2" s="17" t="s">
        <v>883</v>
      </c>
    </row>
    <row r="3">
      <c r="A3" s="16" t="s">
        <v>572</v>
      </c>
      <c r="C3" s="17" t="s">
        <v>572</v>
      </c>
      <c r="D3" s="17" t="s">
        <v>884</v>
      </c>
    </row>
    <row r="4">
      <c r="A4" s="16" t="s">
        <v>574</v>
      </c>
      <c r="C4" s="17" t="s">
        <v>574</v>
      </c>
      <c r="D4" s="17" t="s">
        <v>885</v>
      </c>
    </row>
    <row r="5">
      <c r="A5" s="16" t="s">
        <v>578</v>
      </c>
      <c r="C5" s="17" t="s">
        <v>578</v>
      </c>
      <c r="D5" s="17" t="s">
        <v>886</v>
      </c>
    </row>
    <row r="6">
      <c r="A6" s="16" t="s">
        <v>582</v>
      </c>
      <c r="C6" s="17" t="s">
        <v>582</v>
      </c>
      <c r="D6" s="17" t="s">
        <v>887</v>
      </c>
    </row>
    <row r="7">
      <c r="A7" s="16" t="s">
        <v>582</v>
      </c>
      <c r="C7" s="17" t="s">
        <v>670</v>
      </c>
      <c r="D7" s="17" t="s">
        <v>888</v>
      </c>
    </row>
    <row r="8">
      <c r="A8" s="16" t="s">
        <v>594</v>
      </c>
      <c r="C8" s="17" t="s">
        <v>594</v>
      </c>
      <c r="D8" s="17" t="s">
        <v>888</v>
      </c>
    </row>
    <row r="9">
      <c r="A9" s="16" t="s">
        <v>632</v>
      </c>
      <c r="C9" s="17" t="s">
        <v>643</v>
      </c>
      <c r="D9" s="17" t="s">
        <v>889</v>
      </c>
    </row>
    <row r="10">
      <c r="A10" s="16" t="s">
        <v>643</v>
      </c>
      <c r="C10" s="17" t="s">
        <v>651</v>
      </c>
      <c r="D10" s="17" t="s">
        <v>890</v>
      </c>
    </row>
    <row r="11">
      <c r="A11" s="16" t="s">
        <v>643</v>
      </c>
    </row>
    <row r="12">
      <c r="A12" s="16" t="s">
        <v>643</v>
      </c>
    </row>
    <row r="13">
      <c r="A13" s="16" t="s">
        <v>651</v>
      </c>
    </row>
    <row r="14">
      <c r="A14" s="16" t="s">
        <v>643</v>
      </c>
    </row>
    <row r="15">
      <c r="A15" s="16" t="s">
        <v>670</v>
      </c>
    </row>
    <row r="16">
      <c r="A16" s="16" t="s">
        <v>594</v>
      </c>
    </row>
    <row r="17">
      <c r="A17" s="16" t="s">
        <v>594</v>
      </c>
    </row>
    <row r="18">
      <c r="A18" s="16" t="s">
        <v>594</v>
      </c>
    </row>
    <row r="19">
      <c r="A19" s="16" t="s">
        <v>738</v>
      </c>
    </row>
    <row r="21">
      <c r="A21" s="80"/>
    </row>
    <row r="23">
      <c r="A23" s="80"/>
    </row>
    <row r="24">
      <c r="A24" s="80"/>
    </row>
    <row r="25">
      <c r="A25" s="80"/>
    </row>
    <row r="26">
      <c r="A26" s="80"/>
    </row>
    <row r="27">
      <c r="A27" s="80"/>
    </row>
    <row r="28">
      <c r="A28" s="80"/>
    </row>
    <row r="29">
      <c r="A29" s="80"/>
    </row>
    <row r="30">
      <c r="A30" s="80"/>
    </row>
    <row r="31">
      <c r="A31" s="80"/>
    </row>
    <row r="32">
      <c r="A32" s="80"/>
    </row>
    <row r="33">
      <c r="A33" s="80"/>
    </row>
    <row r="34">
      <c r="A34" s="80"/>
    </row>
    <row r="35">
      <c r="A35" s="80"/>
    </row>
    <row r="36">
      <c r="A36" s="80"/>
    </row>
    <row r="37">
      <c r="A37" s="80"/>
    </row>
    <row r="38">
      <c r="A38" s="80"/>
    </row>
    <row r="39">
      <c r="A39" s="80"/>
    </row>
    <row r="44">
      <c r="A44" s="80"/>
    </row>
    <row r="45">
      <c r="A45" s="80"/>
    </row>
    <row r="46">
      <c r="A46" s="80"/>
    </row>
    <row r="47">
      <c r="A47" s="80"/>
    </row>
    <row r="48">
      <c r="A48" s="80"/>
    </row>
    <row r="49">
      <c r="A49" s="80"/>
    </row>
    <row r="50">
      <c r="A50" s="80"/>
    </row>
    <row r="51">
      <c r="A51" s="80"/>
    </row>
    <row r="52">
      <c r="A52" s="80"/>
    </row>
    <row r="53">
      <c r="A53" s="80"/>
    </row>
    <row r="54">
      <c r="A54" s="80"/>
    </row>
    <row r="55">
      <c r="A55" s="80"/>
    </row>
    <row r="56">
      <c r="A56" s="80"/>
    </row>
    <row r="57">
      <c r="A57" s="80"/>
    </row>
    <row r="58">
      <c r="A58" s="80"/>
    </row>
    <row r="59">
      <c r="A59" s="80"/>
    </row>
    <row r="65">
      <c r="A65" s="80"/>
    </row>
    <row r="66">
      <c r="A66" s="80"/>
    </row>
    <row r="67">
      <c r="A67" s="80"/>
    </row>
    <row r="68">
      <c r="A68" s="80"/>
    </row>
    <row r="69">
      <c r="A69" s="80"/>
    </row>
    <row r="70">
      <c r="A70" s="80"/>
    </row>
    <row r="71">
      <c r="A71" s="80"/>
    </row>
    <row r="72">
      <c r="A72" s="80"/>
    </row>
    <row r="73">
      <c r="A73" s="80"/>
    </row>
    <row r="74">
      <c r="A74" s="80"/>
    </row>
    <row r="75">
      <c r="A75" s="80"/>
    </row>
    <row r="76">
      <c r="A76" s="80"/>
    </row>
    <row r="77">
      <c r="A77" s="80"/>
    </row>
    <row r="78">
      <c r="A78" s="80"/>
    </row>
    <row r="79">
      <c r="A79" s="80"/>
    </row>
    <row r="80">
      <c r="A80" s="80"/>
    </row>
    <row r="81">
      <c r="A81" s="80"/>
    </row>
    <row r="93">
      <c r="A93" s="80"/>
    </row>
    <row r="94">
      <c r="A94" s="80"/>
    </row>
    <row r="95">
      <c r="A95" s="80"/>
    </row>
    <row r="96">
      <c r="A96" s="80"/>
    </row>
    <row r="97">
      <c r="A97" s="80"/>
    </row>
    <row r="98">
      <c r="A98" s="80"/>
    </row>
    <row r="99">
      <c r="A99" s="80"/>
    </row>
    <row r="100">
      <c r="A100" s="80"/>
    </row>
    <row r="101">
      <c r="A101" s="80"/>
    </row>
    <row r="102">
      <c r="A102" s="80"/>
    </row>
    <row r="103">
      <c r="A103" s="80"/>
    </row>
    <row r="104">
      <c r="A104" s="80"/>
    </row>
    <row r="105">
      <c r="A105" s="80"/>
    </row>
    <row r="106">
      <c r="A106" s="80"/>
    </row>
    <row r="107">
      <c r="A107" s="80"/>
    </row>
    <row r="108">
      <c r="A108" s="80"/>
    </row>
    <row r="109">
      <c r="A109" s="80"/>
    </row>
    <row r="110">
      <c r="A110" s="80"/>
    </row>
    <row r="111">
      <c r="A111" s="80"/>
    </row>
    <row r="112">
      <c r="A112" s="80"/>
    </row>
    <row r="113">
      <c r="A113" s="80"/>
    </row>
    <row r="114">
      <c r="A114" s="80"/>
    </row>
    <row r="115">
      <c r="A115" s="80"/>
    </row>
    <row r="116">
      <c r="A116" s="80"/>
    </row>
    <row r="117">
      <c r="A117" s="80"/>
    </row>
    <row r="118">
      <c r="A118" s="80"/>
    </row>
    <row r="119">
      <c r="A119" s="80"/>
    </row>
    <row r="120">
      <c r="A120" s="80"/>
    </row>
    <row r="121">
      <c r="A121" s="80"/>
    </row>
    <row r="122">
      <c r="A122" s="80"/>
    </row>
    <row r="123">
      <c r="A123" s="80"/>
    </row>
    <row r="124">
      <c r="A124" s="80"/>
    </row>
    <row r="125">
      <c r="A125" s="80"/>
    </row>
    <row r="126">
      <c r="A126" s="80"/>
    </row>
    <row r="127">
      <c r="A127" s="80"/>
    </row>
    <row r="128">
      <c r="A128" s="80"/>
    </row>
    <row r="129">
      <c r="A129" s="80"/>
    </row>
    <row r="130">
      <c r="A130" s="80"/>
    </row>
    <row r="131">
      <c r="A131" s="80"/>
    </row>
    <row r="132">
      <c r="A132" s="80"/>
    </row>
    <row r="133">
      <c r="A133" s="80"/>
    </row>
    <row r="134">
      <c r="A134" s="80"/>
    </row>
    <row r="135">
      <c r="A135" s="80"/>
    </row>
    <row r="136">
      <c r="A136" s="80"/>
    </row>
    <row r="137">
      <c r="A137" s="80"/>
    </row>
    <row r="138">
      <c r="A138" s="80"/>
    </row>
    <row r="139">
      <c r="A139" s="80"/>
    </row>
    <row r="140">
      <c r="A140" s="80"/>
    </row>
    <row r="141">
      <c r="A141" s="80"/>
    </row>
    <row r="142">
      <c r="A142" s="80"/>
    </row>
    <row r="143">
      <c r="A143" s="80"/>
    </row>
    <row r="144">
      <c r="A144" s="80"/>
    </row>
    <row r="145">
      <c r="A145" s="80"/>
    </row>
    <row r="146">
      <c r="A146" s="80"/>
    </row>
    <row r="147">
      <c r="A147" s="80"/>
    </row>
    <row r="148">
      <c r="A148" s="80"/>
    </row>
    <row r="149">
      <c r="A149" s="80"/>
    </row>
    <row r="150">
      <c r="A150" s="80"/>
    </row>
    <row r="151">
      <c r="A151" s="80"/>
    </row>
    <row r="152">
      <c r="A152" s="80"/>
    </row>
    <row r="153">
      <c r="A153" s="80"/>
    </row>
    <row r="154">
      <c r="A154" s="80"/>
    </row>
    <row r="155">
      <c r="A155" s="80"/>
    </row>
    <row r="156">
      <c r="A156" s="80"/>
    </row>
    <row r="157">
      <c r="A157" s="80"/>
    </row>
    <row r="158">
      <c r="A158" s="80"/>
    </row>
    <row r="159">
      <c r="A159" s="80"/>
    </row>
    <row r="160">
      <c r="A160" s="80"/>
    </row>
    <row r="161">
      <c r="A161" s="80"/>
    </row>
    <row r="162">
      <c r="A162" s="80"/>
    </row>
    <row r="163">
      <c r="A163" s="80"/>
    </row>
    <row r="164">
      <c r="A164" s="80"/>
    </row>
    <row r="165">
      <c r="A165" s="80"/>
    </row>
    <row r="166">
      <c r="A166" s="80"/>
    </row>
    <row r="167">
      <c r="A167" s="80"/>
    </row>
    <row r="168">
      <c r="A168" s="80"/>
    </row>
    <row r="169">
      <c r="A169" s="80"/>
    </row>
    <row r="170">
      <c r="A170" s="80"/>
    </row>
    <row r="171">
      <c r="A171" s="80"/>
    </row>
    <row r="172">
      <c r="A172" s="80"/>
    </row>
    <row r="173">
      <c r="A173" s="80"/>
    </row>
    <row r="174">
      <c r="A174" s="80"/>
    </row>
    <row r="175">
      <c r="A175" s="80"/>
    </row>
    <row r="176">
      <c r="A176" s="80"/>
    </row>
    <row r="177">
      <c r="A177" s="80"/>
    </row>
    <row r="178">
      <c r="A178" s="80"/>
    </row>
    <row r="179">
      <c r="A179" s="80"/>
    </row>
    <row r="180">
      <c r="A180" s="80"/>
    </row>
    <row r="181">
      <c r="A181" s="80"/>
    </row>
    <row r="182">
      <c r="A182" s="80"/>
    </row>
    <row r="183">
      <c r="A183" s="80"/>
    </row>
    <row r="184">
      <c r="A184" s="80"/>
    </row>
    <row r="185">
      <c r="A185" s="80"/>
    </row>
    <row r="186">
      <c r="A186" s="80"/>
    </row>
    <row r="187">
      <c r="A187" s="80"/>
    </row>
    <row r="188">
      <c r="A188" s="80"/>
    </row>
    <row r="189">
      <c r="A189" s="80"/>
    </row>
    <row r="190">
      <c r="A190" s="80"/>
    </row>
    <row r="191">
      <c r="A191" s="80"/>
    </row>
    <row r="192">
      <c r="A192" s="80"/>
    </row>
    <row r="193">
      <c r="A193" s="80"/>
    </row>
    <row r="194">
      <c r="A194" s="80"/>
    </row>
    <row r="195">
      <c r="A195" s="80"/>
    </row>
    <row r="196">
      <c r="A196" s="80"/>
    </row>
    <row r="197">
      <c r="A197" s="80"/>
    </row>
    <row r="199">
      <c r="A199" s="80"/>
    </row>
    <row r="200">
      <c r="A200" s="80"/>
    </row>
    <row r="201">
      <c r="A201" s="80"/>
    </row>
    <row r="202">
      <c r="A202" s="80"/>
    </row>
    <row r="203">
      <c r="A203" s="80"/>
    </row>
    <row r="204">
      <c r="A204" s="80"/>
    </row>
    <row r="205">
      <c r="A205" s="80"/>
    </row>
    <row r="206">
      <c r="A206" s="80"/>
    </row>
    <row r="207">
      <c r="A207" s="80"/>
    </row>
    <row r="208">
      <c r="A208" s="80"/>
    </row>
    <row r="209">
      <c r="A209" s="80"/>
    </row>
    <row r="210">
      <c r="A210" s="80"/>
    </row>
    <row r="211">
      <c r="A211" s="80"/>
    </row>
    <row r="212">
      <c r="A212" s="80"/>
    </row>
    <row r="213">
      <c r="A213" s="80"/>
    </row>
    <row r="214">
      <c r="A214" s="80"/>
    </row>
    <row r="215">
      <c r="A215" s="80"/>
    </row>
    <row r="216">
      <c r="A216" s="80"/>
    </row>
    <row r="217">
      <c r="A217" s="80"/>
    </row>
    <row r="218">
      <c r="A218" s="80"/>
    </row>
    <row r="219">
      <c r="A219" s="80"/>
    </row>
    <row r="220">
      <c r="A220" s="80"/>
    </row>
    <row r="221">
      <c r="A221" s="80"/>
    </row>
    <row r="222">
      <c r="A222" s="80"/>
    </row>
    <row r="223">
      <c r="A223" s="80"/>
    </row>
    <row r="224">
      <c r="A224" s="80"/>
    </row>
    <row r="225">
      <c r="A225" s="80"/>
    </row>
    <row r="226">
      <c r="A226" s="80"/>
    </row>
    <row r="227">
      <c r="A227" s="80"/>
    </row>
    <row r="228">
      <c r="A228" s="80"/>
    </row>
    <row r="229">
      <c r="A229" s="80"/>
    </row>
    <row r="230">
      <c r="A230" s="80"/>
    </row>
    <row r="231">
      <c r="A231" s="80"/>
    </row>
    <row r="232">
      <c r="A232" s="80"/>
    </row>
    <row r="233">
      <c r="A233" s="80"/>
    </row>
    <row r="234">
      <c r="A234" s="80"/>
    </row>
    <row r="235">
      <c r="A235" s="80"/>
    </row>
    <row r="236">
      <c r="A236" s="80"/>
    </row>
    <row r="237">
      <c r="A237" s="80"/>
    </row>
    <row r="238">
      <c r="A238" s="80"/>
    </row>
    <row r="239">
      <c r="A239" s="80"/>
    </row>
    <row r="240">
      <c r="A240" s="80"/>
    </row>
    <row r="241">
      <c r="A241" s="80"/>
    </row>
    <row r="242">
      <c r="A242" s="80"/>
    </row>
    <row r="243">
      <c r="A243" s="80"/>
    </row>
    <row r="244">
      <c r="A244" s="80"/>
    </row>
    <row r="245">
      <c r="A245" s="80"/>
    </row>
    <row r="246">
      <c r="A246" s="80"/>
    </row>
    <row r="247">
      <c r="A247" s="80"/>
    </row>
    <row r="248">
      <c r="A248" s="80"/>
    </row>
    <row r="249">
      <c r="A249" s="80"/>
    </row>
    <row r="250">
      <c r="A250" s="80"/>
    </row>
    <row r="251">
      <c r="A251" s="80"/>
    </row>
    <row r="252">
      <c r="A252" s="80"/>
    </row>
    <row r="253">
      <c r="A253" s="80"/>
    </row>
    <row r="254">
      <c r="A254" s="80"/>
    </row>
    <row r="255">
      <c r="A255" s="80"/>
    </row>
    <row r="256">
      <c r="A256" s="80"/>
    </row>
    <row r="257">
      <c r="A257" s="80"/>
    </row>
    <row r="258">
      <c r="A258" s="80"/>
    </row>
    <row r="259">
      <c r="A259" s="80"/>
    </row>
    <row r="260">
      <c r="A260" s="80"/>
    </row>
    <row r="261">
      <c r="A261" s="80"/>
    </row>
    <row r="262">
      <c r="A262" s="80"/>
    </row>
    <row r="263">
      <c r="A263" s="80"/>
    </row>
    <row r="264">
      <c r="A264" s="80"/>
    </row>
    <row r="265">
      <c r="A265" s="80"/>
    </row>
    <row r="266">
      <c r="A266" s="80"/>
    </row>
    <row r="267">
      <c r="A267" s="80"/>
    </row>
    <row r="268">
      <c r="A268" s="80"/>
    </row>
    <row r="269">
      <c r="A269" s="80"/>
    </row>
    <row r="270">
      <c r="A270" s="80"/>
    </row>
    <row r="271">
      <c r="A271" s="80"/>
    </row>
    <row r="272">
      <c r="A272" s="80"/>
    </row>
    <row r="273">
      <c r="A273" s="80"/>
    </row>
    <row r="274">
      <c r="A274" s="80"/>
    </row>
    <row r="275">
      <c r="A275" s="80"/>
    </row>
    <row r="276">
      <c r="A276" s="80"/>
    </row>
    <row r="277">
      <c r="A277" s="80"/>
    </row>
    <row r="278">
      <c r="A278" s="80"/>
    </row>
    <row r="279">
      <c r="A279" s="80"/>
    </row>
    <row r="280">
      <c r="A280" s="80"/>
    </row>
    <row r="281">
      <c r="A281" s="80"/>
    </row>
    <row r="282">
      <c r="A282" s="80"/>
    </row>
    <row r="283">
      <c r="A283" s="80"/>
    </row>
    <row r="284">
      <c r="A284" s="80"/>
    </row>
    <row r="285">
      <c r="A285" s="80"/>
    </row>
    <row r="286">
      <c r="A286" s="80"/>
    </row>
    <row r="287">
      <c r="A287" s="80"/>
    </row>
    <row r="288">
      <c r="A288" s="80"/>
    </row>
    <row r="289">
      <c r="A289" s="80"/>
    </row>
    <row r="290">
      <c r="A290" s="80"/>
    </row>
    <row r="291">
      <c r="A291" s="80"/>
    </row>
    <row r="292">
      <c r="A292" s="80"/>
    </row>
    <row r="293">
      <c r="A293" s="80"/>
    </row>
    <row r="294">
      <c r="A294" s="80"/>
    </row>
    <row r="295">
      <c r="A295" s="80"/>
    </row>
    <row r="296">
      <c r="A296" s="80"/>
    </row>
    <row r="297">
      <c r="A297" s="80"/>
    </row>
    <row r="298">
      <c r="A298" s="80"/>
    </row>
    <row r="299">
      <c r="A299" s="80"/>
    </row>
    <row r="300">
      <c r="A300" s="80"/>
    </row>
    <row r="301">
      <c r="A301" s="80"/>
    </row>
    <row r="302">
      <c r="A302" s="80"/>
    </row>
    <row r="303">
      <c r="A303" s="80"/>
    </row>
    <row r="304">
      <c r="A304" s="80"/>
    </row>
    <row r="305">
      <c r="A305" s="80"/>
    </row>
    <row r="306">
      <c r="A306" s="80"/>
    </row>
    <row r="307">
      <c r="A307" s="80"/>
    </row>
    <row r="308">
      <c r="A308" s="80"/>
    </row>
    <row r="309">
      <c r="A309" s="80"/>
    </row>
    <row r="310">
      <c r="A310" s="80"/>
    </row>
    <row r="311">
      <c r="A311" s="80"/>
    </row>
    <row r="312">
      <c r="A312" s="80"/>
    </row>
    <row r="313">
      <c r="A313" s="80"/>
    </row>
    <row r="314">
      <c r="A314" s="80"/>
    </row>
    <row r="315">
      <c r="A315" s="80"/>
    </row>
    <row r="316">
      <c r="A316" s="80"/>
    </row>
    <row r="318">
      <c r="A318" s="80"/>
    </row>
    <row r="319">
      <c r="A319" s="80"/>
    </row>
    <row r="320">
      <c r="A320" s="80"/>
    </row>
    <row r="321">
      <c r="A321" s="80"/>
    </row>
    <row r="322">
      <c r="A322" s="80"/>
    </row>
    <row r="323">
      <c r="A323" s="80"/>
    </row>
    <row r="324">
      <c r="A324" s="80"/>
    </row>
    <row r="325">
      <c r="A325" s="80"/>
    </row>
    <row r="326">
      <c r="A326" s="80"/>
    </row>
    <row r="327">
      <c r="A327" s="80"/>
    </row>
    <row r="328">
      <c r="A328" s="80"/>
    </row>
    <row r="329">
      <c r="A329" s="80"/>
    </row>
    <row r="330">
      <c r="A330" s="80"/>
    </row>
    <row r="331">
      <c r="A331" s="80"/>
    </row>
    <row r="332">
      <c r="A332" s="80"/>
    </row>
    <row r="333">
      <c r="A333" s="80"/>
    </row>
    <row r="334">
      <c r="A334" s="80"/>
    </row>
    <row r="335">
      <c r="A335" s="80"/>
    </row>
    <row r="336">
      <c r="A336" s="80"/>
    </row>
    <row r="337">
      <c r="A337" s="80"/>
    </row>
    <row r="338">
      <c r="A338" s="80"/>
    </row>
    <row r="339">
      <c r="A339" s="80"/>
    </row>
    <row r="340">
      <c r="A340" s="80"/>
    </row>
    <row r="341">
      <c r="A341" s="80"/>
    </row>
    <row r="342">
      <c r="A342" s="80"/>
    </row>
    <row r="343">
      <c r="A343" s="80"/>
    </row>
    <row r="344">
      <c r="A344" s="80"/>
    </row>
    <row r="345">
      <c r="A345" s="80"/>
    </row>
    <row r="346">
      <c r="A346" s="80"/>
    </row>
    <row r="347">
      <c r="A347" s="80"/>
    </row>
    <row r="348">
      <c r="A348" s="80"/>
    </row>
    <row r="349">
      <c r="A349" s="80"/>
    </row>
    <row r="384">
      <c r="A384" s="80"/>
    </row>
    <row r="385">
      <c r="A385" s="80"/>
    </row>
    <row r="386">
      <c r="A386" s="80"/>
    </row>
    <row r="387">
      <c r="A387" s="80"/>
    </row>
    <row r="388">
      <c r="A388" s="80"/>
    </row>
    <row r="389">
      <c r="A389" s="80"/>
    </row>
    <row r="390">
      <c r="A390" s="80"/>
    </row>
    <row r="391">
      <c r="A391" s="80"/>
    </row>
    <row r="392">
      <c r="A392" s="80"/>
    </row>
    <row r="393">
      <c r="A393" s="80"/>
    </row>
    <row r="394">
      <c r="A394" s="80"/>
    </row>
    <row r="395">
      <c r="A395" s="80"/>
    </row>
    <row r="396">
      <c r="A396" s="80"/>
    </row>
    <row r="397">
      <c r="A397" s="80"/>
    </row>
    <row r="398">
      <c r="A398" s="80"/>
    </row>
    <row r="399">
      <c r="A399" s="80"/>
    </row>
    <row r="400">
      <c r="A400" s="80"/>
    </row>
    <row r="401">
      <c r="A401" s="80"/>
    </row>
    <row r="402">
      <c r="A402" s="80"/>
    </row>
    <row r="403">
      <c r="A403" s="80"/>
    </row>
    <row r="409">
      <c r="A409" s="80"/>
    </row>
    <row r="410">
      <c r="A410" s="80"/>
    </row>
    <row r="411">
      <c r="A411" s="80"/>
    </row>
    <row r="412">
      <c r="A412" s="80"/>
    </row>
    <row r="413">
      <c r="A413" s="80"/>
    </row>
    <row r="414">
      <c r="A414" s="80"/>
    </row>
    <row r="415">
      <c r="A415" s="80"/>
    </row>
    <row r="416">
      <c r="A416" s="80"/>
    </row>
    <row r="417">
      <c r="A417" s="80"/>
    </row>
    <row r="418">
      <c r="A418" s="80"/>
    </row>
    <row r="419">
      <c r="A419" s="80"/>
    </row>
    <row r="420">
      <c r="A420" s="80"/>
    </row>
    <row r="421">
      <c r="A421" s="80"/>
    </row>
    <row r="422">
      <c r="A422" s="80"/>
    </row>
    <row r="423">
      <c r="A423" s="80"/>
    </row>
    <row r="424">
      <c r="A424" s="80"/>
    </row>
    <row r="425">
      <c r="A425" s="80"/>
    </row>
    <row r="426">
      <c r="A426" s="80"/>
    </row>
    <row r="427">
      <c r="A427" s="80"/>
    </row>
    <row r="428">
      <c r="A428" s="80"/>
    </row>
    <row r="429">
      <c r="A429" s="80"/>
    </row>
    <row r="430">
      <c r="A430" s="80"/>
    </row>
    <row r="431">
      <c r="A431" s="80"/>
    </row>
    <row r="433">
      <c r="A433" s="80"/>
    </row>
    <row r="434">
      <c r="A434" s="80"/>
    </row>
    <row r="435">
      <c r="A435" s="80"/>
    </row>
    <row r="436">
      <c r="A436" s="80"/>
    </row>
    <row r="437">
      <c r="A437" s="80"/>
    </row>
    <row r="438">
      <c r="A438" s="80"/>
    </row>
    <row r="439">
      <c r="A439" s="80"/>
    </row>
    <row r="440">
      <c r="A440" s="80"/>
    </row>
    <row r="441">
      <c r="A441" s="80"/>
    </row>
    <row r="442">
      <c r="A442" s="80"/>
    </row>
    <row r="443">
      <c r="A443" s="80"/>
    </row>
    <row r="444">
      <c r="A444" s="80"/>
    </row>
    <row r="445">
      <c r="A445" s="80"/>
    </row>
    <row r="446">
      <c r="A446" s="80"/>
    </row>
    <row r="447">
      <c r="A447" s="80"/>
    </row>
    <row r="448">
      <c r="A448" s="80"/>
    </row>
    <row r="449">
      <c r="A449" s="80"/>
    </row>
    <row r="450">
      <c r="A450" s="80"/>
    </row>
    <row r="451">
      <c r="A451" s="80"/>
    </row>
    <row r="452">
      <c r="A452" s="80"/>
    </row>
    <row r="453">
      <c r="A453" s="80"/>
    </row>
    <row r="454">
      <c r="A454" s="80"/>
    </row>
    <row r="455">
      <c r="A455" s="80"/>
    </row>
    <row r="456">
      <c r="A456" s="80"/>
    </row>
    <row r="457">
      <c r="A457" s="80"/>
    </row>
    <row r="458">
      <c r="A458" s="80"/>
    </row>
    <row r="459">
      <c r="A459" s="80"/>
    </row>
    <row r="460">
      <c r="A460" s="80"/>
    </row>
    <row r="461">
      <c r="A461" s="80"/>
    </row>
    <row r="462">
      <c r="A462" s="80"/>
    </row>
    <row r="463">
      <c r="A463" s="80"/>
    </row>
    <row r="464">
      <c r="A464" s="80"/>
    </row>
    <row r="465">
      <c r="A465" s="80"/>
    </row>
    <row r="466">
      <c r="A466" s="80"/>
    </row>
    <row r="467">
      <c r="A467" s="80"/>
    </row>
    <row r="468">
      <c r="A468" s="80"/>
    </row>
    <row r="469">
      <c r="A469" s="80"/>
    </row>
    <row r="470">
      <c r="A470" s="80"/>
    </row>
    <row r="471">
      <c r="A471" s="80"/>
    </row>
    <row r="472">
      <c r="A472" s="80"/>
    </row>
    <row r="473">
      <c r="A473" s="80"/>
    </row>
    <row r="474">
      <c r="A474" s="80"/>
    </row>
    <row r="475">
      <c r="A475" s="80"/>
    </row>
    <row r="476">
      <c r="A476" s="80"/>
    </row>
    <row r="477">
      <c r="A477" s="80"/>
    </row>
    <row r="478">
      <c r="A478" s="80"/>
    </row>
    <row r="479">
      <c r="A479" s="80"/>
    </row>
    <row r="480">
      <c r="A480" s="80"/>
    </row>
    <row r="481">
      <c r="A481" s="80"/>
    </row>
    <row r="482">
      <c r="A482" s="80"/>
    </row>
    <row r="483">
      <c r="A483" s="80"/>
    </row>
    <row r="484">
      <c r="A484" s="80"/>
    </row>
    <row r="485">
      <c r="A485" s="80"/>
    </row>
    <row r="486">
      <c r="A486" s="80"/>
    </row>
    <row r="487">
      <c r="A487" s="80"/>
    </row>
    <row r="488">
      <c r="A488" s="80"/>
    </row>
    <row r="489">
      <c r="A489" s="80"/>
    </row>
    <row r="490">
      <c r="A490" s="80"/>
    </row>
    <row r="491">
      <c r="A491" s="80"/>
    </row>
    <row r="492">
      <c r="A492" s="80"/>
    </row>
    <row r="493">
      <c r="A493" s="80"/>
    </row>
    <row r="494">
      <c r="A494" s="80"/>
    </row>
    <row r="495">
      <c r="A495" s="80"/>
    </row>
    <row r="496">
      <c r="A496" s="80"/>
    </row>
    <row r="498">
      <c r="A498" s="80"/>
    </row>
    <row r="499">
      <c r="A499" s="80"/>
    </row>
    <row r="500">
      <c r="A500" s="80"/>
    </row>
    <row r="501">
      <c r="A501" s="80"/>
    </row>
    <row r="502">
      <c r="A502" s="80"/>
    </row>
    <row r="503">
      <c r="A503" s="80"/>
    </row>
    <row r="504">
      <c r="A504" s="80"/>
    </row>
    <row r="505">
      <c r="A505" s="80"/>
    </row>
    <row r="506">
      <c r="A506" s="80"/>
    </row>
    <row r="507">
      <c r="A507" s="80"/>
    </row>
    <row r="508">
      <c r="A508" s="80"/>
    </row>
    <row r="509">
      <c r="A509" s="80"/>
    </row>
    <row r="510">
      <c r="A510" s="80"/>
    </row>
    <row r="511">
      <c r="A511" s="80"/>
    </row>
    <row r="512">
      <c r="A512" s="80"/>
    </row>
    <row r="513">
      <c r="A513" s="80"/>
    </row>
    <row r="514">
      <c r="A514" s="80"/>
    </row>
    <row r="515">
      <c r="A515" s="80"/>
    </row>
    <row r="516">
      <c r="A516" s="80"/>
    </row>
    <row r="517">
      <c r="A517" s="80"/>
    </row>
    <row r="518">
      <c r="A518" s="80"/>
    </row>
    <row r="519">
      <c r="A519" s="80"/>
    </row>
    <row r="520">
      <c r="A520" s="80"/>
    </row>
    <row r="521">
      <c r="A521" s="80"/>
    </row>
    <row r="522">
      <c r="A522" s="80"/>
    </row>
    <row r="523">
      <c r="A523" s="80"/>
    </row>
    <row r="524">
      <c r="A524" s="80"/>
    </row>
    <row r="525">
      <c r="A525" s="80"/>
    </row>
    <row r="526">
      <c r="A526" s="80"/>
    </row>
    <row r="527">
      <c r="A527" s="80"/>
    </row>
    <row r="528">
      <c r="A528" s="80"/>
    </row>
    <row r="529">
      <c r="A529" s="80"/>
    </row>
    <row r="530">
      <c r="A530" s="80"/>
    </row>
    <row r="531">
      <c r="A531" s="80"/>
    </row>
    <row r="532">
      <c r="A532" s="80"/>
    </row>
    <row r="533">
      <c r="A533" s="80"/>
    </row>
    <row r="534">
      <c r="A534" s="80"/>
    </row>
    <row r="535">
      <c r="A535" s="80"/>
    </row>
    <row r="536">
      <c r="A536" s="80"/>
    </row>
    <row r="537">
      <c r="A537" s="80"/>
    </row>
    <row r="538">
      <c r="A538" s="80"/>
    </row>
    <row r="539">
      <c r="A539" s="80"/>
    </row>
    <row r="540">
      <c r="A540" s="80"/>
    </row>
    <row r="541">
      <c r="A541" s="80"/>
    </row>
    <row r="542">
      <c r="A542" s="80"/>
    </row>
    <row r="543">
      <c r="A543" s="80"/>
    </row>
    <row r="544">
      <c r="A544" s="80"/>
    </row>
    <row r="545">
      <c r="A545" s="80"/>
    </row>
    <row r="546">
      <c r="A546" s="80"/>
    </row>
    <row r="547">
      <c r="A547" s="80"/>
    </row>
    <row r="548">
      <c r="A548" s="80"/>
    </row>
    <row r="549">
      <c r="A549" s="80"/>
    </row>
    <row r="550">
      <c r="A550" s="80"/>
    </row>
    <row r="551">
      <c r="A551" s="80"/>
    </row>
    <row r="552">
      <c r="A552" s="80"/>
    </row>
    <row r="553">
      <c r="A553" s="80"/>
    </row>
    <row r="554">
      <c r="A554" s="80"/>
    </row>
    <row r="555">
      <c r="A555" s="80"/>
    </row>
    <row r="556">
      <c r="A556" s="80"/>
    </row>
    <row r="557">
      <c r="A557" s="80"/>
    </row>
    <row r="559">
      <c r="A559" s="80"/>
    </row>
    <row r="560">
      <c r="A560" s="80"/>
    </row>
    <row r="561">
      <c r="A561" s="8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0.63"/>
    <col customWidth="1" min="2" max="2" width="23.13"/>
    <col customWidth="1" min="3" max="3" width="21.75"/>
    <col customWidth="1" min="4" max="4" width="19.13"/>
    <col customWidth="1" min="5" max="5" width="19.88"/>
    <col customWidth="1" min="6" max="6" width="52.5"/>
    <col customWidth="1" min="7" max="7" width="9.25"/>
    <col customWidth="1" min="8" max="8" width="22.5"/>
    <col customWidth="1" min="9" max="9" width="9.25"/>
  </cols>
  <sheetData>
    <row r="1">
      <c r="A1" s="1" t="s">
        <v>0</v>
      </c>
      <c r="B1" s="1" t="s">
        <v>1</v>
      </c>
      <c r="C1" s="1" t="s">
        <v>2</v>
      </c>
      <c r="D1" s="1" t="s">
        <v>3</v>
      </c>
      <c r="E1" s="18" t="s">
        <v>49</v>
      </c>
      <c r="F1" s="19"/>
      <c r="G1" s="19"/>
      <c r="H1" s="19"/>
      <c r="I1" s="3"/>
    </row>
    <row r="2">
      <c r="A2" s="5"/>
      <c r="B2" s="5"/>
      <c r="C2" s="5"/>
      <c r="D2" s="5"/>
      <c r="E2" s="20" t="s">
        <v>50</v>
      </c>
      <c r="F2" s="20" t="s">
        <v>51</v>
      </c>
      <c r="G2" s="6" t="s">
        <v>52</v>
      </c>
      <c r="H2" s="21" t="s">
        <v>53</v>
      </c>
      <c r="I2" s="22" t="s">
        <v>54</v>
      </c>
    </row>
    <row r="3">
      <c r="A3" s="7" t="s">
        <v>8</v>
      </c>
      <c r="B3" s="14" t="s">
        <v>9</v>
      </c>
      <c r="C3" s="23" t="s">
        <v>55</v>
      </c>
      <c r="D3" s="24"/>
      <c r="E3" s="25" t="s">
        <v>56</v>
      </c>
      <c r="F3" s="26" t="s">
        <v>57</v>
      </c>
      <c r="G3" s="10" t="s">
        <v>58</v>
      </c>
      <c r="H3" s="27"/>
      <c r="I3" s="28">
        <f>1</f>
        <v>1</v>
      </c>
    </row>
    <row r="4">
      <c r="A4" s="12"/>
      <c r="B4" s="12"/>
      <c r="C4" s="12"/>
      <c r="D4" s="12"/>
      <c r="E4" s="12"/>
      <c r="F4" s="26" t="s">
        <v>59</v>
      </c>
      <c r="G4" s="10" t="s">
        <v>58</v>
      </c>
      <c r="H4" s="27"/>
      <c r="I4" s="12"/>
    </row>
    <row r="5">
      <c r="A5" s="12"/>
      <c r="B5" s="12"/>
      <c r="C5" s="5"/>
      <c r="D5" s="5"/>
      <c r="E5" s="5"/>
      <c r="F5" s="26" t="s">
        <v>60</v>
      </c>
      <c r="G5" s="10" t="s">
        <v>58</v>
      </c>
      <c r="H5" s="27"/>
      <c r="I5" s="5"/>
    </row>
    <row r="6">
      <c r="A6" s="12"/>
      <c r="B6" s="12"/>
      <c r="C6" s="23" t="s">
        <v>55</v>
      </c>
      <c r="D6" s="24"/>
      <c r="E6" s="25" t="s">
        <v>61</v>
      </c>
      <c r="F6" s="26" t="s">
        <v>62</v>
      </c>
      <c r="G6" s="10" t="s">
        <v>58</v>
      </c>
      <c r="H6" s="27"/>
      <c r="I6" s="28">
        <f>1</f>
        <v>1</v>
      </c>
    </row>
    <row r="7">
      <c r="A7" s="12"/>
      <c r="B7" s="12"/>
      <c r="C7" s="12"/>
      <c r="D7" s="12"/>
      <c r="E7" s="12"/>
      <c r="F7" s="26" t="s">
        <v>63</v>
      </c>
      <c r="G7" s="10" t="s">
        <v>58</v>
      </c>
      <c r="H7" s="27"/>
      <c r="I7" s="12"/>
    </row>
    <row r="8">
      <c r="A8" s="12"/>
      <c r="B8" s="12"/>
      <c r="C8" s="5"/>
      <c r="D8" s="5"/>
      <c r="E8" s="5"/>
      <c r="F8" s="26" t="s">
        <v>64</v>
      </c>
      <c r="G8" s="10" t="s">
        <v>58</v>
      </c>
      <c r="H8" s="27"/>
      <c r="I8" s="5"/>
    </row>
    <row r="9">
      <c r="A9" s="12"/>
      <c r="B9" s="12"/>
      <c r="C9" s="23" t="s">
        <v>55</v>
      </c>
      <c r="D9" s="24"/>
      <c r="E9" s="25" t="s">
        <v>65</v>
      </c>
      <c r="F9" s="26" t="s">
        <v>66</v>
      </c>
      <c r="G9" s="10" t="s">
        <v>58</v>
      </c>
      <c r="H9" s="27"/>
      <c r="I9" s="28">
        <f>1</f>
        <v>1</v>
      </c>
    </row>
    <row r="10">
      <c r="A10" s="12"/>
      <c r="B10" s="12"/>
      <c r="C10" s="12"/>
      <c r="D10" s="12"/>
      <c r="E10" s="12"/>
      <c r="F10" s="26" t="s">
        <v>67</v>
      </c>
      <c r="G10" s="10" t="s">
        <v>58</v>
      </c>
      <c r="H10" s="27"/>
      <c r="I10" s="12"/>
    </row>
    <row r="11">
      <c r="A11" s="12"/>
      <c r="B11" s="12"/>
      <c r="C11" s="5"/>
      <c r="D11" s="5"/>
      <c r="E11" s="5"/>
      <c r="F11" s="26" t="s">
        <v>68</v>
      </c>
      <c r="G11" s="10" t="s">
        <v>58</v>
      </c>
      <c r="H11" s="27"/>
      <c r="I11" s="5"/>
    </row>
    <row r="12">
      <c r="A12" s="12"/>
      <c r="B12" s="12"/>
      <c r="C12" s="23" t="s">
        <v>55</v>
      </c>
      <c r="D12" s="24"/>
      <c r="E12" s="29" t="s">
        <v>69</v>
      </c>
      <c r="F12" s="30" t="s">
        <v>67</v>
      </c>
      <c r="G12" s="10" t="s">
        <v>58</v>
      </c>
      <c r="H12" s="27"/>
      <c r="I12" s="31">
        <v>1.0</v>
      </c>
    </row>
    <row r="13">
      <c r="A13" s="12"/>
      <c r="B13" s="12"/>
      <c r="C13" s="12"/>
      <c r="D13" s="12"/>
      <c r="E13" s="12"/>
      <c r="F13" s="30" t="s">
        <v>68</v>
      </c>
      <c r="G13" s="10" t="s">
        <v>58</v>
      </c>
      <c r="H13" s="27"/>
      <c r="I13" s="12"/>
    </row>
    <row r="14">
      <c r="A14" s="12"/>
      <c r="B14" s="12"/>
      <c r="C14" s="12"/>
      <c r="D14" s="12"/>
      <c r="E14" s="12"/>
      <c r="F14" s="26" t="s">
        <v>70</v>
      </c>
      <c r="G14" s="10" t="s">
        <v>58</v>
      </c>
      <c r="H14" s="27"/>
      <c r="I14" s="12"/>
    </row>
    <row r="15">
      <c r="A15" s="12"/>
      <c r="B15" s="5"/>
      <c r="C15" s="5"/>
      <c r="D15" s="5"/>
      <c r="E15" s="5"/>
      <c r="F15" s="26" t="s">
        <v>71</v>
      </c>
      <c r="G15" s="10" t="s">
        <v>58</v>
      </c>
      <c r="H15" s="27"/>
      <c r="I15" s="5"/>
    </row>
    <row r="16">
      <c r="A16" s="12"/>
      <c r="B16" s="14" t="s">
        <v>12</v>
      </c>
      <c r="C16" s="13"/>
      <c r="D16" s="13"/>
      <c r="E16" s="32">
        <v>17.0</v>
      </c>
      <c r="F16" s="32" t="s">
        <v>72</v>
      </c>
      <c r="G16" s="11"/>
      <c r="H16" s="27"/>
      <c r="I16" s="27"/>
    </row>
    <row r="17">
      <c r="A17" s="12"/>
      <c r="B17" s="12"/>
      <c r="C17" s="13"/>
      <c r="D17" s="13"/>
      <c r="E17" s="32">
        <v>25.0</v>
      </c>
      <c r="F17" s="32" t="s">
        <v>72</v>
      </c>
      <c r="G17" s="11"/>
      <c r="H17" s="27"/>
      <c r="I17" s="27"/>
    </row>
    <row r="18">
      <c r="A18" s="12"/>
      <c r="B18" s="12"/>
      <c r="C18" s="24" t="s">
        <v>55</v>
      </c>
      <c r="D18" s="15"/>
      <c r="E18" s="33" t="s">
        <v>73</v>
      </c>
      <c r="F18" s="26" t="s">
        <v>74</v>
      </c>
      <c r="G18" s="10" t="s">
        <v>58</v>
      </c>
      <c r="H18" s="27"/>
      <c r="I18" s="31">
        <v>1.0</v>
      </c>
    </row>
    <row r="19">
      <c r="A19" s="12"/>
      <c r="B19" s="12"/>
      <c r="C19" s="12"/>
      <c r="D19" s="12"/>
      <c r="E19" s="12"/>
      <c r="F19" s="26" t="s">
        <v>75</v>
      </c>
      <c r="G19" s="10" t="s">
        <v>58</v>
      </c>
      <c r="H19" s="27"/>
      <c r="I19" s="12"/>
    </row>
    <row r="20">
      <c r="A20" s="12"/>
      <c r="B20" s="5"/>
      <c r="C20" s="5"/>
      <c r="D20" s="5"/>
      <c r="E20" s="5"/>
      <c r="F20" s="26" t="s">
        <v>76</v>
      </c>
      <c r="G20" s="10" t="s">
        <v>58</v>
      </c>
      <c r="H20" s="27"/>
      <c r="I20" s="5"/>
    </row>
    <row r="21">
      <c r="A21" s="12"/>
      <c r="B21" s="8" t="s">
        <v>13</v>
      </c>
      <c r="C21" s="13"/>
      <c r="D21" s="13"/>
      <c r="E21" s="27"/>
      <c r="F21" s="27"/>
      <c r="G21" s="11"/>
      <c r="H21" s="27"/>
      <c r="I21" s="27"/>
    </row>
    <row r="22">
      <c r="A22" s="12"/>
      <c r="B22" s="8" t="s">
        <v>14</v>
      </c>
      <c r="C22" s="13"/>
      <c r="D22" s="13"/>
      <c r="E22" s="27"/>
      <c r="F22" s="27"/>
      <c r="G22" s="11"/>
      <c r="H22" s="27"/>
      <c r="I22" s="27"/>
    </row>
    <row r="23">
      <c r="A23" s="12"/>
      <c r="B23" s="8" t="s">
        <v>15</v>
      </c>
      <c r="C23" s="13"/>
      <c r="D23" s="13"/>
      <c r="E23" s="27"/>
      <c r="F23" s="27"/>
      <c r="G23" s="11"/>
      <c r="H23" s="27"/>
      <c r="I23" s="27"/>
    </row>
    <row r="24">
      <c r="A24" s="12"/>
      <c r="B24" s="8" t="s">
        <v>16</v>
      </c>
      <c r="C24" s="13"/>
      <c r="D24" s="13"/>
      <c r="E24" s="27"/>
      <c r="F24" s="27"/>
      <c r="G24" s="11"/>
      <c r="H24" s="27"/>
      <c r="I24" s="27"/>
    </row>
    <row r="25">
      <c r="A25" s="12"/>
      <c r="B25" s="8" t="s">
        <v>17</v>
      </c>
      <c r="C25" s="13"/>
      <c r="D25" s="13"/>
      <c r="E25" s="27"/>
      <c r="F25" s="27"/>
      <c r="G25" s="11"/>
      <c r="H25" s="27"/>
      <c r="I25" s="27"/>
    </row>
    <row r="26">
      <c r="A26" s="5"/>
      <c r="B26" s="8" t="s">
        <v>18</v>
      </c>
      <c r="C26" s="13"/>
      <c r="D26" s="9" t="s">
        <v>11</v>
      </c>
      <c r="E26" s="27"/>
      <c r="F26" s="27"/>
      <c r="G26" s="11"/>
      <c r="H26" s="27"/>
      <c r="I26" s="27"/>
    </row>
    <row r="27">
      <c r="A27" s="7" t="s">
        <v>19</v>
      </c>
      <c r="B27" s="14" t="s">
        <v>20</v>
      </c>
      <c r="C27" s="34"/>
      <c r="D27" s="13"/>
      <c r="E27" s="34" t="s">
        <v>77</v>
      </c>
      <c r="F27" s="27"/>
      <c r="G27" s="11"/>
      <c r="H27" s="27"/>
      <c r="I27" s="27"/>
    </row>
    <row r="28">
      <c r="A28" s="12"/>
      <c r="B28" s="12"/>
      <c r="C28" s="34"/>
      <c r="D28" s="13"/>
      <c r="E28" s="34" t="s">
        <v>78</v>
      </c>
      <c r="F28" s="27"/>
      <c r="G28" s="11"/>
      <c r="H28" s="27"/>
      <c r="I28" s="27"/>
    </row>
    <row r="29">
      <c r="A29" s="12"/>
      <c r="B29" s="5"/>
      <c r="C29" s="34"/>
      <c r="D29" s="13"/>
      <c r="E29" s="34" t="s">
        <v>79</v>
      </c>
      <c r="F29" s="27"/>
      <c r="G29" s="11"/>
      <c r="H29" s="27"/>
      <c r="I29" s="27"/>
    </row>
    <row r="30">
      <c r="A30" s="12"/>
      <c r="B30" s="14" t="s">
        <v>21</v>
      </c>
      <c r="C30" s="23" t="s">
        <v>80</v>
      </c>
      <c r="D30" s="15"/>
      <c r="E30" s="25" t="s">
        <v>81</v>
      </c>
      <c r="F30" s="26" t="s">
        <v>82</v>
      </c>
      <c r="G30" s="10" t="s">
        <v>83</v>
      </c>
      <c r="H30" s="26" t="s">
        <v>84</v>
      </c>
      <c r="I30" s="28">
        <f>1/3</f>
        <v>0.3333333333</v>
      </c>
    </row>
    <row r="31">
      <c r="A31" s="12"/>
      <c r="B31" s="12"/>
      <c r="C31" s="12"/>
      <c r="D31" s="12"/>
      <c r="E31" s="12"/>
      <c r="F31" s="26" t="s">
        <v>85</v>
      </c>
      <c r="G31" s="10" t="s">
        <v>58</v>
      </c>
      <c r="H31" s="26"/>
      <c r="I31" s="12"/>
    </row>
    <row r="32">
      <c r="A32" s="12"/>
      <c r="B32" s="12"/>
      <c r="C32" s="5"/>
      <c r="D32" s="5"/>
      <c r="E32" s="5"/>
      <c r="F32" s="26" t="s">
        <v>86</v>
      </c>
      <c r="G32" s="10" t="s">
        <v>83</v>
      </c>
      <c r="H32" s="26" t="s">
        <v>87</v>
      </c>
      <c r="I32" s="5"/>
    </row>
    <row r="33">
      <c r="A33" s="12"/>
      <c r="B33" s="12"/>
      <c r="C33" s="23" t="s">
        <v>80</v>
      </c>
      <c r="D33" s="15"/>
      <c r="E33" s="25" t="s">
        <v>88</v>
      </c>
      <c r="F33" s="26" t="s">
        <v>89</v>
      </c>
      <c r="G33" s="10" t="s">
        <v>83</v>
      </c>
      <c r="H33" s="26" t="s">
        <v>84</v>
      </c>
      <c r="I33" s="28">
        <f>0</f>
        <v>0</v>
      </c>
    </row>
    <row r="34">
      <c r="A34" s="12"/>
      <c r="B34" s="12"/>
      <c r="C34" s="12"/>
      <c r="D34" s="12"/>
      <c r="E34" s="12"/>
      <c r="F34" s="26" t="s">
        <v>89</v>
      </c>
      <c r="G34" s="10" t="s">
        <v>83</v>
      </c>
      <c r="H34" s="26" t="s">
        <v>84</v>
      </c>
      <c r="I34" s="12"/>
    </row>
    <row r="35">
      <c r="A35" s="12"/>
      <c r="B35" s="12"/>
      <c r="C35" s="5"/>
      <c r="D35" s="5"/>
      <c r="E35" s="5"/>
      <c r="F35" s="26" t="s">
        <v>90</v>
      </c>
      <c r="G35" s="10" t="s">
        <v>83</v>
      </c>
      <c r="H35" s="27"/>
      <c r="I35" s="5"/>
    </row>
    <row r="36">
      <c r="A36" s="12"/>
      <c r="B36" s="12"/>
      <c r="C36" s="23" t="s">
        <v>80</v>
      </c>
      <c r="D36" s="15"/>
      <c r="E36" s="25" t="s">
        <v>91</v>
      </c>
      <c r="F36" s="26" t="s">
        <v>92</v>
      </c>
      <c r="G36" s="10" t="s">
        <v>58</v>
      </c>
      <c r="H36" s="27"/>
      <c r="I36" s="28">
        <f>2/3</f>
        <v>0.6666666667</v>
      </c>
    </row>
    <row r="37">
      <c r="A37" s="12"/>
      <c r="B37" s="12"/>
      <c r="C37" s="12"/>
      <c r="D37" s="12"/>
      <c r="E37" s="12"/>
      <c r="F37" s="26" t="s">
        <v>93</v>
      </c>
      <c r="G37" s="10" t="s">
        <v>58</v>
      </c>
      <c r="H37" s="27"/>
      <c r="I37" s="12"/>
    </row>
    <row r="38">
      <c r="A38" s="12"/>
      <c r="B38" s="5"/>
      <c r="C38" s="5"/>
      <c r="D38" s="5"/>
      <c r="E38" s="5"/>
      <c r="F38" s="26" t="s">
        <v>94</v>
      </c>
      <c r="G38" s="10" t="s">
        <v>83</v>
      </c>
      <c r="H38" s="35" t="s">
        <v>84</v>
      </c>
      <c r="I38" s="5"/>
    </row>
    <row r="39">
      <c r="A39" s="12"/>
      <c r="B39" s="14" t="s">
        <v>23</v>
      </c>
      <c r="C39" s="23" t="s">
        <v>95</v>
      </c>
      <c r="D39" s="15"/>
      <c r="E39" s="25" t="s">
        <v>81</v>
      </c>
      <c r="F39" s="26" t="s">
        <v>96</v>
      </c>
      <c r="G39" s="10" t="s">
        <v>58</v>
      </c>
      <c r="H39" s="27"/>
      <c r="I39" s="28">
        <f>1</f>
        <v>1</v>
      </c>
    </row>
    <row r="40">
      <c r="A40" s="12"/>
      <c r="B40" s="12"/>
      <c r="C40" s="12"/>
      <c r="D40" s="12"/>
      <c r="E40" s="12"/>
      <c r="F40" s="26" t="s">
        <v>97</v>
      </c>
      <c r="G40" s="10" t="s">
        <v>58</v>
      </c>
      <c r="H40" s="27"/>
      <c r="I40" s="12"/>
    </row>
    <row r="41">
      <c r="A41" s="12"/>
      <c r="B41" s="12"/>
      <c r="C41" s="5"/>
      <c r="D41" s="5"/>
      <c r="E41" s="5"/>
      <c r="F41" s="26" t="s">
        <v>98</v>
      </c>
      <c r="G41" s="10" t="s">
        <v>58</v>
      </c>
      <c r="H41" s="27"/>
      <c r="I41" s="5"/>
    </row>
    <row r="42">
      <c r="A42" s="12"/>
      <c r="B42" s="12"/>
      <c r="C42" s="23" t="s">
        <v>95</v>
      </c>
      <c r="D42" s="15"/>
      <c r="E42" s="25" t="s">
        <v>99</v>
      </c>
      <c r="F42" s="26" t="s">
        <v>100</v>
      </c>
      <c r="G42" s="10" t="s">
        <v>58</v>
      </c>
      <c r="H42" s="27"/>
      <c r="I42" s="28">
        <f>1</f>
        <v>1</v>
      </c>
    </row>
    <row r="43">
      <c r="A43" s="12"/>
      <c r="B43" s="12"/>
      <c r="C43" s="12"/>
      <c r="D43" s="12"/>
      <c r="E43" s="12"/>
      <c r="F43" s="26" t="s">
        <v>101</v>
      </c>
      <c r="G43" s="10" t="s">
        <v>58</v>
      </c>
      <c r="H43" s="27"/>
      <c r="I43" s="12"/>
    </row>
    <row r="44">
      <c r="A44" s="12"/>
      <c r="B44" s="12"/>
      <c r="C44" s="5"/>
      <c r="D44" s="5"/>
      <c r="E44" s="5"/>
      <c r="F44" s="26" t="s">
        <v>102</v>
      </c>
      <c r="G44" s="10" t="s">
        <v>58</v>
      </c>
      <c r="H44" s="27"/>
      <c r="I44" s="5"/>
    </row>
    <row r="45">
      <c r="A45" s="12"/>
      <c r="B45" s="12"/>
      <c r="C45" s="36"/>
      <c r="D45" s="13"/>
      <c r="E45" s="37" t="s">
        <v>88</v>
      </c>
      <c r="F45" s="27"/>
      <c r="G45" s="11"/>
      <c r="H45" s="27"/>
      <c r="I45" s="27"/>
    </row>
    <row r="46">
      <c r="A46" s="12"/>
      <c r="B46" s="12"/>
      <c r="C46" s="23" t="s">
        <v>95</v>
      </c>
      <c r="D46" s="15"/>
      <c r="E46" s="25" t="s">
        <v>103</v>
      </c>
      <c r="F46" s="26" t="s">
        <v>102</v>
      </c>
      <c r="G46" s="10" t="s">
        <v>58</v>
      </c>
      <c r="H46" s="27"/>
      <c r="I46" s="28">
        <f>1</f>
        <v>1</v>
      </c>
    </row>
    <row r="47">
      <c r="A47" s="12"/>
      <c r="B47" s="12"/>
      <c r="C47" s="12"/>
      <c r="D47" s="12"/>
      <c r="E47" s="12"/>
      <c r="F47" s="26" t="s">
        <v>104</v>
      </c>
      <c r="G47" s="10" t="s">
        <v>58</v>
      </c>
      <c r="H47" s="26" t="s">
        <v>105</v>
      </c>
      <c r="I47" s="12"/>
    </row>
    <row r="48">
      <c r="A48" s="12"/>
      <c r="B48" s="5"/>
      <c r="C48" s="5"/>
      <c r="D48" s="5"/>
      <c r="E48" s="5"/>
      <c r="F48" s="26" t="s">
        <v>106</v>
      </c>
      <c r="G48" s="10" t="s">
        <v>58</v>
      </c>
      <c r="H48" s="27"/>
      <c r="I48" s="5"/>
    </row>
    <row r="49">
      <c r="A49" s="12"/>
      <c r="B49" s="14" t="s">
        <v>24</v>
      </c>
      <c r="C49" s="23" t="s">
        <v>25</v>
      </c>
      <c r="D49" s="24" t="s">
        <v>107</v>
      </c>
      <c r="E49" s="25" t="s">
        <v>108</v>
      </c>
      <c r="F49" s="26" t="s">
        <v>109</v>
      </c>
      <c r="G49" s="10" t="s">
        <v>58</v>
      </c>
      <c r="H49" s="27"/>
      <c r="I49" s="28">
        <f>1</f>
        <v>1</v>
      </c>
    </row>
    <row r="50" ht="15.0" customHeight="1">
      <c r="A50" s="12"/>
      <c r="B50" s="12"/>
      <c r="C50" s="12"/>
      <c r="D50" s="12"/>
      <c r="E50" s="12"/>
      <c r="F50" s="26" t="s">
        <v>110</v>
      </c>
      <c r="G50" s="10" t="s">
        <v>58</v>
      </c>
      <c r="H50" s="27"/>
      <c r="I50" s="12"/>
    </row>
    <row r="51">
      <c r="A51" s="12"/>
      <c r="B51" s="12"/>
      <c r="C51" s="12"/>
      <c r="D51" s="12"/>
      <c r="E51" s="12"/>
      <c r="F51" s="26" t="s">
        <v>111</v>
      </c>
      <c r="G51" s="10" t="s">
        <v>58</v>
      </c>
      <c r="H51" s="27"/>
      <c r="I51" s="12"/>
    </row>
    <row r="52">
      <c r="A52" s="12"/>
      <c r="B52" s="12"/>
      <c r="C52" s="5"/>
      <c r="D52" s="5"/>
      <c r="E52" s="5"/>
      <c r="F52" s="26" t="s">
        <v>112</v>
      </c>
      <c r="G52" s="10" t="s">
        <v>58</v>
      </c>
      <c r="H52" s="27"/>
      <c r="I52" s="5"/>
    </row>
    <row r="53">
      <c r="A53" s="12"/>
      <c r="B53" s="12"/>
      <c r="C53" s="23" t="s">
        <v>25</v>
      </c>
      <c r="D53" s="24"/>
      <c r="E53" s="25" t="s">
        <v>113</v>
      </c>
      <c r="F53" s="26" t="s">
        <v>114</v>
      </c>
      <c r="G53" s="10" t="s">
        <v>58</v>
      </c>
      <c r="H53" s="27"/>
      <c r="I53" s="28">
        <f>1</f>
        <v>1</v>
      </c>
    </row>
    <row r="54">
      <c r="A54" s="12"/>
      <c r="B54" s="12"/>
      <c r="C54" s="12"/>
      <c r="D54" s="12"/>
      <c r="E54" s="12"/>
      <c r="F54" s="26" t="s">
        <v>115</v>
      </c>
      <c r="G54" s="10" t="s">
        <v>58</v>
      </c>
      <c r="H54" s="27"/>
      <c r="I54" s="12"/>
    </row>
    <row r="55">
      <c r="A55" s="12"/>
      <c r="B55" s="12"/>
      <c r="C55" s="5"/>
      <c r="D55" s="5"/>
      <c r="E55" s="5"/>
      <c r="F55" s="26" t="s">
        <v>116</v>
      </c>
      <c r="G55" s="10" t="s">
        <v>58</v>
      </c>
      <c r="H55" s="27"/>
      <c r="I55" s="5"/>
    </row>
    <row r="56">
      <c r="A56" s="12"/>
      <c r="B56" s="12"/>
      <c r="C56" s="23" t="s">
        <v>117</v>
      </c>
      <c r="D56" s="24"/>
      <c r="E56" s="25" t="s">
        <v>118</v>
      </c>
      <c r="F56" s="26" t="s">
        <v>119</v>
      </c>
      <c r="G56" s="10" t="s">
        <v>58</v>
      </c>
      <c r="H56" s="27"/>
      <c r="I56" s="28">
        <f>1/3</f>
        <v>0.3333333333</v>
      </c>
    </row>
    <row r="57">
      <c r="A57" s="12"/>
      <c r="B57" s="12"/>
      <c r="C57" s="12"/>
      <c r="D57" s="12"/>
      <c r="E57" s="12"/>
      <c r="F57" s="26" t="s">
        <v>119</v>
      </c>
      <c r="G57" s="10" t="s">
        <v>58</v>
      </c>
      <c r="H57" s="26" t="s">
        <v>120</v>
      </c>
      <c r="I57" s="12"/>
    </row>
    <row r="58">
      <c r="A58" s="12"/>
      <c r="B58" s="12"/>
      <c r="C58" s="12"/>
      <c r="D58" s="12"/>
      <c r="E58" s="12"/>
      <c r="F58" s="26" t="s">
        <v>121</v>
      </c>
      <c r="G58" s="10" t="s">
        <v>83</v>
      </c>
      <c r="H58" s="26" t="s">
        <v>122</v>
      </c>
      <c r="I58" s="12"/>
    </row>
    <row r="59">
      <c r="A59" s="12"/>
      <c r="B59" s="12"/>
      <c r="C59" s="5"/>
      <c r="D59" s="5"/>
      <c r="E59" s="5"/>
      <c r="F59" s="26" t="s">
        <v>123</v>
      </c>
      <c r="G59" s="10" t="s">
        <v>83</v>
      </c>
      <c r="H59" s="26" t="s">
        <v>124</v>
      </c>
      <c r="I59" s="5"/>
    </row>
    <row r="60">
      <c r="A60" s="12"/>
      <c r="B60" s="12"/>
      <c r="C60" s="23" t="s">
        <v>25</v>
      </c>
      <c r="D60" s="24"/>
      <c r="E60" s="25" t="s">
        <v>125</v>
      </c>
      <c r="F60" s="26" t="s">
        <v>126</v>
      </c>
      <c r="G60" s="10" t="s">
        <v>58</v>
      </c>
      <c r="H60" s="26"/>
      <c r="I60" s="28">
        <f>1</f>
        <v>1</v>
      </c>
    </row>
    <row r="61">
      <c r="A61" s="12"/>
      <c r="B61" s="12"/>
      <c r="C61" s="12"/>
      <c r="D61" s="12"/>
      <c r="E61" s="12"/>
      <c r="F61" s="26" t="s">
        <v>126</v>
      </c>
      <c r="G61" s="10" t="s">
        <v>58</v>
      </c>
      <c r="H61" s="26"/>
      <c r="I61" s="12"/>
    </row>
    <row r="62">
      <c r="A62" s="12"/>
      <c r="B62" s="5"/>
      <c r="C62" s="5"/>
      <c r="D62" s="5"/>
      <c r="E62" s="5"/>
      <c r="F62" s="38" t="s">
        <v>127</v>
      </c>
      <c r="G62" s="10" t="s">
        <v>58</v>
      </c>
      <c r="H62" s="26" t="s">
        <v>128</v>
      </c>
      <c r="I62" s="5"/>
    </row>
    <row r="63">
      <c r="A63" s="12"/>
      <c r="B63" s="14" t="s">
        <v>27</v>
      </c>
      <c r="C63" s="39" t="s">
        <v>129</v>
      </c>
      <c r="D63" s="15"/>
      <c r="E63" s="25" t="s">
        <v>130</v>
      </c>
      <c r="F63" s="26" t="s">
        <v>131</v>
      </c>
      <c r="G63" s="10" t="s">
        <v>58</v>
      </c>
      <c r="H63" s="27"/>
      <c r="I63" s="28">
        <f>1/3</f>
        <v>0.3333333333</v>
      </c>
    </row>
    <row r="64">
      <c r="A64" s="12"/>
      <c r="B64" s="12"/>
      <c r="C64" s="12"/>
      <c r="D64" s="12"/>
      <c r="E64" s="12"/>
      <c r="F64" s="26" t="s">
        <v>132</v>
      </c>
      <c r="G64" s="10" t="s">
        <v>83</v>
      </c>
      <c r="H64" s="26" t="s">
        <v>133</v>
      </c>
      <c r="I64" s="12"/>
    </row>
    <row r="65">
      <c r="A65" s="12"/>
      <c r="B65" s="12"/>
      <c r="C65" s="5"/>
      <c r="D65" s="5"/>
      <c r="E65" s="5"/>
      <c r="F65" s="26" t="s">
        <v>134</v>
      </c>
      <c r="G65" s="10" t="s">
        <v>83</v>
      </c>
      <c r="H65" s="26" t="s">
        <v>135</v>
      </c>
      <c r="I65" s="5"/>
    </row>
    <row r="66">
      <c r="A66" s="12"/>
      <c r="B66" s="12"/>
      <c r="C66" s="39" t="s">
        <v>136</v>
      </c>
      <c r="D66" s="15"/>
      <c r="E66" s="25" t="s">
        <v>137</v>
      </c>
      <c r="F66" s="40" t="s">
        <v>138</v>
      </c>
      <c r="G66" s="10" t="s">
        <v>58</v>
      </c>
      <c r="H66" s="27"/>
      <c r="I66" s="28">
        <f>1/3</f>
        <v>0.3333333333</v>
      </c>
    </row>
    <row r="67">
      <c r="A67" s="12"/>
      <c r="B67" s="12"/>
      <c r="C67" s="12"/>
      <c r="D67" s="12"/>
      <c r="E67" s="12"/>
      <c r="F67" s="40" t="s">
        <v>139</v>
      </c>
      <c r="G67" s="10" t="s">
        <v>83</v>
      </c>
      <c r="H67" s="26" t="s">
        <v>140</v>
      </c>
      <c r="I67" s="12"/>
    </row>
    <row r="68">
      <c r="A68" s="12"/>
      <c r="B68" s="5"/>
      <c r="C68" s="5"/>
      <c r="D68" s="5"/>
      <c r="E68" s="5"/>
      <c r="F68" s="40" t="s">
        <v>141</v>
      </c>
      <c r="G68" s="10" t="s">
        <v>83</v>
      </c>
      <c r="H68" s="26" t="s">
        <v>142</v>
      </c>
      <c r="I68" s="5"/>
    </row>
    <row r="69">
      <c r="A69" s="12"/>
      <c r="B69" s="8" t="s">
        <v>28</v>
      </c>
      <c r="C69" s="13"/>
      <c r="D69" s="13"/>
      <c r="E69" s="27"/>
      <c r="F69" s="27"/>
      <c r="G69" s="11"/>
      <c r="H69" s="27"/>
      <c r="I69" s="27"/>
    </row>
    <row r="70">
      <c r="A70" s="5"/>
      <c r="B70" s="8" t="s">
        <v>29</v>
      </c>
      <c r="C70" s="13"/>
      <c r="D70" s="13"/>
      <c r="E70" s="27"/>
      <c r="F70" s="27"/>
      <c r="G70" s="11"/>
      <c r="H70" s="27"/>
      <c r="I70" s="27"/>
    </row>
    <row r="71">
      <c r="A71" s="7" t="s">
        <v>30</v>
      </c>
      <c r="B71" s="14" t="s">
        <v>31</v>
      </c>
      <c r="C71" s="41" t="s">
        <v>143</v>
      </c>
      <c r="D71" s="15"/>
      <c r="E71" s="25" t="s">
        <v>144</v>
      </c>
      <c r="F71" s="26" t="s">
        <v>145</v>
      </c>
      <c r="G71" s="10" t="s">
        <v>58</v>
      </c>
      <c r="H71" s="27"/>
      <c r="I71" s="28">
        <f>1</f>
        <v>1</v>
      </c>
    </row>
    <row r="72">
      <c r="A72" s="12"/>
      <c r="B72" s="12"/>
      <c r="D72" s="12"/>
      <c r="E72" s="12"/>
      <c r="F72" s="26" t="s">
        <v>145</v>
      </c>
      <c r="G72" s="10" t="s">
        <v>58</v>
      </c>
      <c r="H72" s="27"/>
      <c r="I72" s="12"/>
    </row>
    <row r="73">
      <c r="A73" s="12"/>
      <c r="B73" s="12"/>
      <c r="D73" s="12"/>
      <c r="E73" s="5"/>
      <c r="F73" s="26" t="s">
        <v>145</v>
      </c>
      <c r="G73" s="10" t="s">
        <v>58</v>
      </c>
      <c r="H73" s="27"/>
      <c r="I73" s="5"/>
    </row>
    <row r="74">
      <c r="A74" s="12"/>
      <c r="B74" s="12"/>
      <c r="C74" s="23" t="s">
        <v>146</v>
      </c>
      <c r="D74" s="15"/>
      <c r="E74" s="25" t="s">
        <v>147</v>
      </c>
      <c r="F74" s="26" t="s">
        <v>148</v>
      </c>
      <c r="G74" s="10" t="s">
        <v>58</v>
      </c>
      <c r="H74" s="27"/>
      <c r="I74" s="31">
        <f>3/5</f>
        <v>0.6</v>
      </c>
    </row>
    <row r="75">
      <c r="A75" s="12"/>
      <c r="B75" s="12"/>
      <c r="C75" s="12"/>
      <c r="D75" s="12"/>
      <c r="E75" s="12"/>
      <c r="F75" s="26" t="s">
        <v>149</v>
      </c>
      <c r="G75" s="10" t="s">
        <v>58</v>
      </c>
      <c r="H75" s="26"/>
      <c r="I75" s="12"/>
    </row>
    <row r="76">
      <c r="A76" s="12"/>
      <c r="B76" s="12"/>
      <c r="C76" s="12"/>
      <c r="D76" s="12"/>
      <c r="E76" s="12"/>
      <c r="F76" s="26" t="s">
        <v>150</v>
      </c>
      <c r="G76" s="10" t="s">
        <v>83</v>
      </c>
      <c r="H76" s="26" t="s">
        <v>151</v>
      </c>
      <c r="I76" s="12"/>
    </row>
    <row r="77">
      <c r="A77" s="12"/>
      <c r="B77" s="12"/>
      <c r="C77" s="12"/>
      <c r="D77" s="12"/>
      <c r="E77" s="12"/>
      <c r="F77" s="26" t="s">
        <v>152</v>
      </c>
      <c r="G77" s="10" t="s">
        <v>83</v>
      </c>
      <c r="H77" s="26" t="s">
        <v>153</v>
      </c>
      <c r="I77" s="12"/>
    </row>
    <row r="78">
      <c r="A78" s="12"/>
      <c r="B78" s="12"/>
      <c r="C78" s="5"/>
      <c r="D78" s="5"/>
      <c r="E78" s="5"/>
      <c r="F78" s="26" t="s">
        <v>154</v>
      </c>
      <c r="G78" s="10" t="s">
        <v>58</v>
      </c>
      <c r="H78" s="27"/>
      <c r="I78" s="5"/>
    </row>
    <row r="79">
      <c r="A79" s="12"/>
      <c r="B79" s="12"/>
      <c r="C79" s="42" t="s">
        <v>155</v>
      </c>
      <c r="D79" s="43"/>
      <c r="E79" s="25" t="s">
        <v>156</v>
      </c>
      <c r="F79" s="44" t="s">
        <v>157</v>
      </c>
      <c r="G79" s="10" t="s">
        <v>83</v>
      </c>
      <c r="H79" s="26" t="s">
        <v>158</v>
      </c>
      <c r="I79" s="28">
        <f>1/3</f>
        <v>0.3333333333</v>
      </c>
    </row>
    <row r="80">
      <c r="A80" s="12"/>
      <c r="B80" s="12"/>
      <c r="C80" s="12"/>
      <c r="D80" s="12"/>
      <c r="E80" s="12"/>
      <c r="F80" s="26" t="s">
        <v>159</v>
      </c>
      <c r="G80" s="10" t="s">
        <v>58</v>
      </c>
      <c r="H80" s="27"/>
      <c r="I80" s="12"/>
    </row>
    <row r="81">
      <c r="A81" s="12"/>
      <c r="B81" s="5"/>
      <c r="C81" s="5"/>
      <c r="D81" s="5"/>
      <c r="E81" s="5"/>
      <c r="F81" s="26" t="s">
        <v>160</v>
      </c>
      <c r="G81" s="10" t="s">
        <v>83</v>
      </c>
      <c r="H81" s="26" t="s">
        <v>161</v>
      </c>
      <c r="I81" s="5"/>
    </row>
    <row r="82">
      <c r="A82" s="12"/>
      <c r="B82" s="14" t="s">
        <v>33</v>
      </c>
      <c r="C82" s="13"/>
      <c r="D82" s="13"/>
      <c r="E82" s="37" t="s">
        <v>88</v>
      </c>
      <c r="F82" s="27"/>
      <c r="G82" s="11"/>
      <c r="H82" s="27"/>
      <c r="I82" s="27"/>
    </row>
    <row r="83">
      <c r="A83" s="12"/>
      <c r="B83" s="12"/>
      <c r="C83" s="39" t="s">
        <v>162</v>
      </c>
      <c r="D83" s="15"/>
      <c r="E83" s="33" t="s">
        <v>163</v>
      </c>
      <c r="F83" s="26" t="s">
        <v>164</v>
      </c>
      <c r="G83" s="10" t="s">
        <v>58</v>
      </c>
      <c r="H83" s="27"/>
      <c r="I83" s="28">
        <f>1</f>
        <v>1</v>
      </c>
    </row>
    <row r="84">
      <c r="A84" s="12"/>
      <c r="B84" s="12"/>
      <c r="C84" s="12"/>
      <c r="D84" s="12"/>
      <c r="E84" s="12"/>
      <c r="F84" s="26" t="s">
        <v>165</v>
      </c>
      <c r="G84" s="10" t="s">
        <v>58</v>
      </c>
      <c r="H84" s="27"/>
      <c r="I84" s="12"/>
    </row>
    <row r="85">
      <c r="A85" s="12"/>
      <c r="B85" s="12"/>
      <c r="C85" s="12"/>
      <c r="D85" s="12"/>
      <c r="E85" s="12"/>
      <c r="F85" s="26" t="s">
        <v>166</v>
      </c>
      <c r="G85" s="10" t="s">
        <v>58</v>
      </c>
      <c r="H85" s="27"/>
      <c r="I85" s="12"/>
    </row>
    <row r="86">
      <c r="A86" s="12"/>
      <c r="B86" s="12"/>
      <c r="C86" s="12"/>
      <c r="D86" s="12"/>
      <c r="E86" s="12"/>
      <c r="F86" s="26" t="s">
        <v>167</v>
      </c>
      <c r="G86" s="10" t="s">
        <v>58</v>
      </c>
      <c r="H86" s="27"/>
      <c r="I86" s="12"/>
    </row>
    <row r="87">
      <c r="A87" s="12"/>
      <c r="B87" s="12"/>
      <c r="C87" s="12"/>
      <c r="D87" s="12"/>
      <c r="E87" s="12"/>
      <c r="F87" s="26" t="s">
        <v>168</v>
      </c>
      <c r="G87" s="10" t="s">
        <v>58</v>
      </c>
      <c r="H87" s="27"/>
      <c r="I87" s="12"/>
    </row>
    <row r="88">
      <c r="A88" s="12"/>
      <c r="B88" s="12"/>
      <c r="C88" s="12"/>
      <c r="D88" s="12"/>
      <c r="E88" s="12"/>
      <c r="F88" s="26" t="s">
        <v>169</v>
      </c>
      <c r="G88" s="10" t="s">
        <v>58</v>
      </c>
      <c r="H88" s="27"/>
      <c r="I88" s="12"/>
    </row>
    <row r="89">
      <c r="A89" s="12"/>
      <c r="B89" s="12"/>
      <c r="C89" s="12"/>
      <c r="D89" s="12"/>
      <c r="E89" s="12"/>
      <c r="F89" s="26" t="s">
        <v>170</v>
      </c>
      <c r="G89" s="10" t="s">
        <v>58</v>
      </c>
      <c r="H89" s="27"/>
      <c r="I89" s="12"/>
    </row>
    <row r="90">
      <c r="A90" s="12"/>
      <c r="B90" s="12"/>
      <c r="C90" s="12"/>
      <c r="D90" s="12"/>
      <c r="E90" s="12"/>
      <c r="F90" s="26" t="s">
        <v>171</v>
      </c>
      <c r="G90" s="10" t="s">
        <v>58</v>
      </c>
      <c r="H90" s="27"/>
      <c r="I90" s="12"/>
    </row>
    <row r="91">
      <c r="A91" s="12"/>
      <c r="B91" s="12"/>
      <c r="C91" s="12"/>
      <c r="D91" s="12"/>
      <c r="E91" s="12"/>
      <c r="F91" s="26" t="s">
        <v>172</v>
      </c>
      <c r="G91" s="10" t="s">
        <v>58</v>
      </c>
      <c r="H91" s="27"/>
      <c r="I91" s="12"/>
    </row>
    <row r="92">
      <c r="A92" s="12"/>
      <c r="B92" s="12"/>
      <c r="C92" s="12"/>
      <c r="D92" s="12"/>
      <c r="E92" s="12"/>
      <c r="F92" s="26" t="s">
        <v>173</v>
      </c>
      <c r="G92" s="10" t="s">
        <v>58</v>
      </c>
      <c r="H92" s="27"/>
      <c r="I92" s="12"/>
    </row>
    <row r="93">
      <c r="A93" s="12"/>
      <c r="B93" s="12"/>
      <c r="C93" s="12"/>
      <c r="D93" s="12"/>
      <c r="E93" s="12"/>
      <c r="F93" s="26" t="s">
        <v>174</v>
      </c>
      <c r="G93" s="10" t="s">
        <v>58</v>
      </c>
      <c r="H93" s="27"/>
      <c r="I93" s="12"/>
    </row>
    <row r="94">
      <c r="A94" s="12"/>
      <c r="B94" s="12"/>
      <c r="C94" s="12"/>
      <c r="D94" s="12"/>
      <c r="E94" s="12"/>
      <c r="F94" s="26" t="s">
        <v>175</v>
      </c>
      <c r="G94" s="10" t="s">
        <v>58</v>
      </c>
      <c r="H94" s="27"/>
      <c r="I94" s="12"/>
    </row>
    <row r="95">
      <c r="A95" s="12"/>
      <c r="B95" s="12"/>
      <c r="C95" s="12"/>
      <c r="D95" s="12"/>
      <c r="E95" s="12"/>
      <c r="F95" s="26" t="s">
        <v>176</v>
      </c>
      <c r="G95" s="10" t="s">
        <v>58</v>
      </c>
      <c r="H95" s="27"/>
      <c r="I95" s="12"/>
    </row>
    <row r="96">
      <c r="A96" s="12"/>
      <c r="B96" s="12"/>
      <c r="C96" s="12"/>
      <c r="D96" s="12"/>
      <c r="E96" s="12"/>
      <c r="F96" s="26" t="s">
        <v>177</v>
      </c>
      <c r="G96" s="10" t="s">
        <v>58</v>
      </c>
      <c r="H96" s="27"/>
      <c r="I96" s="12"/>
    </row>
    <row r="97">
      <c r="A97" s="12"/>
      <c r="B97" s="12"/>
      <c r="C97" s="12"/>
      <c r="D97" s="12"/>
      <c r="E97" s="12"/>
      <c r="F97" s="26" t="s">
        <v>178</v>
      </c>
      <c r="G97" s="10" t="s">
        <v>58</v>
      </c>
      <c r="H97" s="27"/>
      <c r="I97" s="12"/>
    </row>
    <row r="98">
      <c r="A98" s="12"/>
      <c r="B98" s="12"/>
      <c r="C98" s="12"/>
      <c r="D98" s="12"/>
      <c r="E98" s="12"/>
      <c r="F98" s="26" t="s">
        <v>179</v>
      </c>
      <c r="G98" s="10" t="s">
        <v>58</v>
      </c>
      <c r="H98" s="27"/>
      <c r="I98" s="12"/>
    </row>
    <row r="99">
      <c r="A99" s="12"/>
      <c r="B99" s="12"/>
      <c r="C99" s="12"/>
      <c r="D99" s="12"/>
      <c r="E99" s="12"/>
      <c r="F99" s="26" t="s">
        <v>180</v>
      </c>
      <c r="G99" s="10" t="s">
        <v>58</v>
      </c>
      <c r="H99" s="27"/>
      <c r="I99" s="12"/>
    </row>
    <row r="100">
      <c r="A100" s="12"/>
      <c r="B100" s="12"/>
      <c r="C100" s="12"/>
      <c r="D100" s="12"/>
      <c r="E100" s="12"/>
      <c r="F100" s="26" t="s">
        <v>181</v>
      </c>
      <c r="G100" s="10" t="s">
        <v>58</v>
      </c>
      <c r="H100" s="27"/>
      <c r="I100" s="12"/>
    </row>
    <row r="101">
      <c r="A101" s="12"/>
      <c r="B101" s="12"/>
      <c r="C101" s="12"/>
      <c r="D101" s="12"/>
      <c r="E101" s="12"/>
      <c r="F101" s="26" t="s">
        <v>182</v>
      </c>
      <c r="G101" s="10" t="s">
        <v>58</v>
      </c>
      <c r="H101" s="27"/>
      <c r="I101" s="12"/>
    </row>
    <row r="102">
      <c r="A102" s="12"/>
      <c r="B102" s="12"/>
      <c r="C102" s="12"/>
      <c r="D102" s="12"/>
      <c r="E102" s="12"/>
      <c r="F102" s="26" t="s">
        <v>183</v>
      </c>
      <c r="G102" s="10" t="s">
        <v>58</v>
      </c>
      <c r="H102" s="27"/>
      <c r="I102" s="12"/>
    </row>
    <row r="103">
      <c r="A103" s="12"/>
      <c r="B103" s="12"/>
      <c r="C103" s="12"/>
      <c r="D103" s="12"/>
      <c r="E103" s="12"/>
      <c r="F103" s="26" t="s">
        <v>184</v>
      </c>
      <c r="G103" s="10" t="s">
        <v>58</v>
      </c>
      <c r="H103" s="27"/>
      <c r="I103" s="12"/>
    </row>
    <row r="104">
      <c r="A104" s="12"/>
      <c r="B104" s="12"/>
      <c r="C104" s="12"/>
      <c r="D104" s="12"/>
      <c r="E104" s="12"/>
      <c r="F104" s="26" t="s">
        <v>185</v>
      </c>
      <c r="G104" s="10" t="s">
        <v>58</v>
      </c>
      <c r="H104" s="27"/>
      <c r="I104" s="12"/>
    </row>
    <row r="105">
      <c r="A105" s="12"/>
      <c r="B105" s="12"/>
      <c r="C105" s="12"/>
      <c r="D105" s="12"/>
      <c r="E105" s="12"/>
      <c r="F105" s="26" t="s">
        <v>186</v>
      </c>
      <c r="G105" s="10" t="s">
        <v>58</v>
      </c>
      <c r="H105" s="27"/>
      <c r="I105" s="12"/>
    </row>
    <row r="106">
      <c r="A106" s="12"/>
      <c r="B106" s="12"/>
      <c r="C106" s="12"/>
      <c r="D106" s="12"/>
      <c r="E106" s="12"/>
      <c r="F106" s="26" t="s">
        <v>187</v>
      </c>
      <c r="G106" s="10" t="s">
        <v>58</v>
      </c>
      <c r="H106" s="27"/>
      <c r="I106" s="12"/>
    </row>
    <row r="107">
      <c r="A107" s="12"/>
      <c r="B107" s="12"/>
      <c r="C107" s="5"/>
      <c r="D107" s="5"/>
      <c r="E107" s="5"/>
      <c r="F107" s="26" t="s">
        <v>188</v>
      </c>
      <c r="G107" s="10" t="s">
        <v>58</v>
      </c>
      <c r="H107" s="27"/>
      <c r="I107" s="5"/>
    </row>
    <row r="108">
      <c r="A108" s="12"/>
      <c r="B108" s="12"/>
      <c r="C108" s="39" t="s">
        <v>189</v>
      </c>
      <c r="D108" s="15"/>
      <c r="E108" s="25" t="s">
        <v>190</v>
      </c>
      <c r="F108" s="26" t="s">
        <v>191</v>
      </c>
      <c r="G108" s="10" t="s">
        <v>58</v>
      </c>
      <c r="H108" s="27"/>
      <c r="I108" s="28">
        <f>1</f>
        <v>1</v>
      </c>
    </row>
    <row r="109">
      <c r="A109" s="12"/>
      <c r="B109" s="12"/>
      <c r="C109" s="12"/>
      <c r="D109" s="12"/>
      <c r="E109" s="12"/>
      <c r="F109" s="26" t="s">
        <v>192</v>
      </c>
      <c r="G109" s="10" t="s">
        <v>58</v>
      </c>
      <c r="H109" s="27"/>
      <c r="I109" s="12"/>
    </row>
    <row r="110">
      <c r="A110" s="12"/>
      <c r="B110" s="12"/>
      <c r="C110" s="12"/>
      <c r="D110" s="12"/>
      <c r="E110" s="12"/>
      <c r="F110" s="26" t="s">
        <v>193</v>
      </c>
      <c r="G110" s="10" t="s">
        <v>58</v>
      </c>
      <c r="H110" s="27"/>
      <c r="I110" s="12"/>
    </row>
    <row r="111">
      <c r="A111" s="12"/>
      <c r="B111" s="12"/>
      <c r="C111" s="12"/>
      <c r="D111" s="12"/>
      <c r="E111" s="12"/>
      <c r="F111" s="26" t="s">
        <v>194</v>
      </c>
      <c r="G111" s="10" t="s">
        <v>58</v>
      </c>
      <c r="H111" s="27"/>
      <c r="I111" s="12"/>
    </row>
    <row r="112">
      <c r="A112" s="12"/>
      <c r="B112" s="12"/>
      <c r="C112" s="12"/>
      <c r="D112" s="12"/>
      <c r="E112" s="12"/>
      <c r="F112" s="26" t="s">
        <v>195</v>
      </c>
      <c r="G112" s="10" t="s">
        <v>58</v>
      </c>
      <c r="H112" s="27"/>
      <c r="I112" s="12"/>
    </row>
    <row r="113">
      <c r="A113" s="12"/>
      <c r="B113" s="12"/>
      <c r="C113" s="5"/>
      <c r="D113" s="5"/>
      <c r="E113" s="5"/>
      <c r="F113" s="26" t="s">
        <v>192</v>
      </c>
      <c r="G113" s="10" t="s">
        <v>58</v>
      </c>
      <c r="H113" s="27"/>
      <c r="I113" s="5"/>
    </row>
    <row r="114">
      <c r="A114" s="12"/>
      <c r="B114" s="12"/>
      <c r="C114" s="39" t="s">
        <v>196</v>
      </c>
      <c r="D114" s="15"/>
      <c r="E114" s="33" t="s">
        <v>197</v>
      </c>
      <c r="F114" s="26" t="s">
        <v>198</v>
      </c>
      <c r="G114" s="10" t="s">
        <v>58</v>
      </c>
      <c r="H114" s="27"/>
      <c r="I114" s="28">
        <f>6/6</f>
        <v>1</v>
      </c>
    </row>
    <row r="115">
      <c r="A115" s="12"/>
      <c r="B115" s="12"/>
      <c r="C115" s="12"/>
      <c r="D115" s="12"/>
      <c r="E115" s="12"/>
      <c r="F115" s="26" t="s">
        <v>199</v>
      </c>
      <c r="G115" s="10" t="s">
        <v>58</v>
      </c>
      <c r="H115" s="27"/>
      <c r="I115" s="12"/>
    </row>
    <row r="116">
      <c r="A116" s="12"/>
      <c r="B116" s="12"/>
      <c r="C116" s="12"/>
      <c r="D116" s="12"/>
      <c r="E116" s="12"/>
      <c r="F116" s="26" t="s">
        <v>200</v>
      </c>
      <c r="G116" s="10" t="s">
        <v>58</v>
      </c>
      <c r="H116" s="27"/>
      <c r="I116" s="12"/>
    </row>
    <row r="117">
      <c r="A117" s="12"/>
      <c r="B117" s="12"/>
      <c r="C117" s="12"/>
      <c r="D117" s="12"/>
      <c r="E117" s="12"/>
      <c r="F117" s="26" t="s">
        <v>198</v>
      </c>
      <c r="G117" s="10" t="s">
        <v>58</v>
      </c>
      <c r="H117" s="27"/>
      <c r="I117" s="12"/>
    </row>
    <row r="118">
      <c r="A118" s="12"/>
      <c r="B118" s="12"/>
      <c r="C118" s="12"/>
      <c r="D118" s="12"/>
      <c r="E118" s="12"/>
      <c r="F118" s="26" t="s">
        <v>199</v>
      </c>
      <c r="G118" s="10" t="s">
        <v>58</v>
      </c>
      <c r="H118" s="27"/>
      <c r="I118" s="12"/>
    </row>
    <row r="119">
      <c r="A119" s="12"/>
      <c r="B119" s="5"/>
      <c r="C119" s="5"/>
      <c r="D119" s="5"/>
      <c r="E119" s="5"/>
      <c r="F119" s="26" t="s">
        <v>200</v>
      </c>
      <c r="G119" s="10" t="s">
        <v>58</v>
      </c>
      <c r="H119" s="27"/>
      <c r="I119" s="5"/>
    </row>
    <row r="120">
      <c r="A120" s="12"/>
      <c r="B120" s="14" t="s">
        <v>34</v>
      </c>
      <c r="C120" s="39" t="s">
        <v>201</v>
      </c>
      <c r="D120" s="15"/>
      <c r="E120" s="25" t="s">
        <v>202</v>
      </c>
      <c r="F120" s="26" t="s">
        <v>203</v>
      </c>
      <c r="G120" s="10" t="s">
        <v>58</v>
      </c>
      <c r="H120" s="27"/>
      <c r="I120" s="28">
        <f>11/14</f>
        <v>0.7857142857</v>
      </c>
    </row>
    <row r="121">
      <c r="A121" s="12"/>
      <c r="B121" s="12"/>
      <c r="C121" s="12"/>
      <c r="D121" s="12"/>
      <c r="E121" s="12"/>
      <c r="F121" s="26" t="s">
        <v>204</v>
      </c>
      <c r="G121" s="10" t="s">
        <v>58</v>
      </c>
      <c r="H121" s="27"/>
      <c r="I121" s="12"/>
    </row>
    <row r="122">
      <c r="A122" s="12"/>
      <c r="B122" s="12"/>
      <c r="C122" s="12"/>
      <c r="D122" s="12"/>
      <c r="E122" s="12"/>
      <c r="F122" s="26" t="s">
        <v>205</v>
      </c>
      <c r="G122" s="10" t="s">
        <v>58</v>
      </c>
      <c r="H122" s="27"/>
      <c r="I122" s="12"/>
    </row>
    <row r="123">
      <c r="A123" s="12"/>
      <c r="B123" s="12"/>
      <c r="C123" s="12"/>
      <c r="D123" s="12"/>
      <c r="E123" s="12"/>
      <c r="F123" s="26" t="s">
        <v>206</v>
      </c>
      <c r="G123" s="10" t="s">
        <v>58</v>
      </c>
      <c r="H123" s="27"/>
      <c r="I123" s="12"/>
    </row>
    <row r="124">
      <c r="A124" s="12"/>
      <c r="B124" s="12"/>
      <c r="C124" s="12"/>
      <c r="D124" s="12"/>
      <c r="E124" s="12"/>
      <c r="F124" s="26" t="s">
        <v>206</v>
      </c>
      <c r="G124" s="10" t="s">
        <v>58</v>
      </c>
      <c r="H124" s="27"/>
      <c r="I124" s="12"/>
    </row>
    <row r="125">
      <c r="A125" s="12"/>
      <c r="B125" s="12"/>
      <c r="C125" s="12"/>
      <c r="D125" s="12"/>
      <c r="E125" s="12"/>
      <c r="F125" s="26" t="s">
        <v>203</v>
      </c>
      <c r="G125" s="10" t="s">
        <v>58</v>
      </c>
      <c r="H125" s="27"/>
      <c r="I125" s="12"/>
    </row>
    <row r="126">
      <c r="A126" s="12"/>
      <c r="B126" s="12"/>
      <c r="C126" s="12"/>
      <c r="D126" s="12"/>
      <c r="E126" s="12"/>
      <c r="F126" s="26" t="s">
        <v>205</v>
      </c>
      <c r="G126" s="10" t="s">
        <v>58</v>
      </c>
      <c r="H126" s="27"/>
      <c r="I126" s="12"/>
    </row>
    <row r="127">
      <c r="A127" s="12"/>
      <c r="B127" s="12"/>
      <c r="C127" s="12"/>
      <c r="D127" s="12"/>
      <c r="E127" s="12"/>
      <c r="F127" s="26" t="s">
        <v>204</v>
      </c>
      <c r="G127" s="10" t="s">
        <v>58</v>
      </c>
      <c r="H127" s="27"/>
      <c r="I127" s="12"/>
    </row>
    <row r="128">
      <c r="A128" s="12"/>
      <c r="B128" s="12"/>
      <c r="C128" s="12"/>
      <c r="D128" s="12"/>
      <c r="E128" s="12"/>
      <c r="F128" s="26" t="s">
        <v>207</v>
      </c>
      <c r="G128" s="10" t="s">
        <v>83</v>
      </c>
      <c r="H128" s="26" t="s">
        <v>208</v>
      </c>
      <c r="I128" s="12"/>
    </row>
    <row r="129">
      <c r="A129" s="12"/>
      <c r="B129" s="12"/>
      <c r="C129" s="12"/>
      <c r="D129" s="12"/>
      <c r="E129" s="12"/>
      <c r="F129" s="26" t="s">
        <v>209</v>
      </c>
      <c r="G129" s="10" t="s">
        <v>83</v>
      </c>
      <c r="H129" s="26" t="s">
        <v>210</v>
      </c>
      <c r="I129" s="12"/>
    </row>
    <row r="130">
      <c r="A130" s="12"/>
      <c r="B130" s="12"/>
      <c r="C130" s="12"/>
      <c r="D130" s="12"/>
      <c r="E130" s="12"/>
      <c r="F130" s="26" t="s">
        <v>211</v>
      </c>
      <c r="G130" s="10" t="s">
        <v>83</v>
      </c>
      <c r="H130" s="26" t="s">
        <v>208</v>
      </c>
      <c r="I130" s="12"/>
    </row>
    <row r="131">
      <c r="A131" s="12"/>
      <c r="B131" s="12"/>
      <c r="C131" s="12"/>
      <c r="D131" s="12"/>
      <c r="E131" s="12"/>
      <c r="F131" s="26" t="s">
        <v>212</v>
      </c>
      <c r="G131" s="10" t="s">
        <v>58</v>
      </c>
      <c r="H131" s="27"/>
      <c r="I131" s="12"/>
    </row>
    <row r="132">
      <c r="A132" s="12"/>
      <c r="B132" s="12"/>
      <c r="C132" s="12"/>
      <c r="D132" s="12"/>
      <c r="E132" s="12"/>
      <c r="F132" s="26" t="s">
        <v>213</v>
      </c>
      <c r="G132" s="10" t="s">
        <v>58</v>
      </c>
      <c r="H132" s="27"/>
      <c r="I132" s="12"/>
    </row>
    <row r="133">
      <c r="A133" s="12"/>
      <c r="B133" s="12"/>
      <c r="C133" s="5"/>
      <c r="D133" s="5"/>
      <c r="E133" s="5"/>
      <c r="F133" s="26" t="s">
        <v>214</v>
      </c>
      <c r="G133" s="10" t="s">
        <v>58</v>
      </c>
      <c r="H133" s="27"/>
      <c r="I133" s="5"/>
    </row>
    <row r="134">
      <c r="A134" s="12"/>
      <c r="B134" s="12"/>
      <c r="C134" s="23" t="s">
        <v>215</v>
      </c>
      <c r="D134" s="15"/>
      <c r="E134" s="25" t="s">
        <v>216</v>
      </c>
      <c r="F134" s="26" t="s">
        <v>217</v>
      </c>
      <c r="G134" s="10" t="s">
        <v>58</v>
      </c>
      <c r="H134" s="27"/>
      <c r="I134" s="28">
        <f>4/7</f>
        <v>0.5714285714</v>
      </c>
    </row>
    <row r="135">
      <c r="A135" s="12"/>
      <c r="B135" s="12"/>
      <c r="C135" s="12"/>
      <c r="D135" s="12"/>
      <c r="E135" s="12"/>
      <c r="F135" s="26" t="s">
        <v>218</v>
      </c>
      <c r="G135" s="10" t="s">
        <v>83</v>
      </c>
      <c r="H135" s="26" t="s">
        <v>135</v>
      </c>
      <c r="I135" s="12"/>
    </row>
    <row r="136">
      <c r="A136" s="12"/>
      <c r="B136" s="12"/>
      <c r="C136" s="12"/>
      <c r="D136" s="12"/>
      <c r="E136" s="12"/>
      <c r="F136" s="26" t="s">
        <v>219</v>
      </c>
      <c r="G136" s="10" t="s">
        <v>83</v>
      </c>
      <c r="H136" s="26" t="s">
        <v>135</v>
      </c>
      <c r="I136" s="12"/>
    </row>
    <row r="137">
      <c r="A137" s="12"/>
      <c r="B137" s="12"/>
      <c r="C137" s="12"/>
      <c r="D137" s="12"/>
      <c r="E137" s="12"/>
      <c r="F137" s="26" t="s">
        <v>220</v>
      </c>
      <c r="G137" s="10" t="s">
        <v>58</v>
      </c>
      <c r="H137" s="27"/>
      <c r="I137" s="12"/>
    </row>
    <row r="138">
      <c r="A138" s="12"/>
      <c r="B138" s="12"/>
      <c r="C138" s="12"/>
      <c r="D138" s="12"/>
      <c r="E138" s="12"/>
      <c r="F138" s="26" t="s">
        <v>214</v>
      </c>
      <c r="G138" s="10" t="s">
        <v>58</v>
      </c>
      <c r="H138" s="27"/>
      <c r="I138" s="12"/>
    </row>
    <row r="139">
      <c r="A139" s="12"/>
      <c r="B139" s="12"/>
      <c r="C139" s="5"/>
      <c r="D139" s="5"/>
      <c r="E139" s="5"/>
      <c r="F139" s="26" t="s">
        <v>221</v>
      </c>
      <c r="G139" s="10" t="s">
        <v>83</v>
      </c>
      <c r="H139" s="26" t="s">
        <v>135</v>
      </c>
      <c r="I139" s="5"/>
    </row>
    <row r="140">
      <c r="A140" s="12"/>
      <c r="B140" s="12"/>
      <c r="C140" s="45"/>
      <c r="D140" s="46"/>
      <c r="E140" s="37" t="s">
        <v>222</v>
      </c>
      <c r="F140" s="27"/>
      <c r="G140" s="11"/>
      <c r="H140" s="27"/>
      <c r="I140" s="27"/>
    </row>
    <row r="141">
      <c r="A141" s="12"/>
      <c r="B141" s="5"/>
      <c r="C141" s="47"/>
      <c r="D141" s="46"/>
      <c r="E141" s="37" t="s">
        <v>223</v>
      </c>
      <c r="F141" s="27"/>
      <c r="G141" s="11"/>
      <c r="H141" s="27"/>
      <c r="I141" s="27"/>
    </row>
    <row r="142">
      <c r="A142" s="12"/>
      <c r="B142" s="14" t="s">
        <v>35</v>
      </c>
      <c r="C142" s="23" t="s">
        <v>224</v>
      </c>
      <c r="D142" s="15"/>
      <c r="E142" s="33" t="s">
        <v>225</v>
      </c>
      <c r="F142" s="26" t="s">
        <v>226</v>
      </c>
      <c r="G142" s="10" t="s">
        <v>58</v>
      </c>
      <c r="H142" s="27"/>
      <c r="I142" s="31">
        <v>1.0</v>
      </c>
    </row>
    <row r="143">
      <c r="A143" s="12"/>
      <c r="B143" s="12"/>
      <c r="C143" s="12"/>
      <c r="D143" s="12"/>
      <c r="E143" s="12"/>
      <c r="F143" s="26" t="s">
        <v>227</v>
      </c>
      <c r="G143" s="10" t="s">
        <v>58</v>
      </c>
      <c r="H143" s="27"/>
      <c r="I143" s="12"/>
    </row>
    <row r="144">
      <c r="A144" s="12"/>
      <c r="B144" s="12"/>
      <c r="C144" s="12"/>
      <c r="D144" s="12"/>
      <c r="E144" s="12"/>
      <c r="F144" s="26" t="s">
        <v>227</v>
      </c>
      <c r="G144" s="10" t="s">
        <v>58</v>
      </c>
      <c r="H144" s="27"/>
      <c r="I144" s="12"/>
    </row>
    <row r="145">
      <c r="A145" s="12"/>
      <c r="B145" s="12"/>
      <c r="C145" s="12"/>
      <c r="D145" s="12"/>
      <c r="E145" s="12"/>
      <c r="F145" s="26" t="s">
        <v>228</v>
      </c>
      <c r="G145" s="10" t="s">
        <v>58</v>
      </c>
      <c r="H145" s="27"/>
      <c r="I145" s="12"/>
    </row>
    <row r="146">
      <c r="A146" s="12"/>
      <c r="B146" s="12"/>
      <c r="C146" s="12"/>
      <c r="D146" s="12"/>
      <c r="E146" s="12"/>
      <c r="F146" s="26" t="s">
        <v>229</v>
      </c>
      <c r="G146" s="10" t="s">
        <v>58</v>
      </c>
      <c r="H146" s="27"/>
      <c r="I146" s="12"/>
    </row>
    <row r="147">
      <c r="A147" s="12"/>
      <c r="B147" s="12"/>
      <c r="C147" s="12"/>
      <c r="D147" s="12"/>
      <c r="E147" s="12"/>
      <c r="F147" s="26" t="s">
        <v>230</v>
      </c>
      <c r="G147" s="10" t="s">
        <v>58</v>
      </c>
      <c r="H147" s="27"/>
      <c r="I147" s="12"/>
    </row>
    <row r="148">
      <c r="A148" s="12"/>
      <c r="B148" s="12"/>
      <c r="C148" s="12"/>
      <c r="D148" s="12"/>
      <c r="E148" s="12"/>
      <c r="F148" s="26" t="s">
        <v>231</v>
      </c>
      <c r="G148" s="10" t="s">
        <v>58</v>
      </c>
      <c r="H148" s="27"/>
      <c r="I148" s="12"/>
    </row>
    <row r="149">
      <c r="A149" s="12"/>
      <c r="B149" s="12"/>
      <c r="C149" s="12"/>
      <c r="D149" s="12"/>
      <c r="E149" s="12"/>
      <c r="F149" s="26" t="s">
        <v>232</v>
      </c>
      <c r="G149" s="10" t="s">
        <v>58</v>
      </c>
      <c r="H149" s="27"/>
      <c r="I149" s="12"/>
    </row>
    <row r="150">
      <c r="A150" s="12"/>
      <c r="B150" s="12"/>
      <c r="C150" s="12"/>
      <c r="D150" s="12"/>
      <c r="E150" s="12"/>
      <c r="F150" s="26" t="s">
        <v>233</v>
      </c>
      <c r="G150" s="10" t="s">
        <v>58</v>
      </c>
      <c r="H150" s="27"/>
      <c r="I150" s="12"/>
    </row>
    <row r="151">
      <c r="A151" s="12"/>
      <c r="B151" s="12"/>
      <c r="C151" s="12"/>
      <c r="D151" s="12"/>
      <c r="E151" s="12"/>
      <c r="F151" s="26" t="s">
        <v>234</v>
      </c>
      <c r="G151" s="10" t="s">
        <v>58</v>
      </c>
      <c r="H151" s="27"/>
      <c r="I151" s="12"/>
    </row>
    <row r="152">
      <c r="A152" s="12"/>
      <c r="B152" s="12"/>
      <c r="C152" s="12"/>
      <c r="D152" s="12"/>
      <c r="E152" s="12"/>
      <c r="F152" s="26" t="s">
        <v>235</v>
      </c>
      <c r="G152" s="10" t="s">
        <v>58</v>
      </c>
      <c r="H152" s="27"/>
      <c r="I152" s="12"/>
    </row>
    <row r="153">
      <c r="A153" s="12"/>
      <c r="B153" s="12"/>
      <c r="C153" s="12"/>
      <c r="D153" s="12"/>
      <c r="E153" s="12"/>
      <c r="F153" s="26" t="s">
        <v>236</v>
      </c>
      <c r="G153" s="10" t="s">
        <v>58</v>
      </c>
      <c r="H153" s="27"/>
      <c r="I153" s="12"/>
    </row>
    <row r="154">
      <c r="A154" s="12"/>
      <c r="B154" s="12"/>
      <c r="C154" s="12"/>
      <c r="D154" s="12"/>
      <c r="E154" s="12"/>
      <c r="F154" s="26" t="s">
        <v>237</v>
      </c>
      <c r="G154" s="10" t="s">
        <v>58</v>
      </c>
      <c r="H154" s="27"/>
      <c r="I154" s="12"/>
    </row>
    <row r="155">
      <c r="A155" s="12"/>
      <c r="B155" s="12"/>
      <c r="C155" s="12"/>
      <c r="D155" s="12"/>
      <c r="E155" s="12"/>
      <c r="F155" s="26" t="s">
        <v>238</v>
      </c>
      <c r="G155" s="10" t="s">
        <v>58</v>
      </c>
      <c r="H155" s="27"/>
      <c r="I155" s="12"/>
    </row>
    <row r="156">
      <c r="A156" s="12"/>
      <c r="B156" s="12"/>
      <c r="C156" s="12"/>
      <c r="D156" s="12"/>
      <c r="E156" s="12"/>
      <c r="F156" s="26" t="s">
        <v>239</v>
      </c>
      <c r="G156" s="10" t="s">
        <v>58</v>
      </c>
      <c r="H156" s="27"/>
      <c r="I156" s="12"/>
    </row>
    <row r="157">
      <c r="A157" s="12"/>
      <c r="B157" s="12"/>
      <c r="C157" s="12"/>
      <c r="D157" s="12"/>
      <c r="E157" s="12"/>
      <c r="F157" s="26" t="s">
        <v>240</v>
      </c>
      <c r="G157" s="10" t="s">
        <v>58</v>
      </c>
      <c r="H157" s="26"/>
      <c r="I157" s="12"/>
    </row>
    <row r="158">
      <c r="A158" s="12"/>
      <c r="B158" s="12"/>
      <c r="C158" s="12"/>
      <c r="D158" s="5"/>
      <c r="E158" s="5"/>
      <c r="F158" s="26" t="s">
        <v>241</v>
      </c>
      <c r="G158" s="10" t="s">
        <v>58</v>
      </c>
      <c r="H158" s="27"/>
      <c r="I158" s="5"/>
    </row>
    <row r="159">
      <c r="A159" s="12"/>
      <c r="B159" s="12"/>
      <c r="C159" s="23" t="s">
        <v>36</v>
      </c>
      <c r="D159" s="15"/>
      <c r="E159" s="25" t="s">
        <v>242</v>
      </c>
      <c r="F159" s="26" t="s">
        <v>243</v>
      </c>
      <c r="G159" s="10" t="s">
        <v>58</v>
      </c>
      <c r="H159" s="27"/>
      <c r="I159" s="28">
        <f>1</f>
        <v>1</v>
      </c>
    </row>
    <row r="160">
      <c r="A160" s="12"/>
      <c r="B160" s="12"/>
      <c r="C160" s="12"/>
      <c r="D160" s="12"/>
      <c r="E160" s="12"/>
      <c r="F160" s="26" t="s">
        <v>244</v>
      </c>
      <c r="G160" s="10" t="s">
        <v>58</v>
      </c>
      <c r="H160" s="27"/>
      <c r="I160" s="12"/>
    </row>
    <row r="161">
      <c r="A161" s="12"/>
      <c r="B161" s="12"/>
      <c r="C161" s="12"/>
      <c r="D161" s="12"/>
      <c r="E161" s="12"/>
      <c r="F161" s="26" t="s">
        <v>245</v>
      </c>
      <c r="G161" s="10" t="s">
        <v>58</v>
      </c>
      <c r="H161" s="27"/>
      <c r="I161" s="12"/>
    </row>
    <row r="162">
      <c r="A162" s="12"/>
      <c r="B162" s="12"/>
      <c r="C162" s="12"/>
      <c r="D162" s="12"/>
      <c r="E162" s="12"/>
      <c r="F162" s="26" t="s">
        <v>246</v>
      </c>
      <c r="G162" s="10" t="s">
        <v>58</v>
      </c>
      <c r="H162" s="27"/>
      <c r="I162" s="12"/>
    </row>
    <row r="163">
      <c r="A163" s="12"/>
      <c r="B163" s="12"/>
      <c r="C163" s="5"/>
      <c r="D163" s="5"/>
      <c r="E163" s="5"/>
      <c r="F163" s="26" t="s">
        <v>247</v>
      </c>
      <c r="G163" s="10" t="s">
        <v>58</v>
      </c>
      <c r="H163" s="27"/>
      <c r="I163" s="5"/>
    </row>
    <row r="164">
      <c r="A164" s="12"/>
      <c r="B164" s="12"/>
      <c r="C164" s="42" t="s">
        <v>248</v>
      </c>
      <c r="D164" s="15"/>
      <c r="E164" s="48" t="s">
        <v>249</v>
      </c>
      <c r="F164" s="26" t="s">
        <v>250</v>
      </c>
      <c r="G164" s="10" t="s">
        <v>58</v>
      </c>
      <c r="H164" s="27"/>
      <c r="I164" s="28">
        <f>1</f>
        <v>1</v>
      </c>
    </row>
    <row r="165">
      <c r="A165" s="12"/>
      <c r="B165" s="12"/>
      <c r="C165" s="12"/>
      <c r="D165" s="12"/>
      <c r="E165" s="12"/>
      <c r="F165" s="26" t="s">
        <v>251</v>
      </c>
      <c r="G165" s="10" t="s">
        <v>58</v>
      </c>
      <c r="H165" s="27"/>
      <c r="I165" s="12"/>
    </row>
    <row r="166">
      <c r="A166" s="12"/>
      <c r="B166" s="12"/>
      <c r="C166" s="12"/>
      <c r="D166" s="12"/>
      <c r="E166" s="12"/>
      <c r="F166" s="26" t="s">
        <v>252</v>
      </c>
      <c r="G166" s="10" t="s">
        <v>58</v>
      </c>
      <c r="H166" s="27"/>
      <c r="I166" s="12"/>
    </row>
    <row r="167">
      <c r="A167" s="12"/>
      <c r="B167" s="12"/>
      <c r="C167" s="12"/>
      <c r="D167" s="12"/>
      <c r="E167" s="12"/>
      <c r="F167" s="26" t="s">
        <v>253</v>
      </c>
      <c r="G167" s="10" t="s">
        <v>58</v>
      </c>
      <c r="H167" s="27"/>
      <c r="I167" s="12"/>
    </row>
    <row r="168">
      <c r="A168" s="12"/>
      <c r="B168" s="12"/>
      <c r="C168" s="12"/>
      <c r="D168" s="12"/>
      <c r="E168" s="12"/>
      <c r="F168" s="26" t="s">
        <v>254</v>
      </c>
      <c r="G168" s="10" t="s">
        <v>58</v>
      </c>
      <c r="H168" s="27"/>
      <c r="I168" s="12"/>
    </row>
    <row r="169">
      <c r="A169" s="12"/>
      <c r="B169" s="12"/>
      <c r="C169" s="12"/>
      <c r="D169" s="12"/>
      <c r="E169" s="12"/>
      <c r="F169" s="26" t="s">
        <v>255</v>
      </c>
      <c r="G169" s="10" t="s">
        <v>58</v>
      </c>
      <c r="H169" s="27"/>
      <c r="I169" s="12"/>
    </row>
    <row r="170">
      <c r="A170" s="12"/>
      <c r="B170" s="12"/>
      <c r="C170" s="12"/>
      <c r="D170" s="12"/>
      <c r="E170" s="12"/>
      <c r="F170" s="26" t="s">
        <v>256</v>
      </c>
      <c r="G170" s="10" t="s">
        <v>58</v>
      </c>
      <c r="H170" s="27"/>
      <c r="I170" s="12"/>
    </row>
    <row r="171">
      <c r="A171" s="12"/>
      <c r="B171" s="5"/>
      <c r="C171" s="5"/>
      <c r="D171" s="5"/>
      <c r="E171" s="5"/>
      <c r="F171" s="26" t="s">
        <v>257</v>
      </c>
      <c r="G171" s="10" t="s">
        <v>58</v>
      </c>
      <c r="H171" s="27"/>
      <c r="I171" s="5"/>
    </row>
    <row r="172">
      <c r="A172" s="12"/>
      <c r="B172" s="14" t="s">
        <v>37</v>
      </c>
      <c r="C172" s="49" t="s">
        <v>258</v>
      </c>
      <c r="D172" s="15"/>
      <c r="E172" s="50" t="s">
        <v>259</v>
      </c>
      <c r="F172" s="26" t="s">
        <v>260</v>
      </c>
      <c r="G172" s="10" t="s">
        <v>58</v>
      </c>
      <c r="H172" s="26" t="s">
        <v>261</v>
      </c>
      <c r="I172" s="28">
        <f>1/2</f>
        <v>0.5</v>
      </c>
    </row>
    <row r="173">
      <c r="A173" s="12"/>
      <c r="B173" s="12"/>
      <c r="C173" s="12"/>
      <c r="D173" s="12"/>
      <c r="E173" s="12"/>
      <c r="F173" s="26" t="s">
        <v>262</v>
      </c>
      <c r="G173" s="11"/>
      <c r="H173" s="26" t="s">
        <v>263</v>
      </c>
      <c r="I173" s="12"/>
    </row>
    <row r="174">
      <c r="A174" s="12"/>
      <c r="B174" s="12"/>
      <c r="C174" s="12"/>
      <c r="D174" s="12"/>
      <c r="E174" s="12"/>
      <c r="F174" s="26" t="s">
        <v>264</v>
      </c>
      <c r="G174" s="10" t="s">
        <v>58</v>
      </c>
      <c r="H174" s="26" t="s">
        <v>261</v>
      </c>
      <c r="I174" s="12"/>
    </row>
    <row r="175">
      <c r="A175" s="12"/>
      <c r="B175" s="12"/>
      <c r="C175" s="5"/>
      <c r="D175" s="5"/>
      <c r="E175" s="5"/>
      <c r="F175" s="26" t="s">
        <v>265</v>
      </c>
      <c r="G175" s="11"/>
      <c r="H175" s="26" t="s">
        <v>263</v>
      </c>
      <c r="I175" s="5"/>
    </row>
    <row r="176">
      <c r="A176" s="12"/>
      <c r="B176" s="12"/>
      <c r="C176" s="49" t="s">
        <v>266</v>
      </c>
      <c r="D176" s="15"/>
      <c r="E176" s="50" t="s">
        <v>267</v>
      </c>
      <c r="F176" s="26" t="s">
        <v>268</v>
      </c>
      <c r="G176" s="10" t="s">
        <v>58</v>
      </c>
      <c r="H176" s="27"/>
      <c r="I176" s="28">
        <f>1</f>
        <v>1</v>
      </c>
    </row>
    <row r="177">
      <c r="A177" s="12"/>
      <c r="B177" s="12"/>
      <c r="C177" s="12"/>
      <c r="D177" s="12"/>
      <c r="E177" s="12"/>
      <c r="F177" s="26" t="s">
        <v>269</v>
      </c>
      <c r="G177" s="10" t="s">
        <v>58</v>
      </c>
      <c r="H177" s="26" t="s">
        <v>270</v>
      </c>
      <c r="I177" s="12"/>
    </row>
    <row r="178">
      <c r="A178" s="12"/>
      <c r="B178" s="12"/>
      <c r="C178" s="12"/>
      <c r="D178" s="12"/>
      <c r="E178" s="12"/>
      <c r="F178" s="26" t="s">
        <v>271</v>
      </c>
      <c r="G178" s="10" t="s">
        <v>58</v>
      </c>
      <c r="H178" s="26" t="s">
        <v>272</v>
      </c>
      <c r="I178" s="12"/>
    </row>
    <row r="179">
      <c r="A179" s="12"/>
      <c r="B179" s="12"/>
      <c r="C179" s="12"/>
      <c r="D179" s="12"/>
      <c r="E179" s="12"/>
      <c r="F179" s="26" t="s">
        <v>273</v>
      </c>
      <c r="G179" s="10" t="s">
        <v>58</v>
      </c>
      <c r="H179" s="27"/>
      <c r="I179" s="12"/>
    </row>
    <row r="180">
      <c r="A180" s="12"/>
      <c r="B180" s="12"/>
      <c r="C180" s="12"/>
      <c r="D180" s="12"/>
      <c r="E180" s="12"/>
      <c r="F180" s="26" t="s">
        <v>274</v>
      </c>
      <c r="G180" s="10" t="s">
        <v>58</v>
      </c>
      <c r="H180" s="26" t="s">
        <v>272</v>
      </c>
      <c r="I180" s="12"/>
    </row>
    <row r="181">
      <c r="A181" s="12"/>
      <c r="B181" s="12"/>
      <c r="C181" s="12"/>
      <c r="D181" s="12"/>
      <c r="E181" s="12"/>
      <c r="F181" s="26" t="s">
        <v>269</v>
      </c>
      <c r="G181" s="10" t="s">
        <v>58</v>
      </c>
      <c r="H181" s="27"/>
      <c r="I181" s="12"/>
    </row>
    <row r="182">
      <c r="A182" s="12"/>
      <c r="B182" s="12"/>
      <c r="C182" s="12"/>
      <c r="D182" s="12"/>
      <c r="E182" s="12"/>
      <c r="F182" s="26" t="s">
        <v>275</v>
      </c>
      <c r="G182" s="10" t="s">
        <v>58</v>
      </c>
      <c r="H182" s="27"/>
      <c r="I182" s="12"/>
    </row>
    <row r="183">
      <c r="A183" s="12"/>
      <c r="B183" s="12"/>
      <c r="C183" s="5"/>
      <c r="D183" s="5"/>
      <c r="E183" s="5"/>
      <c r="F183" s="26" t="s">
        <v>276</v>
      </c>
      <c r="G183" s="10" t="s">
        <v>58</v>
      </c>
      <c r="H183" s="26" t="s">
        <v>272</v>
      </c>
      <c r="I183" s="5"/>
    </row>
    <row r="184">
      <c r="A184" s="12"/>
      <c r="B184" s="12"/>
      <c r="C184" s="49" t="s">
        <v>277</v>
      </c>
      <c r="D184" s="15"/>
      <c r="E184" s="50"/>
      <c r="F184" s="26" t="s">
        <v>278</v>
      </c>
      <c r="G184" s="10" t="s">
        <v>58</v>
      </c>
      <c r="H184" s="27"/>
      <c r="I184" s="27"/>
    </row>
    <row r="185">
      <c r="A185" s="12"/>
      <c r="B185" s="12"/>
      <c r="C185" s="12"/>
      <c r="D185" s="12"/>
      <c r="E185" s="12"/>
      <c r="F185" s="26" t="s">
        <v>279</v>
      </c>
      <c r="G185" s="10" t="s">
        <v>83</v>
      </c>
      <c r="H185" s="27"/>
      <c r="I185" s="27"/>
    </row>
    <row r="186">
      <c r="A186" s="12"/>
      <c r="B186" s="12"/>
      <c r="C186" s="5"/>
      <c r="D186" s="5"/>
      <c r="E186" s="5"/>
      <c r="F186" s="26" t="s">
        <v>280</v>
      </c>
      <c r="G186" s="10" t="s">
        <v>58</v>
      </c>
      <c r="H186" s="26" t="s">
        <v>281</v>
      </c>
      <c r="I186" s="27"/>
    </row>
    <row r="187">
      <c r="A187" s="12"/>
      <c r="B187" s="5"/>
      <c r="C187" s="11"/>
      <c r="D187" s="13"/>
      <c r="E187" s="51" t="s">
        <v>88</v>
      </c>
      <c r="F187" s="27"/>
      <c r="G187" s="11"/>
      <c r="H187" s="27"/>
      <c r="I187" s="27"/>
    </row>
    <row r="188">
      <c r="A188" s="12"/>
      <c r="B188" s="14" t="s">
        <v>38</v>
      </c>
      <c r="C188" s="13"/>
      <c r="D188" s="13"/>
      <c r="E188" s="52" t="s">
        <v>282</v>
      </c>
      <c r="F188" s="27"/>
      <c r="G188" s="11"/>
      <c r="H188" s="27"/>
      <c r="I188" s="27"/>
    </row>
    <row r="189">
      <c r="A189" s="12"/>
      <c r="B189" s="12"/>
      <c r="C189" s="13"/>
      <c r="D189" s="13"/>
      <c r="E189" s="52" t="s">
        <v>103</v>
      </c>
      <c r="F189" s="27"/>
      <c r="G189" s="11"/>
      <c r="H189" s="27"/>
      <c r="I189" s="27"/>
    </row>
    <row r="190">
      <c r="A190" s="12"/>
      <c r="B190" s="12"/>
      <c r="C190" s="53" t="s">
        <v>283</v>
      </c>
      <c r="D190" s="15"/>
      <c r="E190" s="33" t="s">
        <v>284</v>
      </c>
      <c r="F190" s="26" t="s">
        <v>285</v>
      </c>
      <c r="G190" s="10" t="s">
        <v>58</v>
      </c>
      <c r="H190" s="27"/>
      <c r="I190" s="28">
        <f>1</f>
        <v>1</v>
      </c>
    </row>
    <row r="191">
      <c r="A191" s="12"/>
      <c r="B191" s="12"/>
      <c r="C191" s="12"/>
      <c r="D191" s="12"/>
      <c r="E191" s="12"/>
      <c r="F191" s="26" t="s">
        <v>286</v>
      </c>
      <c r="G191" s="10" t="s">
        <v>58</v>
      </c>
      <c r="H191" s="27"/>
      <c r="I191" s="12"/>
    </row>
    <row r="192">
      <c r="A192" s="12"/>
      <c r="B192" s="12"/>
      <c r="C192" s="12"/>
      <c r="D192" s="12"/>
      <c r="E192" s="12"/>
      <c r="F192" s="26" t="s">
        <v>287</v>
      </c>
      <c r="G192" s="10" t="s">
        <v>58</v>
      </c>
      <c r="H192" s="27"/>
      <c r="I192" s="12"/>
    </row>
    <row r="193">
      <c r="A193" s="12"/>
      <c r="B193" s="12"/>
      <c r="C193" s="12"/>
      <c r="D193" s="12"/>
      <c r="E193" s="12"/>
      <c r="F193" s="26" t="s">
        <v>288</v>
      </c>
      <c r="G193" s="10" t="s">
        <v>58</v>
      </c>
      <c r="H193" s="27"/>
      <c r="I193" s="12"/>
    </row>
    <row r="194">
      <c r="A194" s="12"/>
      <c r="B194" s="12"/>
      <c r="C194" s="12"/>
      <c r="D194" s="12"/>
      <c r="E194" s="12"/>
      <c r="F194" s="26" t="s">
        <v>289</v>
      </c>
      <c r="G194" s="10" t="s">
        <v>58</v>
      </c>
      <c r="H194" s="27"/>
      <c r="I194" s="12"/>
    </row>
    <row r="195">
      <c r="A195" s="12"/>
      <c r="B195" s="12"/>
      <c r="C195" s="12"/>
      <c r="D195" s="12"/>
      <c r="E195" s="12"/>
      <c r="F195" s="26" t="s">
        <v>290</v>
      </c>
      <c r="G195" s="10" t="s">
        <v>58</v>
      </c>
      <c r="H195" s="27"/>
      <c r="I195" s="12"/>
    </row>
    <row r="196">
      <c r="A196" s="12"/>
      <c r="B196" s="12"/>
      <c r="C196" s="12"/>
      <c r="D196" s="12"/>
      <c r="E196" s="12"/>
      <c r="F196" s="26" t="s">
        <v>291</v>
      </c>
      <c r="G196" s="10" t="s">
        <v>58</v>
      </c>
      <c r="H196" s="27"/>
      <c r="I196" s="12"/>
    </row>
    <row r="197">
      <c r="A197" s="12"/>
      <c r="B197" s="12"/>
      <c r="C197" s="12"/>
      <c r="D197" s="12"/>
      <c r="E197" s="12"/>
      <c r="F197" s="26" t="s">
        <v>292</v>
      </c>
      <c r="G197" s="10" t="s">
        <v>58</v>
      </c>
      <c r="H197" s="27"/>
      <c r="I197" s="12"/>
    </row>
    <row r="198">
      <c r="A198" s="12"/>
      <c r="B198" s="12"/>
      <c r="C198" s="12"/>
      <c r="D198" s="12"/>
      <c r="E198" s="12"/>
      <c r="F198" s="26" t="s">
        <v>293</v>
      </c>
      <c r="G198" s="10" t="s">
        <v>58</v>
      </c>
      <c r="H198" s="27"/>
      <c r="I198" s="12"/>
    </row>
    <row r="199">
      <c r="A199" s="12"/>
      <c r="B199" s="12"/>
      <c r="C199" s="12"/>
      <c r="D199" s="12"/>
      <c r="E199" s="12"/>
      <c r="F199" s="26" t="s">
        <v>294</v>
      </c>
      <c r="G199" s="10" t="s">
        <v>58</v>
      </c>
      <c r="H199" s="27"/>
      <c r="I199" s="12"/>
    </row>
    <row r="200">
      <c r="A200" s="12"/>
      <c r="B200" s="12"/>
      <c r="C200" s="12"/>
      <c r="D200" s="12"/>
      <c r="E200" s="12"/>
      <c r="F200" s="26" t="s">
        <v>295</v>
      </c>
      <c r="G200" s="10" t="s">
        <v>58</v>
      </c>
      <c r="H200" s="27"/>
      <c r="I200" s="12"/>
    </row>
    <row r="201">
      <c r="A201" s="12"/>
      <c r="B201" s="12"/>
      <c r="C201" s="12"/>
      <c r="D201" s="12"/>
      <c r="E201" s="12"/>
      <c r="F201" s="26" t="s">
        <v>296</v>
      </c>
      <c r="G201" s="10" t="s">
        <v>58</v>
      </c>
      <c r="H201" s="27"/>
      <c r="I201" s="12"/>
    </row>
    <row r="202">
      <c r="A202" s="12"/>
      <c r="B202" s="12"/>
      <c r="C202" s="12"/>
      <c r="D202" s="12"/>
      <c r="E202" s="12"/>
      <c r="F202" s="26" t="s">
        <v>297</v>
      </c>
      <c r="G202" s="10" t="s">
        <v>58</v>
      </c>
      <c r="H202" s="27"/>
      <c r="I202" s="12"/>
    </row>
    <row r="203">
      <c r="A203" s="12"/>
      <c r="B203" s="12"/>
      <c r="C203" s="12"/>
      <c r="D203" s="12"/>
      <c r="E203" s="12"/>
      <c r="F203" s="26" t="s">
        <v>298</v>
      </c>
      <c r="G203" s="10" t="s">
        <v>58</v>
      </c>
      <c r="H203" s="27"/>
      <c r="I203" s="12"/>
    </row>
    <row r="204">
      <c r="A204" s="12"/>
      <c r="B204" s="12"/>
      <c r="C204" s="12"/>
      <c r="D204" s="12"/>
      <c r="E204" s="12"/>
      <c r="F204" s="26" t="s">
        <v>299</v>
      </c>
      <c r="G204" s="10" t="s">
        <v>58</v>
      </c>
      <c r="H204" s="27"/>
      <c r="I204" s="12"/>
    </row>
    <row r="205">
      <c r="A205" s="12"/>
      <c r="B205" s="12"/>
      <c r="C205" s="12"/>
      <c r="D205" s="12"/>
      <c r="E205" s="12"/>
      <c r="F205" s="26" t="s">
        <v>300</v>
      </c>
      <c r="G205" s="10" t="s">
        <v>58</v>
      </c>
      <c r="H205" s="27"/>
      <c r="I205" s="12"/>
    </row>
    <row r="206">
      <c r="A206" s="12"/>
      <c r="B206" s="12"/>
      <c r="C206" s="12"/>
      <c r="D206" s="12"/>
      <c r="E206" s="12"/>
      <c r="F206" s="26" t="s">
        <v>301</v>
      </c>
      <c r="G206" s="10" t="s">
        <v>58</v>
      </c>
      <c r="H206" s="27"/>
      <c r="I206" s="12"/>
    </row>
    <row r="207">
      <c r="A207" s="12"/>
      <c r="B207" s="12"/>
      <c r="C207" s="12"/>
      <c r="D207" s="12"/>
      <c r="E207" s="12"/>
      <c r="F207" s="26" t="s">
        <v>302</v>
      </c>
      <c r="G207" s="10" t="s">
        <v>58</v>
      </c>
      <c r="H207" s="27"/>
      <c r="I207" s="12"/>
    </row>
    <row r="208">
      <c r="A208" s="12"/>
      <c r="B208" s="12"/>
      <c r="C208" s="12"/>
      <c r="D208" s="12"/>
      <c r="E208" s="12"/>
      <c r="F208" s="26" t="s">
        <v>303</v>
      </c>
      <c r="G208" s="10" t="s">
        <v>58</v>
      </c>
      <c r="H208" s="27"/>
      <c r="I208" s="12"/>
    </row>
    <row r="209">
      <c r="A209" s="12"/>
      <c r="B209" s="12"/>
      <c r="C209" s="12"/>
      <c r="D209" s="12"/>
      <c r="E209" s="12"/>
      <c r="F209" s="26" t="s">
        <v>304</v>
      </c>
      <c r="G209" s="10" t="s">
        <v>58</v>
      </c>
      <c r="H209" s="27"/>
      <c r="I209" s="12"/>
    </row>
    <row r="210">
      <c r="A210" s="12"/>
      <c r="B210" s="12"/>
      <c r="C210" s="5"/>
      <c r="D210" s="5"/>
      <c r="E210" s="5"/>
      <c r="F210" s="26" t="s">
        <v>305</v>
      </c>
      <c r="G210" s="10" t="s">
        <v>58</v>
      </c>
      <c r="H210" s="27"/>
      <c r="I210" s="5"/>
    </row>
    <row r="211">
      <c r="A211" s="12"/>
      <c r="B211" s="12"/>
      <c r="C211" s="53" t="s">
        <v>306</v>
      </c>
      <c r="D211" s="15"/>
      <c r="E211" s="33" t="s">
        <v>307</v>
      </c>
      <c r="F211" s="26" t="s">
        <v>308</v>
      </c>
      <c r="G211" s="10" t="s">
        <v>58</v>
      </c>
      <c r="H211" s="27"/>
      <c r="I211" s="28">
        <f>1</f>
        <v>1</v>
      </c>
    </row>
    <row r="212">
      <c r="A212" s="12"/>
      <c r="B212" s="12"/>
      <c r="C212" s="12"/>
      <c r="D212" s="12"/>
      <c r="E212" s="12"/>
      <c r="F212" s="26" t="s">
        <v>309</v>
      </c>
      <c r="G212" s="10" t="s">
        <v>58</v>
      </c>
      <c r="H212" s="27"/>
      <c r="I212" s="12"/>
    </row>
    <row r="213">
      <c r="A213" s="12"/>
      <c r="B213" s="12"/>
      <c r="C213" s="12"/>
      <c r="D213" s="12"/>
      <c r="E213" s="12"/>
      <c r="F213" s="26" t="s">
        <v>310</v>
      </c>
      <c r="G213" s="10" t="s">
        <v>58</v>
      </c>
      <c r="H213" s="27"/>
      <c r="I213" s="12"/>
    </row>
    <row r="214">
      <c r="A214" s="12"/>
      <c r="B214" s="12"/>
      <c r="C214" s="12"/>
      <c r="D214" s="12"/>
      <c r="E214" s="12"/>
      <c r="F214" s="26" t="s">
        <v>310</v>
      </c>
      <c r="G214" s="10" t="s">
        <v>58</v>
      </c>
      <c r="H214" s="27"/>
      <c r="I214" s="12"/>
    </row>
    <row r="215">
      <c r="A215" s="12"/>
      <c r="B215" s="12"/>
      <c r="C215" s="12"/>
      <c r="D215" s="12"/>
      <c r="E215" s="12"/>
      <c r="F215" s="26" t="s">
        <v>311</v>
      </c>
      <c r="G215" s="10" t="s">
        <v>58</v>
      </c>
      <c r="H215" s="27"/>
      <c r="I215" s="12"/>
    </row>
    <row r="216">
      <c r="A216" s="12"/>
      <c r="B216" s="12"/>
      <c r="C216" s="12"/>
      <c r="D216" s="12"/>
      <c r="E216" s="12"/>
      <c r="F216" s="26" t="s">
        <v>312</v>
      </c>
      <c r="G216" s="10" t="s">
        <v>58</v>
      </c>
      <c r="H216" s="27"/>
      <c r="I216" s="12"/>
    </row>
    <row r="217">
      <c r="A217" s="12"/>
      <c r="B217" s="12"/>
      <c r="C217" s="12"/>
      <c r="D217" s="12"/>
      <c r="E217" s="12"/>
      <c r="F217" s="26" t="s">
        <v>313</v>
      </c>
      <c r="G217" s="10" t="s">
        <v>58</v>
      </c>
      <c r="H217" s="27"/>
      <c r="I217" s="12"/>
    </row>
    <row r="218">
      <c r="A218" s="12"/>
      <c r="B218" s="12"/>
      <c r="C218" s="12"/>
      <c r="D218" s="12"/>
      <c r="E218" s="12"/>
      <c r="F218" s="26" t="s">
        <v>314</v>
      </c>
      <c r="G218" s="10" t="s">
        <v>58</v>
      </c>
      <c r="H218" s="27"/>
      <c r="I218" s="12"/>
    </row>
    <row r="219">
      <c r="A219" s="12"/>
      <c r="B219" s="12"/>
      <c r="C219" s="12"/>
      <c r="D219" s="12"/>
      <c r="E219" s="12"/>
      <c r="F219" s="26" t="s">
        <v>315</v>
      </c>
      <c r="G219" s="10" t="s">
        <v>58</v>
      </c>
      <c r="H219" s="27"/>
      <c r="I219" s="12"/>
    </row>
    <row r="220">
      <c r="A220" s="12"/>
      <c r="B220" s="12"/>
      <c r="C220" s="12"/>
      <c r="D220" s="12"/>
      <c r="E220" s="12"/>
      <c r="F220" s="26" t="s">
        <v>316</v>
      </c>
      <c r="G220" s="10" t="s">
        <v>58</v>
      </c>
      <c r="H220" s="27"/>
      <c r="I220" s="12"/>
    </row>
    <row r="221">
      <c r="A221" s="12"/>
      <c r="B221" s="12"/>
      <c r="C221" s="12"/>
      <c r="D221" s="12"/>
      <c r="E221" s="12"/>
      <c r="F221" s="26" t="s">
        <v>317</v>
      </c>
      <c r="G221" s="10" t="s">
        <v>58</v>
      </c>
      <c r="H221" s="27"/>
      <c r="I221" s="12"/>
    </row>
    <row r="222">
      <c r="A222" s="5"/>
      <c r="B222" s="5"/>
      <c r="C222" s="5"/>
      <c r="D222" s="5"/>
      <c r="E222" s="5"/>
      <c r="F222" s="10" t="s">
        <v>318</v>
      </c>
      <c r="G222" s="10" t="s">
        <v>58</v>
      </c>
      <c r="H222" s="27"/>
      <c r="I222" s="5"/>
    </row>
    <row r="223">
      <c r="A223" s="7" t="s">
        <v>39</v>
      </c>
      <c r="B223" s="14" t="s">
        <v>40</v>
      </c>
      <c r="C223" s="23" t="s">
        <v>41</v>
      </c>
      <c r="D223" s="15"/>
      <c r="E223" s="25" t="s">
        <v>319</v>
      </c>
      <c r="F223" s="26" t="s">
        <v>320</v>
      </c>
      <c r="G223" s="10" t="s">
        <v>58</v>
      </c>
      <c r="H223" s="27"/>
      <c r="I223" s="31">
        <v>1.0</v>
      </c>
    </row>
    <row r="224">
      <c r="A224" s="12"/>
      <c r="B224" s="12"/>
      <c r="C224" s="12"/>
      <c r="D224" s="12"/>
      <c r="E224" s="12"/>
      <c r="F224" s="26" t="s">
        <v>320</v>
      </c>
      <c r="G224" s="10" t="s">
        <v>321</v>
      </c>
      <c r="H224" s="27"/>
      <c r="I224" s="12"/>
    </row>
    <row r="225">
      <c r="A225" s="12"/>
      <c r="B225" s="12"/>
      <c r="C225" s="12"/>
      <c r="D225" s="12"/>
      <c r="E225" s="12"/>
      <c r="F225" s="26" t="s">
        <v>322</v>
      </c>
      <c r="G225" s="10" t="s">
        <v>58</v>
      </c>
      <c r="H225" s="27"/>
      <c r="I225" s="12"/>
    </row>
    <row r="226">
      <c r="A226" s="12"/>
      <c r="B226" s="12"/>
      <c r="C226" s="12"/>
      <c r="D226" s="12"/>
      <c r="E226" s="12"/>
      <c r="F226" s="26" t="s">
        <v>323</v>
      </c>
      <c r="G226" s="10" t="s">
        <v>58</v>
      </c>
      <c r="H226" s="27"/>
      <c r="I226" s="12"/>
    </row>
    <row r="227">
      <c r="A227" s="12"/>
      <c r="B227" s="12"/>
      <c r="C227" s="12"/>
      <c r="D227" s="12"/>
      <c r="E227" s="12"/>
      <c r="F227" s="26" t="s">
        <v>324</v>
      </c>
      <c r="G227" s="10" t="s">
        <v>58</v>
      </c>
      <c r="H227" s="27"/>
      <c r="I227" s="12"/>
    </row>
    <row r="228">
      <c r="A228" s="12"/>
      <c r="B228" s="12"/>
      <c r="C228" s="12"/>
      <c r="D228" s="12"/>
      <c r="E228" s="12"/>
      <c r="F228" s="26" t="s">
        <v>325</v>
      </c>
      <c r="G228" s="10" t="s">
        <v>58</v>
      </c>
      <c r="H228" s="27"/>
      <c r="I228" s="12"/>
    </row>
    <row r="229">
      <c r="A229" s="12"/>
      <c r="B229" s="12"/>
      <c r="C229" s="12"/>
      <c r="D229" s="12"/>
      <c r="E229" s="12"/>
      <c r="F229" s="26" t="s">
        <v>326</v>
      </c>
      <c r="G229" s="10" t="s">
        <v>58</v>
      </c>
      <c r="H229" s="27"/>
      <c r="I229" s="12"/>
    </row>
    <row r="230">
      <c r="A230" s="12"/>
      <c r="B230" s="12"/>
      <c r="C230" s="12"/>
      <c r="D230" s="12"/>
      <c r="E230" s="12"/>
      <c r="F230" s="26" t="s">
        <v>327</v>
      </c>
      <c r="G230" s="10" t="s">
        <v>58</v>
      </c>
      <c r="H230" s="27"/>
      <c r="I230" s="12"/>
    </row>
    <row r="231">
      <c r="A231" s="12"/>
      <c r="B231" s="12"/>
      <c r="C231" s="5"/>
      <c r="D231" s="5"/>
      <c r="E231" s="5"/>
      <c r="F231" s="26" t="s">
        <v>328</v>
      </c>
      <c r="G231" s="10" t="s">
        <v>58</v>
      </c>
      <c r="H231" s="26"/>
      <c r="I231" s="5"/>
    </row>
    <row r="232">
      <c r="A232" s="12"/>
      <c r="B232" s="12"/>
      <c r="C232" s="23" t="s">
        <v>329</v>
      </c>
      <c r="D232" s="15"/>
      <c r="E232" s="25" t="s">
        <v>330</v>
      </c>
      <c r="F232" s="26" t="s">
        <v>331</v>
      </c>
      <c r="G232" s="10" t="s">
        <v>58</v>
      </c>
      <c r="H232" s="26"/>
      <c r="I232" s="31">
        <v>1.0</v>
      </c>
    </row>
    <row r="233">
      <c r="A233" s="12"/>
      <c r="B233" s="12"/>
      <c r="C233" s="12"/>
      <c r="D233" s="12"/>
      <c r="E233" s="12"/>
      <c r="F233" s="26" t="s">
        <v>332</v>
      </c>
      <c r="G233" s="10" t="s">
        <v>58</v>
      </c>
      <c r="H233" s="26"/>
      <c r="I233" s="12"/>
    </row>
    <row r="234">
      <c r="A234" s="12"/>
      <c r="B234" s="12"/>
      <c r="C234" s="12"/>
      <c r="D234" s="12"/>
      <c r="E234" s="12"/>
      <c r="F234" s="26" t="s">
        <v>333</v>
      </c>
      <c r="G234" s="10" t="s">
        <v>58</v>
      </c>
      <c r="H234" s="26"/>
      <c r="I234" s="12"/>
    </row>
    <row r="235">
      <c r="A235" s="12"/>
      <c r="B235" s="12"/>
      <c r="C235" s="12"/>
      <c r="D235" s="12"/>
      <c r="E235" s="12"/>
      <c r="F235" s="26" t="s">
        <v>334</v>
      </c>
      <c r="G235" s="10" t="s">
        <v>58</v>
      </c>
      <c r="H235" s="26"/>
      <c r="I235" s="12"/>
    </row>
    <row r="236">
      <c r="A236" s="12"/>
      <c r="B236" s="12"/>
      <c r="C236" s="12"/>
      <c r="D236" s="12"/>
      <c r="E236" s="12"/>
      <c r="F236" s="26" t="s">
        <v>335</v>
      </c>
      <c r="G236" s="10" t="s">
        <v>58</v>
      </c>
      <c r="H236" s="26"/>
      <c r="I236" s="12"/>
    </row>
    <row r="237">
      <c r="A237" s="12"/>
      <c r="B237" s="12"/>
      <c r="C237" s="12"/>
      <c r="D237" s="12"/>
      <c r="E237" s="12"/>
      <c r="F237" s="26" t="s">
        <v>336</v>
      </c>
      <c r="G237" s="10" t="s">
        <v>58</v>
      </c>
      <c r="H237" s="26"/>
      <c r="I237" s="12"/>
    </row>
    <row r="238">
      <c r="A238" s="12"/>
      <c r="B238" s="12"/>
      <c r="C238" s="12"/>
      <c r="D238" s="12"/>
      <c r="E238" s="12"/>
      <c r="F238" s="26" t="s">
        <v>337</v>
      </c>
      <c r="G238" s="10" t="s">
        <v>58</v>
      </c>
      <c r="H238" s="26"/>
      <c r="I238" s="12"/>
    </row>
    <row r="239">
      <c r="A239" s="12"/>
      <c r="B239" s="12"/>
      <c r="C239" s="12"/>
      <c r="D239" s="12"/>
      <c r="E239" s="12"/>
      <c r="F239" s="26" t="s">
        <v>338</v>
      </c>
      <c r="G239" s="10" t="s">
        <v>58</v>
      </c>
      <c r="H239" s="26"/>
      <c r="I239" s="12"/>
    </row>
    <row r="240">
      <c r="A240" s="12"/>
      <c r="B240" s="5"/>
      <c r="C240" s="5"/>
      <c r="D240" s="5"/>
      <c r="E240" s="5"/>
      <c r="F240" s="26" t="s">
        <v>339</v>
      </c>
      <c r="G240" s="10" t="s">
        <v>58</v>
      </c>
      <c r="H240" s="26"/>
      <c r="I240" s="5"/>
    </row>
    <row r="241">
      <c r="A241" s="12"/>
      <c r="B241" s="14" t="s">
        <v>42</v>
      </c>
      <c r="C241" s="23" t="s">
        <v>340</v>
      </c>
      <c r="D241" s="24"/>
      <c r="E241" s="48" t="s">
        <v>341</v>
      </c>
      <c r="F241" s="26" t="s">
        <v>342</v>
      </c>
      <c r="G241" s="10" t="s">
        <v>58</v>
      </c>
      <c r="H241" s="27"/>
      <c r="I241" s="28">
        <f>1</f>
        <v>1</v>
      </c>
    </row>
    <row r="242">
      <c r="A242" s="12"/>
      <c r="B242" s="12"/>
      <c r="C242" s="12"/>
      <c r="D242" s="12"/>
      <c r="E242" s="12"/>
      <c r="F242" s="26" t="s">
        <v>343</v>
      </c>
      <c r="G242" s="10" t="s">
        <v>58</v>
      </c>
      <c r="H242" s="27"/>
      <c r="I242" s="12"/>
    </row>
    <row r="243">
      <c r="A243" s="12"/>
      <c r="B243" s="12"/>
      <c r="C243" s="12"/>
      <c r="D243" s="12"/>
      <c r="E243" s="12"/>
      <c r="F243" s="26" t="s">
        <v>344</v>
      </c>
      <c r="G243" s="10" t="s">
        <v>58</v>
      </c>
      <c r="H243" s="27"/>
      <c r="I243" s="12"/>
    </row>
    <row r="244">
      <c r="A244" s="12"/>
      <c r="B244" s="12"/>
      <c r="C244" s="12"/>
      <c r="D244" s="12"/>
      <c r="E244" s="12"/>
      <c r="F244" s="26" t="s">
        <v>345</v>
      </c>
      <c r="G244" s="10" t="s">
        <v>58</v>
      </c>
      <c r="H244" s="27"/>
      <c r="I244" s="12"/>
    </row>
    <row r="245">
      <c r="A245" s="12"/>
      <c r="B245" s="12"/>
      <c r="C245" s="12"/>
      <c r="D245" s="12"/>
      <c r="E245" s="12"/>
      <c r="F245" s="26" t="s">
        <v>346</v>
      </c>
      <c r="G245" s="10" t="s">
        <v>58</v>
      </c>
      <c r="H245" s="27"/>
      <c r="I245" s="12"/>
    </row>
    <row r="246">
      <c r="A246" s="12"/>
      <c r="B246" s="12"/>
      <c r="C246" s="12"/>
      <c r="D246" s="12"/>
      <c r="E246" s="12"/>
      <c r="F246" s="26" t="s">
        <v>347</v>
      </c>
      <c r="G246" s="10" t="s">
        <v>58</v>
      </c>
      <c r="H246" s="27"/>
      <c r="I246" s="12"/>
    </row>
    <row r="247">
      <c r="A247" s="12"/>
      <c r="B247" s="12"/>
      <c r="C247" s="12"/>
      <c r="D247" s="12"/>
      <c r="E247" s="12"/>
      <c r="F247" s="26" t="s">
        <v>348</v>
      </c>
      <c r="G247" s="10" t="s">
        <v>58</v>
      </c>
      <c r="H247" s="27"/>
      <c r="I247" s="12"/>
    </row>
    <row r="248">
      <c r="A248" s="12"/>
      <c r="B248" s="12"/>
      <c r="C248" s="12"/>
      <c r="D248" s="12"/>
      <c r="E248" s="12"/>
      <c r="F248" s="26" t="s">
        <v>349</v>
      </c>
      <c r="G248" s="10" t="s">
        <v>58</v>
      </c>
      <c r="H248" s="27"/>
      <c r="I248" s="12"/>
    </row>
    <row r="249">
      <c r="A249" s="12"/>
      <c r="B249" s="12"/>
      <c r="C249" s="12"/>
      <c r="D249" s="12"/>
      <c r="E249" s="12"/>
      <c r="F249" s="26" t="s">
        <v>350</v>
      </c>
      <c r="G249" s="10" t="s">
        <v>58</v>
      </c>
      <c r="H249" s="27"/>
      <c r="I249" s="12"/>
    </row>
    <row r="250">
      <c r="A250" s="12"/>
      <c r="B250" s="12"/>
      <c r="C250" s="12"/>
      <c r="D250" s="12"/>
      <c r="E250" s="12"/>
      <c r="F250" s="26" t="s">
        <v>351</v>
      </c>
      <c r="G250" s="10" t="s">
        <v>58</v>
      </c>
      <c r="H250" s="27"/>
      <c r="I250" s="12"/>
    </row>
    <row r="251">
      <c r="A251" s="12"/>
      <c r="B251" s="12"/>
      <c r="C251" s="12"/>
      <c r="D251" s="12"/>
      <c r="E251" s="12"/>
      <c r="F251" s="26" t="s">
        <v>352</v>
      </c>
      <c r="G251" s="10" t="s">
        <v>58</v>
      </c>
      <c r="H251" s="27"/>
      <c r="I251" s="12"/>
    </row>
    <row r="252">
      <c r="A252" s="12"/>
      <c r="B252" s="12"/>
      <c r="C252" s="12"/>
      <c r="D252" s="12"/>
      <c r="E252" s="12"/>
      <c r="F252" s="44" t="s">
        <v>353</v>
      </c>
      <c r="G252" s="10" t="s">
        <v>58</v>
      </c>
      <c r="H252" s="27"/>
      <c r="I252" s="12"/>
    </row>
    <row r="253">
      <c r="A253" s="12"/>
      <c r="B253" s="12"/>
      <c r="C253" s="5"/>
      <c r="D253" s="5"/>
      <c r="E253" s="5"/>
      <c r="F253" s="26" t="s">
        <v>354</v>
      </c>
      <c r="G253" s="10" t="s">
        <v>58</v>
      </c>
      <c r="H253" s="27"/>
      <c r="I253" s="5"/>
    </row>
    <row r="254">
      <c r="A254" s="12"/>
      <c r="B254" s="12"/>
      <c r="C254" s="23" t="s">
        <v>355</v>
      </c>
      <c r="D254" s="54"/>
      <c r="E254" s="25" t="s">
        <v>356</v>
      </c>
      <c r="F254" s="26" t="s">
        <v>357</v>
      </c>
      <c r="G254" s="10" t="s">
        <v>58</v>
      </c>
      <c r="H254" s="27"/>
      <c r="I254" s="31">
        <f>1/1</f>
        <v>1</v>
      </c>
    </row>
    <row r="255">
      <c r="A255" s="12"/>
      <c r="B255" s="12"/>
      <c r="C255" s="12"/>
      <c r="D255" s="12"/>
      <c r="E255" s="12"/>
      <c r="F255" s="26" t="s">
        <v>358</v>
      </c>
      <c r="G255" s="10" t="s">
        <v>58</v>
      </c>
      <c r="H255" s="27"/>
      <c r="I255" s="12"/>
    </row>
    <row r="256">
      <c r="A256" s="12"/>
      <c r="B256" s="12"/>
      <c r="C256" s="12"/>
      <c r="D256" s="12"/>
      <c r="E256" s="12"/>
      <c r="F256" s="26" t="s">
        <v>359</v>
      </c>
      <c r="G256" s="10" t="s">
        <v>58</v>
      </c>
      <c r="H256" s="27"/>
      <c r="I256" s="12"/>
    </row>
    <row r="257">
      <c r="A257" s="12"/>
      <c r="B257" s="12"/>
      <c r="C257" s="12"/>
      <c r="D257" s="12"/>
      <c r="E257" s="12"/>
      <c r="F257" s="26" t="s">
        <v>360</v>
      </c>
      <c r="G257" s="10" t="s">
        <v>58</v>
      </c>
      <c r="H257" s="27"/>
      <c r="I257" s="12"/>
    </row>
    <row r="258">
      <c r="A258" s="12"/>
      <c r="B258" s="12"/>
      <c r="C258" s="12"/>
      <c r="D258" s="12"/>
      <c r="E258" s="12"/>
      <c r="F258" s="26" t="s">
        <v>361</v>
      </c>
      <c r="G258" s="10" t="s">
        <v>58</v>
      </c>
      <c r="H258" s="27"/>
      <c r="I258" s="12"/>
    </row>
    <row r="259">
      <c r="A259" s="12"/>
      <c r="B259" s="12"/>
      <c r="C259" s="12"/>
      <c r="D259" s="12"/>
      <c r="E259" s="12"/>
      <c r="F259" s="26" t="s">
        <v>362</v>
      </c>
      <c r="G259" s="10" t="s">
        <v>58</v>
      </c>
      <c r="H259" s="27"/>
      <c r="I259" s="12"/>
    </row>
    <row r="260">
      <c r="A260" s="12"/>
      <c r="B260" s="12"/>
      <c r="C260" s="12"/>
      <c r="D260" s="12"/>
      <c r="E260" s="12"/>
      <c r="F260" s="26" t="s">
        <v>363</v>
      </c>
      <c r="G260" s="10" t="s">
        <v>58</v>
      </c>
      <c r="H260" s="27"/>
      <c r="I260" s="12"/>
    </row>
    <row r="261">
      <c r="A261" s="12"/>
      <c r="B261" s="12"/>
      <c r="C261" s="12"/>
      <c r="D261" s="12"/>
      <c r="E261" s="12"/>
      <c r="F261" s="26" t="s">
        <v>364</v>
      </c>
      <c r="G261" s="10" t="s">
        <v>58</v>
      </c>
      <c r="H261" s="27"/>
      <c r="I261" s="12"/>
    </row>
    <row r="262">
      <c r="A262" s="12"/>
      <c r="B262" s="12"/>
      <c r="C262" s="12"/>
      <c r="D262" s="12"/>
      <c r="E262" s="12"/>
      <c r="F262" s="26" t="s">
        <v>365</v>
      </c>
      <c r="G262" s="10" t="s">
        <v>58</v>
      </c>
      <c r="H262" s="27"/>
      <c r="I262" s="12"/>
    </row>
    <row r="263">
      <c r="A263" s="12"/>
      <c r="B263" s="12"/>
      <c r="C263" s="12"/>
      <c r="D263" s="12"/>
      <c r="E263" s="12"/>
      <c r="F263" s="26" t="s">
        <v>366</v>
      </c>
      <c r="G263" s="10"/>
      <c r="H263" s="26" t="s">
        <v>367</v>
      </c>
      <c r="I263" s="12"/>
    </row>
    <row r="264">
      <c r="A264" s="12"/>
      <c r="B264" s="12"/>
      <c r="C264" s="12"/>
      <c r="D264" s="12"/>
      <c r="E264" s="12"/>
      <c r="F264" s="26" t="s">
        <v>368</v>
      </c>
      <c r="G264" s="10" t="s">
        <v>58</v>
      </c>
      <c r="H264" s="27"/>
      <c r="I264" s="12"/>
    </row>
    <row r="265">
      <c r="A265" s="12"/>
      <c r="B265" s="12"/>
      <c r="C265" s="5"/>
      <c r="D265" s="5"/>
      <c r="E265" s="5"/>
      <c r="F265" s="26" t="s">
        <v>369</v>
      </c>
      <c r="G265" s="10" t="s">
        <v>58</v>
      </c>
      <c r="H265" s="27"/>
      <c r="I265" s="5"/>
    </row>
    <row r="266">
      <c r="A266" s="12"/>
      <c r="B266" s="12"/>
      <c r="C266" s="23" t="s">
        <v>355</v>
      </c>
      <c r="D266" s="54"/>
      <c r="E266" s="25" t="s">
        <v>370</v>
      </c>
      <c r="F266" s="26" t="s">
        <v>371</v>
      </c>
      <c r="G266" s="10" t="s">
        <v>58</v>
      </c>
      <c r="H266" s="27"/>
      <c r="I266" s="31">
        <f>1</f>
        <v>1</v>
      </c>
    </row>
    <row r="267">
      <c r="A267" s="12"/>
      <c r="B267" s="12"/>
      <c r="C267" s="12"/>
      <c r="D267" s="12"/>
      <c r="E267" s="12"/>
      <c r="F267" s="26" t="s">
        <v>260</v>
      </c>
      <c r="G267" s="10" t="s">
        <v>58</v>
      </c>
      <c r="H267" s="27"/>
      <c r="I267" s="12"/>
    </row>
    <row r="268">
      <c r="A268" s="12"/>
      <c r="B268" s="12"/>
      <c r="C268" s="12"/>
      <c r="D268" s="12"/>
      <c r="E268" s="12"/>
      <c r="F268" s="26" t="s">
        <v>372</v>
      </c>
      <c r="G268" s="10" t="s">
        <v>58</v>
      </c>
      <c r="H268" s="27"/>
      <c r="I268" s="12"/>
    </row>
    <row r="269">
      <c r="A269" s="12"/>
      <c r="B269" s="12"/>
      <c r="C269" s="12"/>
      <c r="D269" s="12"/>
      <c r="E269" s="12"/>
      <c r="F269" s="26" t="s">
        <v>373</v>
      </c>
      <c r="G269" s="10" t="s">
        <v>58</v>
      </c>
      <c r="H269" s="27"/>
      <c r="I269" s="12"/>
    </row>
    <row r="270">
      <c r="A270" s="12"/>
      <c r="B270" s="12"/>
      <c r="C270" s="12"/>
      <c r="D270" s="12"/>
      <c r="E270" s="12"/>
      <c r="F270" s="26" t="s">
        <v>374</v>
      </c>
      <c r="G270" s="10" t="s">
        <v>58</v>
      </c>
      <c r="H270" s="27"/>
      <c r="I270" s="12"/>
    </row>
    <row r="271">
      <c r="A271" s="12"/>
      <c r="B271" s="12"/>
      <c r="C271" s="12"/>
      <c r="D271" s="12"/>
      <c r="E271" s="12"/>
      <c r="F271" s="26" t="s">
        <v>375</v>
      </c>
      <c r="G271" s="10" t="s">
        <v>58</v>
      </c>
      <c r="H271" s="27"/>
      <c r="I271" s="12"/>
    </row>
    <row r="272">
      <c r="A272" s="12"/>
      <c r="B272" s="12"/>
      <c r="C272" s="12"/>
      <c r="D272" s="12"/>
      <c r="E272" s="12"/>
      <c r="F272" s="26" t="s">
        <v>376</v>
      </c>
      <c r="G272" s="10" t="s">
        <v>58</v>
      </c>
      <c r="H272" s="27"/>
      <c r="I272" s="12"/>
    </row>
    <row r="273">
      <c r="A273" s="12"/>
      <c r="B273" s="12"/>
      <c r="C273" s="12"/>
      <c r="D273" s="12"/>
      <c r="E273" s="12"/>
      <c r="F273" s="26" t="s">
        <v>377</v>
      </c>
      <c r="G273" s="10" t="s">
        <v>58</v>
      </c>
      <c r="H273" s="27"/>
      <c r="I273" s="12"/>
    </row>
    <row r="274">
      <c r="A274" s="12"/>
      <c r="B274" s="12"/>
      <c r="C274" s="12"/>
      <c r="D274" s="12"/>
      <c r="E274" s="12"/>
      <c r="F274" s="26" t="s">
        <v>378</v>
      </c>
      <c r="G274" s="10" t="s">
        <v>58</v>
      </c>
      <c r="H274" s="27"/>
      <c r="I274" s="12"/>
    </row>
    <row r="275">
      <c r="A275" s="12"/>
      <c r="B275" s="12"/>
      <c r="C275" s="12"/>
      <c r="D275" s="12"/>
      <c r="E275" s="12"/>
      <c r="F275" s="26" t="s">
        <v>379</v>
      </c>
      <c r="G275" s="10" t="s">
        <v>58</v>
      </c>
      <c r="H275" s="27"/>
      <c r="I275" s="12"/>
    </row>
    <row r="276">
      <c r="A276" s="12"/>
      <c r="B276" s="12"/>
      <c r="C276" s="12"/>
      <c r="D276" s="12"/>
      <c r="E276" s="12"/>
      <c r="F276" s="26" t="s">
        <v>380</v>
      </c>
      <c r="G276" s="10" t="s">
        <v>58</v>
      </c>
      <c r="H276" s="27"/>
      <c r="I276" s="12"/>
    </row>
    <row r="277">
      <c r="A277" s="12"/>
      <c r="B277" s="5"/>
      <c r="C277" s="5"/>
      <c r="D277" s="5"/>
      <c r="E277" s="5"/>
      <c r="F277" s="26" t="s">
        <v>381</v>
      </c>
      <c r="G277" s="10" t="s">
        <v>58</v>
      </c>
      <c r="H277" s="27"/>
      <c r="I277" s="5"/>
    </row>
    <row r="278">
      <c r="A278" s="12"/>
      <c r="B278" s="14" t="s">
        <v>45</v>
      </c>
      <c r="C278" s="23" t="s">
        <v>382</v>
      </c>
      <c r="D278" s="24"/>
      <c r="E278" s="25" t="s">
        <v>383</v>
      </c>
      <c r="F278" s="26" t="s">
        <v>384</v>
      </c>
      <c r="G278" s="10" t="s">
        <v>83</v>
      </c>
      <c r="H278" s="26" t="s">
        <v>385</v>
      </c>
      <c r="I278" s="28">
        <f>1/3</f>
        <v>0.3333333333</v>
      </c>
    </row>
    <row r="279">
      <c r="A279" s="12"/>
      <c r="B279" s="12"/>
      <c r="C279" s="12"/>
      <c r="D279" s="12"/>
      <c r="E279" s="12"/>
      <c r="F279" s="26" t="s">
        <v>386</v>
      </c>
      <c r="G279" s="10" t="s">
        <v>83</v>
      </c>
      <c r="H279" s="26" t="s">
        <v>385</v>
      </c>
      <c r="I279" s="12"/>
    </row>
    <row r="280">
      <c r="A280" s="12"/>
      <c r="B280" s="12"/>
      <c r="C280" s="5"/>
      <c r="D280" s="5"/>
      <c r="E280" s="5"/>
      <c r="F280" s="26" t="s">
        <v>387</v>
      </c>
      <c r="G280" s="10" t="s">
        <v>58</v>
      </c>
      <c r="H280" s="27"/>
      <c r="I280" s="5"/>
    </row>
    <row r="281">
      <c r="A281" s="12"/>
      <c r="B281" s="12"/>
      <c r="C281" s="23" t="s">
        <v>388</v>
      </c>
      <c r="D281" s="24"/>
      <c r="E281" s="25" t="s">
        <v>389</v>
      </c>
      <c r="F281" s="26" t="s">
        <v>390</v>
      </c>
      <c r="G281" s="10" t="s">
        <v>58</v>
      </c>
      <c r="H281" s="27"/>
      <c r="I281" s="28">
        <f>1</f>
        <v>1</v>
      </c>
    </row>
    <row r="282">
      <c r="A282" s="12"/>
      <c r="B282" s="12"/>
      <c r="C282" s="12"/>
      <c r="D282" s="12"/>
      <c r="E282" s="12"/>
      <c r="F282" s="26" t="s">
        <v>391</v>
      </c>
      <c r="G282" s="10" t="s">
        <v>58</v>
      </c>
      <c r="H282" s="27"/>
      <c r="I282" s="12"/>
    </row>
    <row r="283">
      <c r="A283" s="12"/>
      <c r="B283" s="12"/>
      <c r="C283" s="12"/>
      <c r="D283" s="12"/>
      <c r="E283" s="12"/>
      <c r="F283" s="26" t="s">
        <v>392</v>
      </c>
      <c r="G283" s="10" t="s">
        <v>58</v>
      </c>
      <c r="H283" s="27"/>
      <c r="I283" s="12"/>
    </row>
    <row r="284">
      <c r="A284" s="12"/>
      <c r="B284" s="12"/>
      <c r="C284" s="5"/>
      <c r="D284" s="5"/>
      <c r="E284" s="5"/>
      <c r="F284" s="26" t="s">
        <v>393</v>
      </c>
      <c r="G284" s="10" t="s">
        <v>58</v>
      </c>
      <c r="H284" s="27"/>
      <c r="I284" s="5"/>
    </row>
    <row r="285">
      <c r="A285" s="12"/>
      <c r="B285" s="12"/>
      <c r="C285" s="23" t="s">
        <v>394</v>
      </c>
      <c r="D285" s="55"/>
      <c r="E285" s="56" t="s">
        <v>395</v>
      </c>
      <c r="F285" s="26" t="s">
        <v>396</v>
      </c>
      <c r="G285" s="10" t="s">
        <v>83</v>
      </c>
      <c r="H285" s="26" t="s">
        <v>397</v>
      </c>
      <c r="I285" s="28">
        <f>0</f>
        <v>0</v>
      </c>
    </row>
    <row r="286">
      <c r="A286" s="12"/>
      <c r="B286" s="12"/>
      <c r="C286" s="12"/>
      <c r="D286" s="12"/>
      <c r="E286" s="12"/>
      <c r="F286" s="26" t="s">
        <v>398</v>
      </c>
      <c r="G286" s="10" t="s">
        <v>83</v>
      </c>
      <c r="H286" s="26" t="s">
        <v>397</v>
      </c>
      <c r="I286" s="12"/>
    </row>
    <row r="287">
      <c r="A287" s="12"/>
      <c r="B287" s="12"/>
      <c r="C287" s="12"/>
      <c r="D287" s="5"/>
      <c r="E287" s="5"/>
      <c r="F287" s="26" t="s">
        <v>399</v>
      </c>
      <c r="G287" s="10" t="s">
        <v>83</v>
      </c>
      <c r="H287" s="26" t="s">
        <v>400</v>
      </c>
      <c r="I287" s="5"/>
    </row>
    <row r="288">
      <c r="A288" s="12"/>
      <c r="B288" s="12"/>
      <c r="C288" s="23" t="s">
        <v>394</v>
      </c>
      <c r="D288" s="55"/>
      <c r="E288" s="25" t="s">
        <v>401</v>
      </c>
      <c r="F288" s="26" t="s">
        <v>402</v>
      </c>
      <c r="G288" s="10" t="s">
        <v>58</v>
      </c>
      <c r="H288" s="11"/>
      <c r="I288" s="57">
        <f>1</f>
        <v>1</v>
      </c>
    </row>
    <row r="289">
      <c r="A289" s="12"/>
      <c r="B289" s="12"/>
      <c r="C289" s="12"/>
      <c r="D289" s="12"/>
      <c r="E289" s="12"/>
      <c r="F289" s="26" t="s">
        <v>402</v>
      </c>
      <c r="G289" s="10" t="s">
        <v>58</v>
      </c>
      <c r="H289" s="11"/>
      <c r="I289" s="12"/>
    </row>
    <row r="290">
      <c r="A290" s="5"/>
      <c r="B290" s="5"/>
      <c r="C290" s="5"/>
      <c r="D290" s="5"/>
      <c r="E290" s="5"/>
      <c r="F290" s="26" t="s">
        <v>403</v>
      </c>
      <c r="G290" s="10" t="s">
        <v>58</v>
      </c>
      <c r="H290" s="11"/>
      <c r="I290" s="5"/>
    </row>
    <row r="291">
      <c r="E291" s="58"/>
      <c r="F291" s="44"/>
      <c r="H291" s="58"/>
      <c r="I291" s="58"/>
    </row>
    <row r="292">
      <c r="E292" s="58"/>
      <c r="F292" s="58"/>
      <c r="H292" s="58"/>
      <c r="I292" s="58"/>
    </row>
    <row r="293">
      <c r="B293" s="17" t="s">
        <v>404</v>
      </c>
      <c r="C293" s="59" t="s">
        <v>405</v>
      </c>
      <c r="E293" s="58"/>
      <c r="F293" s="58"/>
      <c r="H293" s="58"/>
      <c r="I293" s="58"/>
    </row>
    <row r="294">
      <c r="E294" s="58"/>
      <c r="F294" s="58"/>
      <c r="H294" s="58"/>
      <c r="I294" s="58"/>
    </row>
    <row r="295">
      <c r="E295" s="58"/>
      <c r="F295" s="58"/>
      <c r="H295" s="58"/>
      <c r="I295" s="58"/>
    </row>
    <row r="296">
      <c r="E296" s="58"/>
      <c r="F296" s="58"/>
      <c r="H296" s="58"/>
      <c r="I296" s="58"/>
    </row>
    <row r="297">
      <c r="E297" s="58"/>
      <c r="F297" s="58"/>
      <c r="H297" s="58"/>
      <c r="I297" s="58"/>
    </row>
    <row r="298">
      <c r="E298" s="58"/>
      <c r="F298" s="58"/>
      <c r="H298" s="58"/>
      <c r="I298" s="58"/>
    </row>
    <row r="299">
      <c r="E299" s="58"/>
      <c r="F299" s="58"/>
      <c r="H299" s="58"/>
      <c r="I299" s="58"/>
    </row>
    <row r="300">
      <c r="E300" s="58"/>
      <c r="F300" s="58"/>
      <c r="H300" s="58"/>
      <c r="I300" s="58"/>
    </row>
    <row r="301">
      <c r="E301" s="58"/>
      <c r="F301" s="58"/>
      <c r="H301" s="58"/>
      <c r="I301" s="58"/>
    </row>
    <row r="302">
      <c r="E302" s="58"/>
      <c r="F302" s="58"/>
      <c r="H302" s="58"/>
      <c r="I302" s="58"/>
    </row>
    <row r="303">
      <c r="E303" s="58"/>
      <c r="F303" s="58"/>
      <c r="H303" s="58"/>
      <c r="I303" s="58"/>
    </row>
    <row r="304">
      <c r="E304" s="58"/>
      <c r="F304" s="58"/>
      <c r="H304" s="58"/>
      <c r="I304" s="58"/>
    </row>
    <row r="305">
      <c r="E305" s="58"/>
      <c r="F305" s="58"/>
      <c r="H305" s="58"/>
      <c r="I305" s="58"/>
    </row>
    <row r="306">
      <c r="E306" s="58"/>
      <c r="F306" s="58"/>
      <c r="H306" s="58"/>
      <c r="I306" s="58"/>
    </row>
    <row r="307">
      <c r="E307" s="58"/>
      <c r="F307" s="58"/>
      <c r="H307" s="58"/>
      <c r="I307" s="58"/>
    </row>
    <row r="308">
      <c r="E308" s="58"/>
      <c r="F308" s="58"/>
      <c r="H308" s="58"/>
      <c r="I308" s="58"/>
    </row>
    <row r="309">
      <c r="E309" s="58"/>
      <c r="F309" s="58"/>
      <c r="H309" s="58"/>
      <c r="I309" s="58"/>
    </row>
    <row r="310">
      <c r="E310" s="58"/>
      <c r="F310" s="58"/>
      <c r="H310" s="58"/>
      <c r="I310" s="58"/>
    </row>
    <row r="311">
      <c r="E311" s="58"/>
      <c r="F311" s="58"/>
      <c r="H311" s="58"/>
      <c r="I311" s="58"/>
    </row>
    <row r="312">
      <c r="E312" s="58"/>
      <c r="F312" s="58"/>
      <c r="H312" s="58"/>
      <c r="I312" s="58"/>
    </row>
    <row r="313">
      <c r="E313" s="58"/>
      <c r="F313" s="58"/>
      <c r="H313" s="58"/>
      <c r="I313" s="58"/>
    </row>
    <row r="314">
      <c r="E314" s="58"/>
      <c r="F314" s="58"/>
      <c r="H314" s="58"/>
      <c r="I314" s="58"/>
    </row>
    <row r="315">
      <c r="E315" s="58"/>
      <c r="F315" s="58"/>
      <c r="H315" s="58"/>
      <c r="I315" s="58"/>
    </row>
    <row r="316">
      <c r="E316" s="58"/>
      <c r="F316" s="58"/>
      <c r="H316" s="58"/>
      <c r="I316" s="58"/>
    </row>
    <row r="317">
      <c r="E317" s="58"/>
      <c r="F317" s="58"/>
      <c r="H317" s="58"/>
      <c r="I317" s="58"/>
    </row>
    <row r="318">
      <c r="E318" s="58"/>
      <c r="F318" s="58"/>
      <c r="H318" s="58"/>
      <c r="I318" s="58"/>
    </row>
    <row r="319">
      <c r="E319" s="58"/>
      <c r="F319" s="58"/>
      <c r="H319" s="58"/>
      <c r="I319" s="58"/>
    </row>
    <row r="320">
      <c r="E320" s="58"/>
      <c r="F320" s="58"/>
      <c r="H320" s="58"/>
      <c r="I320" s="58"/>
    </row>
    <row r="321">
      <c r="E321" s="58"/>
      <c r="F321" s="58"/>
      <c r="H321" s="58"/>
      <c r="I321" s="58"/>
    </row>
    <row r="322">
      <c r="E322" s="58"/>
      <c r="F322" s="58"/>
      <c r="H322" s="58"/>
      <c r="I322" s="58"/>
    </row>
    <row r="323">
      <c r="E323" s="58"/>
      <c r="F323" s="58"/>
      <c r="H323" s="58"/>
      <c r="I323" s="58"/>
    </row>
    <row r="324">
      <c r="E324" s="58"/>
      <c r="F324" s="58"/>
      <c r="H324" s="58"/>
      <c r="I324" s="58"/>
    </row>
    <row r="325">
      <c r="E325" s="58"/>
      <c r="F325" s="58"/>
      <c r="H325" s="58"/>
      <c r="I325" s="58"/>
    </row>
    <row r="326">
      <c r="E326" s="58"/>
      <c r="F326" s="58"/>
      <c r="H326" s="58"/>
      <c r="I326" s="58"/>
    </row>
    <row r="327">
      <c r="E327" s="58"/>
      <c r="F327" s="58"/>
      <c r="H327" s="58"/>
      <c r="I327" s="58"/>
    </row>
    <row r="328">
      <c r="E328" s="58"/>
      <c r="F328" s="58"/>
      <c r="H328" s="58"/>
      <c r="I328" s="58"/>
    </row>
    <row r="329">
      <c r="E329" s="58"/>
      <c r="F329" s="58"/>
      <c r="H329" s="58"/>
      <c r="I329" s="58"/>
    </row>
    <row r="330">
      <c r="E330" s="58"/>
      <c r="F330" s="58"/>
      <c r="H330" s="58"/>
      <c r="I330" s="58"/>
    </row>
    <row r="331">
      <c r="E331" s="58"/>
      <c r="F331" s="58"/>
      <c r="H331" s="58"/>
      <c r="I331" s="58"/>
    </row>
    <row r="332">
      <c r="E332" s="58"/>
      <c r="F332" s="58"/>
      <c r="H332" s="58"/>
      <c r="I332" s="58"/>
    </row>
    <row r="333">
      <c r="E333" s="58"/>
      <c r="F333" s="58"/>
      <c r="H333" s="58"/>
      <c r="I333" s="58"/>
    </row>
    <row r="334">
      <c r="E334" s="58"/>
      <c r="F334" s="58"/>
      <c r="H334" s="58"/>
      <c r="I334" s="58"/>
    </row>
    <row r="335">
      <c r="E335" s="58"/>
      <c r="F335" s="58"/>
      <c r="H335" s="58"/>
      <c r="I335" s="58"/>
    </row>
    <row r="336">
      <c r="E336" s="58"/>
      <c r="F336" s="58"/>
      <c r="H336" s="58"/>
      <c r="I336" s="58"/>
    </row>
    <row r="337">
      <c r="E337" s="58"/>
      <c r="F337" s="58"/>
      <c r="H337" s="58"/>
      <c r="I337" s="58"/>
    </row>
    <row r="338">
      <c r="E338" s="58"/>
      <c r="F338" s="58"/>
      <c r="H338" s="58"/>
      <c r="I338" s="58"/>
    </row>
    <row r="339">
      <c r="E339" s="58"/>
      <c r="F339" s="58"/>
      <c r="H339" s="58"/>
      <c r="I339" s="58"/>
    </row>
    <row r="340">
      <c r="E340" s="58"/>
      <c r="F340" s="58"/>
      <c r="H340" s="58"/>
      <c r="I340" s="58"/>
    </row>
    <row r="341">
      <c r="E341" s="58"/>
      <c r="F341" s="58"/>
      <c r="H341" s="58"/>
      <c r="I341" s="58"/>
    </row>
    <row r="342">
      <c r="E342" s="58"/>
      <c r="F342" s="58"/>
      <c r="H342" s="58"/>
      <c r="I342" s="58"/>
    </row>
    <row r="343">
      <c r="E343" s="58"/>
      <c r="F343" s="58"/>
      <c r="H343" s="58"/>
      <c r="I343" s="58"/>
    </row>
    <row r="344">
      <c r="E344" s="58"/>
      <c r="F344" s="58"/>
      <c r="H344" s="58"/>
      <c r="I344" s="58"/>
    </row>
    <row r="345">
      <c r="E345" s="58"/>
      <c r="F345" s="58"/>
      <c r="H345" s="58"/>
      <c r="I345" s="58"/>
    </row>
    <row r="346">
      <c r="E346" s="58"/>
      <c r="F346" s="58"/>
      <c r="H346" s="58"/>
      <c r="I346" s="58"/>
    </row>
    <row r="347">
      <c r="E347" s="58"/>
      <c r="F347" s="58"/>
      <c r="H347" s="58"/>
      <c r="I347" s="58"/>
    </row>
    <row r="348">
      <c r="E348" s="58"/>
      <c r="F348" s="58"/>
      <c r="H348" s="58"/>
      <c r="I348" s="58"/>
    </row>
    <row r="349">
      <c r="E349" s="58"/>
      <c r="F349" s="58"/>
      <c r="H349" s="58"/>
      <c r="I349" s="58"/>
    </row>
    <row r="350">
      <c r="E350" s="58"/>
      <c r="F350" s="58"/>
      <c r="H350" s="58"/>
      <c r="I350" s="58"/>
    </row>
    <row r="351">
      <c r="E351" s="58"/>
      <c r="F351" s="58"/>
      <c r="H351" s="58"/>
      <c r="I351" s="58"/>
    </row>
    <row r="352">
      <c r="E352" s="58"/>
      <c r="F352" s="58"/>
      <c r="H352" s="58"/>
      <c r="I352" s="58"/>
    </row>
    <row r="353">
      <c r="E353" s="58"/>
      <c r="F353" s="58"/>
      <c r="H353" s="58"/>
      <c r="I353" s="58"/>
    </row>
    <row r="354">
      <c r="E354" s="58"/>
      <c r="F354" s="58"/>
      <c r="H354" s="58"/>
      <c r="I354" s="58"/>
    </row>
    <row r="355">
      <c r="E355" s="58"/>
      <c r="F355" s="58"/>
      <c r="H355" s="58"/>
      <c r="I355" s="58"/>
    </row>
    <row r="356">
      <c r="E356" s="58"/>
      <c r="F356" s="58"/>
      <c r="H356" s="58"/>
      <c r="I356" s="58"/>
    </row>
    <row r="357">
      <c r="E357" s="58"/>
      <c r="F357" s="58"/>
      <c r="H357" s="58"/>
      <c r="I357" s="58"/>
    </row>
    <row r="358">
      <c r="E358" s="58"/>
      <c r="F358" s="58"/>
      <c r="H358" s="58"/>
      <c r="I358" s="58"/>
    </row>
    <row r="359">
      <c r="E359" s="58"/>
      <c r="F359" s="58"/>
      <c r="H359" s="58"/>
      <c r="I359" s="58"/>
    </row>
    <row r="360">
      <c r="E360" s="58"/>
      <c r="F360" s="58"/>
      <c r="H360" s="58"/>
      <c r="I360" s="58"/>
    </row>
    <row r="361">
      <c r="E361" s="58"/>
      <c r="F361" s="58"/>
      <c r="H361" s="58"/>
      <c r="I361" s="58"/>
    </row>
    <row r="362">
      <c r="E362" s="58"/>
      <c r="F362" s="58"/>
      <c r="H362" s="58"/>
      <c r="I362" s="58"/>
    </row>
    <row r="363">
      <c r="E363" s="58"/>
      <c r="F363" s="58"/>
      <c r="H363" s="58"/>
      <c r="I363" s="58"/>
    </row>
    <row r="364">
      <c r="E364" s="58"/>
      <c r="F364" s="58"/>
      <c r="H364" s="58"/>
      <c r="I364" s="58"/>
    </row>
    <row r="365">
      <c r="E365" s="58"/>
      <c r="F365" s="58"/>
      <c r="H365" s="58"/>
      <c r="I365" s="58"/>
    </row>
    <row r="366">
      <c r="E366" s="58"/>
      <c r="F366" s="58"/>
      <c r="H366" s="58"/>
      <c r="I366" s="58"/>
    </row>
    <row r="367">
      <c r="E367" s="58"/>
      <c r="F367" s="58"/>
      <c r="H367" s="58"/>
      <c r="I367" s="58"/>
    </row>
    <row r="368">
      <c r="E368" s="58"/>
      <c r="F368" s="58"/>
      <c r="H368" s="58"/>
      <c r="I368" s="58"/>
    </row>
    <row r="369">
      <c r="E369" s="58"/>
      <c r="F369" s="58"/>
      <c r="H369" s="58"/>
      <c r="I369" s="58"/>
    </row>
    <row r="370">
      <c r="E370" s="58"/>
      <c r="F370" s="58"/>
      <c r="H370" s="58"/>
      <c r="I370" s="58"/>
    </row>
    <row r="371">
      <c r="E371" s="58"/>
      <c r="F371" s="58"/>
      <c r="H371" s="58"/>
      <c r="I371" s="58"/>
    </row>
    <row r="372">
      <c r="E372" s="58"/>
      <c r="F372" s="58"/>
      <c r="H372" s="58"/>
      <c r="I372" s="58"/>
    </row>
    <row r="373">
      <c r="E373" s="58"/>
      <c r="F373" s="58"/>
      <c r="H373" s="58"/>
      <c r="I373" s="58"/>
    </row>
    <row r="374">
      <c r="E374" s="58"/>
      <c r="F374" s="58"/>
      <c r="H374" s="58"/>
      <c r="I374" s="58"/>
    </row>
    <row r="375">
      <c r="E375" s="58"/>
      <c r="F375" s="58"/>
      <c r="H375" s="58"/>
      <c r="I375" s="58"/>
    </row>
    <row r="376">
      <c r="E376" s="58"/>
      <c r="F376" s="58"/>
      <c r="H376" s="58"/>
      <c r="I376" s="58"/>
    </row>
    <row r="377">
      <c r="E377" s="58"/>
      <c r="F377" s="58"/>
      <c r="H377" s="58"/>
      <c r="I377" s="58"/>
    </row>
    <row r="378">
      <c r="E378" s="58"/>
      <c r="F378" s="58"/>
      <c r="H378" s="58"/>
      <c r="I378" s="58"/>
    </row>
    <row r="379">
      <c r="E379" s="58"/>
      <c r="F379" s="58"/>
      <c r="H379" s="58"/>
      <c r="I379" s="58"/>
    </row>
    <row r="380">
      <c r="E380" s="58"/>
      <c r="F380" s="58"/>
      <c r="H380" s="58"/>
      <c r="I380" s="58"/>
    </row>
    <row r="381">
      <c r="E381" s="58"/>
      <c r="F381" s="58"/>
      <c r="H381" s="58"/>
      <c r="I381" s="58"/>
    </row>
    <row r="382">
      <c r="E382" s="58"/>
      <c r="F382" s="58"/>
      <c r="H382" s="58"/>
      <c r="I382" s="58"/>
    </row>
    <row r="383">
      <c r="E383" s="58"/>
      <c r="F383" s="58"/>
      <c r="H383" s="58"/>
      <c r="I383" s="58"/>
    </row>
    <row r="384">
      <c r="E384" s="58"/>
      <c r="F384" s="58"/>
      <c r="H384" s="58"/>
      <c r="I384" s="58"/>
    </row>
    <row r="385">
      <c r="E385" s="58"/>
      <c r="F385" s="58"/>
      <c r="H385" s="58"/>
      <c r="I385" s="58"/>
    </row>
    <row r="386">
      <c r="E386" s="58"/>
      <c r="F386" s="58"/>
      <c r="H386" s="58"/>
      <c r="I386" s="58"/>
    </row>
    <row r="387">
      <c r="E387" s="58"/>
      <c r="F387" s="58"/>
      <c r="H387" s="58"/>
      <c r="I387" s="58"/>
    </row>
    <row r="388">
      <c r="E388" s="58"/>
      <c r="F388" s="58"/>
      <c r="H388" s="58"/>
      <c r="I388" s="58"/>
    </row>
    <row r="389">
      <c r="E389" s="58"/>
      <c r="F389" s="58"/>
      <c r="H389" s="58"/>
      <c r="I389" s="58"/>
    </row>
    <row r="390">
      <c r="E390" s="58"/>
      <c r="F390" s="58"/>
      <c r="H390" s="58"/>
      <c r="I390" s="58"/>
    </row>
    <row r="391">
      <c r="E391" s="58"/>
      <c r="F391" s="58"/>
      <c r="H391" s="58"/>
      <c r="I391" s="58"/>
    </row>
    <row r="392">
      <c r="E392" s="58"/>
      <c r="F392" s="58"/>
      <c r="H392" s="58"/>
      <c r="I392" s="58"/>
    </row>
    <row r="393">
      <c r="E393" s="58"/>
      <c r="F393" s="58"/>
      <c r="H393" s="58"/>
      <c r="I393" s="58"/>
    </row>
    <row r="394">
      <c r="E394" s="58"/>
      <c r="F394" s="58"/>
      <c r="H394" s="58"/>
      <c r="I394" s="58"/>
    </row>
    <row r="395">
      <c r="E395" s="58"/>
      <c r="F395" s="58"/>
      <c r="H395" s="58"/>
      <c r="I395" s="58"/>
    </row>
    <row r="396">
      <c r="E396" s="58"/>
      <c r="F396" s="58"/>
      <c r="H396" s="58"/>
      <c r="I396" s="58"/>
    </row>
    <row r="397">
      <c r="E397" s="58"/>
      <c r="F397" s="58"/>
      <c r="H397" s="58"/>
      <c r="I397" s="58"/>
    </row>
    <row r="398">
      <c r="E398" s="58"/>
      <c r="F398" s="58"/>
      <c r="H398" s="58"/>
      <c r="I398" s="58"/>
    </row>
    <row r="399">
      <c r="E399" s="58"/>
      <c r="F399" s="58"/>
      <c r="H399" s="58"/>
      <c r="I399" s="58"/>
    </row>
    <row r="400">
      <c r="E400" s="58"/>
      <c r="F400" s="58"/>
      <c r="H400" s="58"/>
      <c r="I400" s="58"/>
    </row>
    <row r="401">
      <c r="E401" s="58"/>
      <c r="F401" s="58"/>
      <c r="H401" s="58"/>
      <c r="I401" s="58"/>
    </row>
    <row r="402">
      <c r="E402" s="58"/>
      <c r="F402" s="58"/>
      <c r="H402" s="58"/>
      <c r="I402" s="58"/>
    </row>
    <row r="403">
      <c r="E403" s="58"/>
      <c r="F403" s="58"/>
      <c r="H403" s="58"/>
      <c r="I403" s="58"/>
    </row>
    <row r="404">
      <c r="E404" s="58"/>
      <c r="F404" s="58"/>
      <c r="H404" s="58"/>
      <c r="I404" s="58"/>
    </row>
    <row r="405">
      <c r="E405" s="58"/>
      <c r="F405" s="58"/>
      <c r="H405" s="58"/>
      <c r="I405" s="58"/>
    </row>
    <row r="406">
      <c r="E406" s="58"/>
      <c r="F406" s="58"/>
      <c r="H406" s="58"/>
      <c r="I406" s="58"/>
    </row>
    <row r="407">
      <c r="E407" s="58"/>
      <c r="F407" s="58"/>
      <c r="H407" s="58"/>
      <c r="I407" s="58"/>
    </row>
    <row r="408">
      <c r="E408" s="58"/>
      <c r="F408" s="58"/>
      <c r="H408" s="58"/>
      <c r="I408" s="58"/>
    </row>
    <row r="409">
      <c r="E409" s="58"/>
      <c r="F409" s="58"/>
      <c r="H409" s="58"/>
      <c r="I409" s="58"/>
    </row>
    <row r="410">
      <c r="E410" s="58"/>
      <c r="F410" s="58"/>
      <c r="H410" s="58"/>
      <c r="I410" s="58"/>
    </row>
    <row r="411">
      <c r="E411" s="58"/>
      <c r="F411" s="58"/>
      <c r="H411" s="58"/>
      <c r="I411" s="58"/>
    </row>
    <row r="412">
      <c r="E412" s="58"/>
      <c r="F412" s="58"/>
      <c r="H412" s="58"/>
      <c r="I412" s="58"/>
    </row>
    <row r="413">
      <c r="E413" s="58"/>
      <c r="F413" s="58"/>
      <c r="H413" s="58"/>
      <c r="I413" s="58"/>
    </row>
    <row r="414">
      <c r="E414" s="58"/>
      <c r="F414" s="58"/>
      <c r="H414" s="58"/>
      <c r="I414" s="58"/>
    </row>
    <row r="415">
      <c r="E415" s="58"/>
      <c r="F415" s="58"/>
      <c r="H415" s="58"/>
      <c r="I415" s="58"/>
    </row>
    <row r="416">
      <c r="E416" s="58"/>
      <c r="F416" s="58"/>
      <c r="H416" s="58"/>
      <c r="I416" s="58"/>
    </row>
    <row r="417">
      <c r="E417" s="58"/>
      <c r="F417" s="58"/>
      <c r="H417" s="58"/>
      <c r="I417" s="58"/>
    </row>
    <row r="418">
      <c r="E418" s="58"/>
      <c r="F418" s="58"/>
      <c r="H418" s="58"/>
      <c r="I418" s="58"/>
    </row>
    <row r="419">
      <c r="E419" s="58"/>
      <c r="F419" s="58"/>
      <c r="H419" s="58"/>
      <c r="I419" s="58"/>
    </row>
    <row r="420">
      <c r="E420" s="58"/>
      <c r="F420" s="58"/>
      <c r="H420" s="58"/>
      <c r="I420" s="58"/>
    </row>
    <row r="421">
      <c r="E421" s="58"/>
      <c r="F421" s="58"/>
      <c r="H421" s="58"/>
      <c r="I421" s="58"/>
    </row>
    <row r="422">
      <c r="E422" s="58"/>
      <c r="F422" s="58"/>
      <c r="H422" s="58"/>
      <c r="I422" s="58"/>
    </row>
    <row r="423">
      <c r="E423" s="58"/>
      <c r="F423" s="58"/>
      <c r="H423" s="58"/>
      <c r="I423" s="58"/>
    </row>
    <row r="424">
      <c r="E424" s="58"/>
      <c r="F424" s="58"/>
      <c r="H424" s="58"/>
      <c r="I424" s="58"/>
    </row>
    <row r="425">
      <c r="E425" s="58"/>
      <c r="F425" s="58"/>
      <c r="H425" s="58"/>
      <c r="I425" s="58"/>
    </row>
    <row r="426">
      <c r="E426" s="58"/>
      <c r="F426" s="58"/>
      <c r="H426" s="58"/>
      <c r="I426" s="58"/>
    </row>
    <row r="427">
      <c r="E427" s="58"/>
      <c r="F427" s="58"/>
      <c r="H427" s="58"/>
      <c r="I427" s="58"/>
    </row>
    <row r="428">
      <c r="E428" s="58"/>
      <c r="F428" s="58"/>
      <c r="H428" s="58"/>
      <c r="I428" s="58"/>
    </row>
    <row r="429">
      <c r="E429" s="58"/>
      <c r="F429" s="58"/>
      <c r="H429" s="58"/>
      <c r="I429" s="58"/>
    </row>
    <row r="430">
      <c r="E430" s="58"/>
      <c r="F430" s="58"/>
      <c r="H430" s="58"/>
      <c r="I430" s="58"/>
    </row>
    <row r="431">
      <c r="E431" s="58"/>
      <c r="F431" s="58"/>
      <c r="H431" s="58"/>
      <c r="I431" s="58"/>
    </row>
    <row r="432">
      <c r="E432" s="58"/>
      <c r="F432" s="58"/>
      <c r="H432" s="58"/>
      <c r="I432" s="58"/>
    </row>
    <row r="433">
      <c r="E433" s="58"/>
      <c r="F433" s="58"/>
      <c r="H433" s="58"/>
      <c r="I433" s="58"/>
    </row>
    <row r="434">
      <c r="E434" s="58"/>
      <c r="F434" s="58"/>
      <c r="H434" s="58"/>
      <c r="I434" s="58"/>
    </row>
    <row r="435">
      <c r="E435" s="58"/>
      <c r="F435" s="58"/>
      <c r="H435" s="58"/>
      <c r="I435" s="58"/>
    </row>
    <row r="436">
      <c r="E436" s="58"/>
      <c r="F436" s="58"/>
      <c r="H436" s="58"/>
      <c r="I436" s="58"/>
    </row>
    <row r="437">
      <c r="E437" s="58"/>
      <c r="F437" s="58"/>
      <c r="H437" s="58"/>
      <c r="I437" s="58"/>
    </row>
    <row r="438">
      <c r="E438" s="58"/>
      <c r="F438" s="58"/>
      <c r="H438" s="58"/>
      <c r="I438" s="58"/>
    </row>
    <row r="439">
      <c r="E439" s="58"/>
      <c r="F439" s="58"/>
      <c r="H439" s="58"/>
      <c r="I439" s="58"/>
    </row>
    <row r="440">
      <c r="E440" s="58"/>
      <c r="F440" s="58"/>
      <c r="H440" s="58"/>
      <c r="I440" s="58"/>
    </row>
    <row r="441">
      <c r="E441" s="58"/>
      <c r="F441" s="58"/>
      <c r="H441" s="58"/>
      <c r="I441" s="58"/>
    </row>
    <row r="442">
      <c r="E442" s="58"/>
      <c r="F442" s="58"/>
      <c r="H442" s="58"/>
      <c r="I442" s="58"/>
    </row>
    <row r="443">
      <c r="E443" s="58"/>
      <c r="F443" s="58"/>
      <c r="H443" s="58"/>
      <c r="I443" s="58"/>
    </row>
    <row r="444">
      <c r="E444" s="58"/>
      <c r="F444" s="58"/>
      <c r="H444" s="58"/>
      <c r="I444" s="58"/>
    </row>
    <row r="445">
      <c r="E445" s="58"/>
      <c r="F445" s="58"/>
      <c r="H445" s="58"/>
      <c r="I445" s="58"/>
    </row>
    <row r="446">
      <c r="E446" s="58"/>
      <c r="F446" s="58"/>
      <c r="H446" s="58"/>
      <c r="I446" s="58"/>
    </row>
    <row r="447">
      <c r="E447" s="58"/>
      <c r="F447" s="58"/>
      <c r="H447" s="58"/>
      <c r="I447" s="58"/>
    </row>
    <row r="448">
      <c r="E448" s="58"/>
      <c r="F448" s="58"/>
      <c r="H448" s="58"/>
      <c r="I448" s="58"/>
    </row>
    <row r="449">
      <c r="E449" s="58"/>
      <c r="F449" s="58"/>
      <c r="H449" s="58"/>
      <c r="I449" s="58"/>
    </row>
    <row r="450">
      <c r="E450" s="58"/>
      <c r="F450" s="58"/>
      <c r="H450" s="58"/>
      <c r="I450" s="58"/>
    </row>
    <row r="451">
      <c r="E451" s="58"/>
      <c r="F451" s="58"/>
      <c r="H451" s="58"/>
      <c r="I451" s="58"/>
    </row>
    <row r="452">
      <c r="E452" s="58"/>
      <c r="F452" s="58"/>
      <c r="H452" s="58"/>
      <c r="I452" s="58"/>
    </row>
    <row r="453">
      <c r="E453" s="58"/>
      <c r="F453" s="58"/>
      <c r="H453" s="58"/>
      <c r="I453" s="58"/>
    </row>
    <row r="454">
      <c r="E454" s="58"/>
      <c r="F454" s="58"/>
      <c r="H454" s="58"/>
      <c r="I454" s="58"/>
    </row>
    <row r="455">
      <c r="E455" s="58"/>
      <c r="F455" s="58"/>
      <c r="H455" s="58"/>
      <c r="I455" s="58"/>
    </row>
    <row r="456">
      <c r="E456" s="58"/>
      <c r="F456" s="58"/>
      <c r="H456" s="58"/>
      <c r="I456" s="58"/>
    </row>
    <row r="457">
      <c r="E457" s="58"/>
      <c r="F457" s="58"/>
      <c r="H457" s="58"/>
      <c r="I457" s="58"/>
    </row>
    <row r="458">
      <c r="E458" s="58"/>
      <c r="F458" s="58"/>
      <c r="H458" s="58"/>
      <c r="I458" s="58"/>
    </row>
    <row r="459">
      <c r="E459" s="58"/>
      <c r="F459" s="58"/>
      <c r="H459" s="58"/>
      <c r="I459" s="58"/>
    </row>
    <row r="460">
      <c r="E460" s="58"/>
      <c r="F460" s="58"/>
      <c r="H460" s="58"/>
      <c r="I460" s="58"/>
    </row>
    <row r="461">
      <c r="E461" s="58"/>
      <c r="F461" s="58"/>
      <c r="H461" s="58"/>
      <c r="I461" s="58"/>
    </row>
    <row r="462">
      <c r="E462" s="58"/>
      <c r="F462" s="58"/>
      <c r="H462" s="58"/>
      <c r="I462" s="58"/>
    </row>
    <row r="463">
      <c r="E463" s="58"/>
      <c r="F463" s="58"/>
      <c r="H463" s="58"/>
      <c r="I463" s="58"/>
    </row>
    <row r="464">
      <c r="E464" s="58"/>
      <c r="F464" s="58"/>
      <c r="H464" s="58"/>
      <c r="I464" s="58"/>
    </row>
    <row r="465">
      <c r="E465" s="58"/>
      <c r="F465" s="58"/>
      <c r="H465" s="58"/>
      <c r="I465" s="58"/>
    </row>
    <row r="466">
      <c r="E466" s="58"/>
      <c r="F466" s="58"/>
      <c r="H466" s="58"/>
      <c r="I466" s="58"/>
    </row>
    <row r="467">
      <c r="E467" s="58"/>
      <c r="F467" s="58"/>
      <c r="H467" s="58"/>
      <c r="I467" s="58"/>
    </row>
    <row r="468">
      <c r="E468" s="58"/>
      <c r="F468" s="58"/>
      <c r="H468" s="58"/>
      <c r="I468" s="58"/>
    </row>
    <row r="469">
      <c r="E469" s="58"/>
      <c r="F469" s="58"/>
      <c r="H469" s="58"/>
      <c r="I469" s="58"/>
    </row>
    <row r="470">
      <c r="E470" s="58"/>
      <c r="F470" s="58"/>
      <c r="H470" s="58"/>
      <c r="I470" s="58"/>
    </row>
    <row r="471">
      <c r="E471" s="58"/>
      <c r="F471" s="58"/>
      <c r="H471" s="58"/>
      <c r="I471" s="58"/>
    </row>
    <row r="472">
      <c r="E472" s="58"/>
      <c r="F472" s="58"/>
      <c r="H472" s="58"/>
      <c r="I472" s="58"/>
    </row>
    <row r="473">
      <c r="E473" s="58"/>
      <c r="F473" s="58"/>
      <c r="H473" s="58"/>
      <c r="I473" s="58"/>
    </row>
    <row r="474">
      <c r="E474" s="58"/>
      <c r="F474" s="58"/>
      <c r="H474" s="58"/>
      <c r="I474" s="58"/>
    </row>
    <row r="475">
      <c r="E475" s="58"/>
      <c r="F475" s="58"/>
      <c r="H475" s="58"/>
      <c r="I475" s="58"/>
    </row>
    <row r="476">
      <c r="E476" s="58"/>
      <c r="F476" s="58"/>
      <c r="H476" s="58"/>
      <c r="I476" s="58"/>
    </row>
    <row r="477">
      <c r="E477" s="58"/>
      <c r="F477" s="58"/>
      <c r="H477" s="58"/>
      <c r="I477" s="58"/>
    </row>
    <row r="478">
      <c r="E478" s="58"/>
      <c r="F478" s="58"/>
      <c r="H478" s="58"/>
      <c r="I478" s="58"/>
    </row>
    <row r="479">
      <c r="E479" s="58"/>
      <c r="F479" s="58"/>
      <c r="H479" s="58"/>
      <c r="I479" s="58"/>
    </row>
    <row r="480">
      <c r="E480" s="58"/>
      <c r="F480" s="58"/>
      <c r="H480" s="58"/>
      <c r="I480" s="58"/>
    </row>
    <row r="481">
      <c r="E481" s="58"/>
      <c r="F481" s="58"/>
      <c r="H481" s="58"/>
      <c r="I481" s="58"/>
    </row>
    <row r="482">
      <c r="E482" s="58"/>
      <c r="F482" s="58"/>
      <c r="H482" s="58"/>
      <c r="I482" s="58"/>
    </row>
    <row r="483">
      <c r="E483" s="58"/>
      <c r="F483" s="58"/>
      <c r="H483" s="58"/>
      <c r="I483" s="58"/>
    </row>
    <row r="484">
      <c r="E484" s="58"/>
      <c r="F484" s="58"/>
      <c r="H484" s="58"/>
      <c r="I484" s="58"/>
    </row>
    <row r="485">
      <c r="E485" s="58"/>
      <c r="F485" s="58"/>
      <c r="H485" s="58"/>
      <c r="I485" s="58"/>
    </row>
    <row r="486">
      <c r="E486" s="58"/>
      <c r="F486" s="58"/>
      <c r="H486" s="58"/>
      <c r="I486" s="58"/>
    </row>
    <row r="487">
      <c r="E487" s="58"/>
      <c r="F487" s="58"/>
      <c r="H487" s="58"/>
      <c r="I487" s="58"/>
    </row>
    <row r="488">
      <c r="E488" s="58"/>
      <c r="F488" s="58"/>
      <c r="H488" s="58"/>
      <c r="I488" s="58"/>
    </row>
    <row r="489">
      <c r="E489" s="58"/>
      <c r="F489" s="58"/>
      <c r="H489" s="58"/>
      <c r="I489" s="58"/>
    </row>
    <row r="490">
      <c r="E490" s="58"/>
      <c r="F490" s="58"/>
      <c r="H490" s="58"/>
      <c r="I490" s="58"/>
    </row>
    <row r="491">
      <c r="E491" s="58"/>
      <c r="F491" s="58"/>
      <c r="H491" s="58"/>
      <c r="I491" s="58"/>
    </row>
    <row r="492">
      <c r="E492" s="58"/>
      <c r="F492" s="58"/>
      <c r="H492" s="58"/>
      <c r="I492" s="58"/>
    </row>
    <row r="493">
      <c r="E493" s="58"/>
      <c r="F493" s="58"/>
      <c r="H493" s="58"/>
      <c r="I493" s="58"/>
    </row>
    <row r="494">
      <c r="E494" s="58"/>
      <c r="F494" s="58"/>
      <c r="H494" s="58"/>
      <c r="I494" s="58"/>
    </row>
    <row r="495">
      <c r="E495" s="58"/>
      <c r="F495" s="58"/>
      <c r="H495" s="58"/>
      <c r="I495" s="58"/>
    </row>
    <row r="496">
      <c r="E496" s="58"/>
      <c r="F496" s="58"/>
      <c r="H496" s="58"/>
      <c r="I496" s="58"/>
    </row>
    <row r="497">
      <c r="E497" s="58"/>
      <c r="F497" s="58"/>
      <c r="H497" s="58"/>
      <c r="I497" s="58"/>
    </row>
    <row r="498">
      <c r="E498" s="58"/>
      <c r="F498" s="58"/>
      <c r="H498" s="58"/>
      <c r="I498" s="58"/>
    </row>
    <row r="499">
      <c r="E499" s="58"/>
      <c r="F499" s="58"/>
      <c r="H499" s="58"/>
      <c r="I499" s="58"/>
    </row>
    <row r="500">
      <c r="E500" s="58"/>
      <c r="F500" s="58"/>
      <c r="H500" s="58"/>
      <c r="I500" s="58"/>
    </row>
    <row r="501">
      <c r="E501" s="58"/>
      <c r="F501" s="58"/>
      <c r="H501" s="58"/>
      <c r="I501" s="58"/>
    </row>
    <row r="502">
      <c r="E502" s="58"/>
      <c r="F502" s="58"/>
      <c r="H502" s="58"/>
      <c r="I502" s="58"/>
    </row>
    <row r="503">
      <c r="E503" s="58"/>
      <c r="F503" s="58"/>
      <c r="H503" s="58"/>
      <c r="I503" s="58"/>
    </row>
    <row r="504">
      <c r="E504" s="58"/>
      <c r="F504" s="58"/>
      <c r="H504" s="58"/>
      <c r="I504" s="58"/>
    </row>
    <row r="505">
      <c r="E505" s="58"/>
      <c r="F505" s="58"/>
      <c r="H505" s="58"/>
      <c r="I505" s="58"/>
    </row>
    <row r="506">
      <c r="E506" s="58"/>
      <c r="F506" s="58"/>
      <c r="H506" s="58"/>
      <c r="I506" s="58"/>
    </row>
    <row r="507">
      <c r="E507" s="58"/>
      <c r="F507" s="58"/>
      <c r="H507" s="58"/>
      <c r="I507" s="58"/>
    </row>
    <row r="508">
      <c r="E508" s="58"/>
      <c r="F508" s="58"/>
      <c r="H508" s="58"/>
      <c r="I508" s="58"/>
    </row>
    <row r="509">
      <c r="E509" s="58"/>
      <c r="F509" s="58"/>
      <c r="H509" s="58"/>
      <c r="I509" s="58"/>
    </row>
    <row r="510">
      <c r="E510" s="58"/>
      <c r="F510" s="58"/>
      <c r="H510" s="58"/>
      <c r="I510" s="58"/>
    </row>
    <row r="511">
      <c r="E511" s="58"/>
      <c r="F511" s="58"/>
      <c r="H511" s="58"/>
      <c r="I511" s="58"/>
    </row>
    <row r="512">
      <c r="E512" s="58"/>
      <c r="F512" s="58"/>
      <c r="H512" s="58"/>
      <c r="I512" s="58"/>
    </row>
    <row r="513">
      <c r="E513" s="58"/>
      <c r="F513" s="58"/>
      <c r="H513" s="58"/>
      <c r="I513" s="58"/>
    </row>
    <row r="514">
      <c r="E514" s="58"/>
      <c r="F514" s="58"/>
      <c r="H514" s="58"/>
      <c r="I514" s="58"/>
    </row>
    <row r="515">
      <c r="E515" s="58"/>
      <c r="F515" s="58"/>
      <c r="H515" s="58"/>
      <c r="I515" s="58"/>
    </row>
    <row r="516">
      <c r="E516" s="58"/>
      <c r="F516" s="58"/>
      <c r="H516" s="58"/>
      <c r="I516" s="58"/>
    </row>
    <row r="517">
      <c r="E517" s="58"/>
      <c r="F517" s="58"/>
      <c r="H517" s="58"/>
      <c r="I517" s="58"/>
    </row>
    <row r="518">
      <c r="E518" s="58"/>
      <c r="F518" s="58"/>
      <c r="H518" s="58"/>
      <c r="I518" s="58"/>
    </row>
    <row r="519">
      <c r="E519" s="58"/>
      <c r="F519" s="58"/>
      <c r="H519" s="58"/>
      <c r="I519" s="58"/>
    </row>
    <row r="520">
      <c r="E520" s="58"/>
      <c r="F520" s="58"/>
      <c r="H520" s="58"/>
      <c r="I520" s="58"/>
    </row>
    <row r="521">
      <c r="E521" s="58"/>
      <c r="F521" s="58"/>
      <c r="H521" s="58"/>
      <c r="I521" s="58"/>
    </row>
    <row r="522">
      <c r="E522" s="58"/>
      <c r="F522" s="58"/>
      <c r="H522" s="58"/>
      <c r="I522" s="58"/>
    </row>
    <row r="523">
      <c r="E523" s="58"/>
      <c r="F523" s="58"/>
      <c r="H523" s="58"/>
      <c r="I523" s="58"/>
    </row>
    <row r="524">
      <c r="E524" s="58"/>
      <c r="F524" s="58"/>
      <c r="H524" s="58"/>
      <c r="I524" s="58"/>
    </row>
    <row r="525">
      <c r="E525" s="58"/>
      <c r="F525" s="58"/>
      <c r="H525" s="58"/>
      <c r="I525" s="58"/>
    </row>
    <row r="526">
      <c r="E526" s="58"/>
      <c r="F526" s="58"/>
      <c r="H526" s="58"/>
      <c r="I526" s="58"/>
    </row>
    <row r="527">
      <c r="E527" s="58"/>
      <c r="F527" s="58"/>
      <c r="H527" s="58"/>
      <c r="I527" s="58"/>
    </row>
    <row r="528">
      <c r="E528" s="58"/>
      <c r="F528" s="58"/>
      <c r="H528" s="58"/>
      <c r="I528" s="58"/>
    </row>
    <row r="529">
      <c r="E529" s="58"/>
      <c r="F529" s="58"/>
      <c r="H529" s="58"/>
      <c r="I529" s="58"/>
    </row>
    <row r="530">
      <c r="E530" s="58"/>
      <c r="F530" s="58"/>
      <c r="H530" s="58"/>
      <c r="I530" s="58"/>
    </row>
    <row r="531">
      <c r="E531" s="58"/>
      <c r="F531" s="58"/>
      <c r="H531" s="58"/>
      <c r="I531" s="58"/>
    </row>
    <row r="532">
      <c r="E532" s="58"/>
      <c r="F532" s="58"/>
      <c r="H532" s="58"/>
      <c r="I532" s="58"/>
    </row>
    <row r="533">
      <c r="E533" s="58"/>
      <c r="F533" s="58"/>
      <c r="H533" s="58"/>
      <c r="I533" s="58"/>
    </row>
    <row r="534">
      <c r="E534" s="58"/>
      <c r="F534" s="58"/>
      <c r="H534" s="58"/>
      <c r="I534" s="58"/>
    </row>
    <row r="535">
      <c r="E535" s="58"/>
      <c r="F535" s="58"/>
      <c r="H535" s="58"/>
      <c r="I535" s="58"/>
    </row>
    <row r="536">
      <c r="E536" s="58"/>
      <c r="F536" s="58"/>
      <c r="H536" s="58"/>
      <c r="I536" s="58"/>
    </row>
    <row r="537">
      <c r="E537" s="58"/>
      <c r="F537" s="58"/>
      <c r="H537" s="58"/>
      <c r="I537" s="58"/>
    </row>
    <row r="538">
      <c r="E538" s="58"/>
      <c r="F538" s="58"/>
      <c r="H538" s="58"/>
      <c r="I538" s="58"/>
    </row>
    <row r="539">
      <c r="E539" s="58"/>
      <c r="F539" s="58"/>
      <c r="H539" s="58"/>
      <c r="I539" s="58"/>
    </row>
    <row r="540">
      <c r="E540" s="58"/>
      <c r="F540" s="58"/>
      <c r="H540" s="58"/>
      <c r="I540" s="58"/>
    </row>
    <row r="541">
      <c r="E541" s="58"/>
      <c r="F541" s="58"/>
      <c r="H541" s="58"/>
      <c r="I541" s="58"/>
    </row>
    <row r="542">
      <c r="E542" s="58"/>
      <c r="F542" s="58"/>
      <c r="H542" s="58"/>
      <c r="I542" s="58"/>
    </row>
    <row r="543">
      <c r="E543" s="58"/>
      <c r="F543" s="58"/>
      <c r="H543" s="58"/>
      <c r="I543" s="58"/>
    </row>
    <row r="544">
      <c r="E544" s="58"/>
      <c r="F544" s="58"/>
      <c r="H544" s="58"/>
      <c r="I544" s="58"/>
    </row>
    <row r="545">
      <c r="E545" s="58"/>
      <c r="F545" s="58"/>
      <c r="H545" s="58"/>
      <c r="I545" s="58"/>
    </row>
    <row r="546">
      <c r="E546" s="58"/>
      <c r="F546" s="58"/>
      <c r="H546" s="58"/>
      <c r="I546" s="58"/>
    </row>
    <row r="547">
      <c r="E547" s="58"/>
      <c r="F547" s="58"/>
      <c r="H547" s="58"/>
      <c r="I547" s="58"/>
    </row>
    <row r="548">
      <c r="E548" s="58"/>
      <c r="F548" s="58"/>
      <c r="H548" s="58"/>
      <c r="I548" s="58"/>
    </row>
    <row r="549">
      <c r="E549" s="58"/>
      <c r="F549" s="58"/>
      <c r="H549" s="58"/>
      <c r="I549" s="58"/>
    </row>
    <row r="550">
      <c r="E550" s="58"/>
      <c r="F550" s="58"/>
      <c r="H550" s="58"/>
      <c r="I550" s="58"/>
    </row>
    <row r="551">
      <c r="E551" s="58"/>
      <c r="F551" s="58"/>
      <c r="H551" s="58"/>
      <c r="I551" s="58"/>
    </row>
    <row r="552">
      <c r="E552" s="58"/>
      <c r="F552" s="58"/>
      <c r="H552" s="58"/>
      <c r="I552" s="58"/>
    </row>
    <row r="553">
      <c r="E553" s="58"/>
      <c r="F553" s="58"/>
      <c r="H553" s="58"/>
      <c r="I553" s="58"/>
    </row>
    <row r="554">
      <c r="E554" s="58"/>
      <c r="F554" s="58"/>
      <c r="H554" s="58"/>
      <c r="I554" s="58"/>
    </row>
    <row r="555">
      <c r="E555" s="58"/>
      <c r="F555" s="58"/>
      <c r="H555" s="58"/>
      <c r="I555" s="58"/>
    </row>
    <row r="556">
      <c r="E556" s="58"/>
      <c r="F556" s="58"/>
      <c r="H556" s="58"/>
      <c r="I556" s="58"/>
    </row>
    <row r="557">
      <c r="E557" s="58"/>
      <c r="F557" s="58"/>
      <c r="H557" s="58"/>
      <c r="I557" s="58"/>
    </row>
    <row r="558">
      <c r="E558" s="58"/>
      <c r="F558" s="58"/>
      <c r="H558" s="58"/>
      <c r="I558" s="58"/>
    </row>
    <row r="559">
      <c r="E559" s="58"/>
      <c r="F559" s="58"/>
      <c r="H559" s="58"/>
      <c r="I559" s="58"/>
    </row>
    <row r="560">
      <c r="E560" s="58"/>
      <c r="F560" s="58"/>
      <c r="H560" s="58"/>
      <c r="I560" s="58"/>
    </row>
    <row r="561">
      <c r="E561" s="58"/>
      <c r="F561" s="58"/>
      <c r="H561" s="58"/>
      <c r="I561" s="58"/>
    </row>
    <row r="562">
      <c r="E562" s="58"/>
      <c r="F562" s="58"/>
      <c r="H562" s="58"/>
      <c r="I562" s="58"/>
    </row>
    <row r="563">
      <c r="E563" s="58"/>
      <c r="F563" s="58"/>
      <c r="H563" s="58"/>
      <c r="I563" s="58"/>
    </row>
    <row r="564">
      <c r="E564" s="58"/>
      <c r="F564" s="58"/>
      <c r="H564" s="58"/>
      <c r="I564" s="58"/>
    </row>
    <row r="565">
      <c r="E565" s="58"/>
      <c r="F565" s="58"/>
      <c r="H565" s="58"/>
      <c r="I565" s="58"/>
    </row>
    <row r="566">
      <c r="E566" s="58"/>
      <c r="F566" s="58"/>
      <c r="H566" s="58"/>
      <c r="I566" s="58"/>
    </row>
    <row r="567">
      <c r="E567" s="58"/>
      <c r="F567" s="58"/>
      <c r="H567" s="58"/>
      <c r="I567" s="58"/>
    </row>
    <row r="568">
      <c r="E568" s="58"/>
      <c r="F568" s="58"/>
      <c r="H568" s="58"/>
      <c r="I568" s="58"/>
    </row>
    <row r="569">
      <c r="E569" s="58"/>
      <c r="F569" s="58"/>
      <c r="H569" s="58"/>
      <c r="I569" s="58"/>
    </row>
    <row r="570">
      <c r="E570" s="58"/>
      <c r="F570" s="58"/>
      <c r="H570" s="58"/>
      <c r="I570" s="58"/>
    </row>
    <row r="571">
      <c r="E571" s="58"/>
      <c r="F571" s="58"/>
      <c r="H571" s="58"/>
      <c r="I571" s="58"/>
    </row>
    <row r="572">
      <c r="E572" s="58"/>
      <c r="F572" s="58"/>
      <c r="H572" s="58"/>
      <c r="I572" s="58"/>
    </row>
    <row r="573">
      <c r="E573" s="58"/>
      <c r="F573" s="58"/>
      <c r="H573" s="58"/>
      <c r="I573" s="58"/>
    </row>
    <row r="574">
      <c r="E574" s="58"/>
      <c r="F574" s="58"/>
      <c r="H574" s="58"/>
      <c r="I574" s="58"/>
    </row>
    <row r="575">
      <c r="E575" s="58"/>
      <c r="F575" s="58"/>
      <c r="H575" s="58"/>
      <c r="I575" s="58"/>
    </row>
    <row r="576">
      <c r="E576" s="58"/>
      <c r="F576" s="58"/>
      <c r="H576" s="58"/>
      <c r="I576" s="58"/>
    </row>
    <row r="577">
      <c r="E577" s="58"/>
      <c r="F577" s="58"/>
      <c r="H577" s="58"/>
      <c r="I577" s="58"/>
    </row>
    <row r="578">
      <c r="E578" s="58"/>
      <c r="F578" s="58"/>
      <c r="H578" s="58"/>
      <c r="I578" s="58"/>
    </row>
    <row r="579">
      <c r="E579" s="58"/>
      <c r="F579" s="58"/>
      <c r="H579" s="58"/>
      <c r="I579" s="58"/>
    </row>
    <row r="580">
      <c r="E580" s="58"/>
      <c r="F580" s="58"/>
      <c r="H580" s="58"/>
      <c r="I580" s="58"/>
    </row>
    <row r="581">
      <c r="E581" s="58"/>
      <c r="F581" s="58"/>
      <c r="H581" s="58"/>
      <c r="I581" s="58"/>
    </row>
    <row r="582">
      <c r="E582" s="58"/>
      <c r="F582" s="58"/>
      <c r="H582" s="58"/>
      <c r="I582" s="58"/>
    </row>
    <row r="583">
      <c r="E583" s="58"/>
      <c r="F583" s="58"/>
      <c r="H583" s="58"/>
      <c r="I583" s="58"/>
    </row>
    <row r="584">
      <c r="E584" s="58"/>
      <c r="F584" s="58"/>
      <c r="H584" s="58"/>
      <c r="I584" s="58"/>
    </row>
    <row r="585">
      <c r="E585" s="58"/>
      <c r="F585" s="58"/>
      <c r="H585" s="58"/>
      <c r="I585" s="58"/>
    </row>
    <row r="586">
      <c r="E586" s="58"/>
      <c r="F586" s="58"/>
      <c r="H586" s="58"/>
      <c r="I586" s="58"/>
    </row>
    <row r="587">
      <c r="E587" s="58"/>
      <c r="F587" s="58"/>
      <c r="H587" s="58"/>
      <c r="I587" s="58"/>
    </row>
    <row r="588">
      <c r="E588" s="58"/>
      <c r="F588" s="58"/>
      <c r="H588" s="58"/>
      <c r="I588" s="58"/>
    </row>
    <row r="589">
      <c r="E589" s="58"/>
      <c r="F589" s="58"/>
      <c r="H589" s="58"/>
      <c r="I589" s="58"/>
    </row>
    <row r="590">
      <c r="E590" s="58"/>
      <c r="F590" s="58"/>
      <c r="H590" s="58"/>
      <c r="I590" s="58"/>
    </row>
    <row r="591">
      <c r="E591" s="58"/>
      <c r="F591" s="58"/>
      <c r="H591" s="58"/>
      <c r="I591" s="58"/>
    </row>
    <row r="592">
      <c r="E592" s="58"/>
      <c r="F592" s="58"/>
      <c r="H592" s="58"/>
      <c r="I592" s="58"/>
    </row>
    <row r="593">
      <c r="E593" s="58"/>
      <c r="F593" s="58"/>
      <c r="H593" s="58"/>
      <c r="I593" s="58"/>
    </row>
    <row r="594">
      <c r="E594" s="58"/>
      <c r="F594" s="58"/>
      <c r="H594" s="58"/>
      <c r="I594" s="58"/>
    </row>
    <row r="595">
      <c r="E595" s="58"/>
      <c r="F595" s="58"/>
      <c r="H595" s="58"/>
      <c r="I595" s="58"/>
    </row>
    <row r="596">
      <c r="E596" s="58"/>
      <c r="F596" s="58"/>
      <c r="H596" s="58"/>
      <c r="I596" s="58"/>
    </row>
    <row r="597">
      <c r="E597" s="58"/>
      <c r="F597" s="58"/>
      <c r="H597" s="58"/>
      <c r="I597" s="58"/>
    </row>
    <row r="598">
      <c r="E598" s="58"/>
      <c r="F598" s="58"/>
      <c r="H598" s="58"/>
      <c r="I598" s="58"/>
    </row>
    <row r="599">
      <c r="E599" s="58"/>
      <c r="F599" s="58"/>
      <c r="H599" s="58"/>
      <c r="I599" s="58"/>
    </row>
    <row r="600">
      <c r="E600" s="58"/>
      <c r="F600" s="58"/>
      <c r="H600" s="58"/>
      <c r="I600" s="58"/>
    </row>
    <row r="601">
      <c r="E601" s="58"/>
      <c r="F601" s="58"/>
      <c r="H601" s="58"/>
      <c r="I601" s="58"/>
    </row>
    <row r="602">
      <c r="E602" s="58"/>
      <c r="F602" s="58"/>
      <c r="H602" s="58"/>
      <c r="I602" s="58"/>
    </row>
    <row r="603">
      <c r="E603" s="58"/>
      <c r="F603" s="58"/>
      <c r="H603" s="58"/>
      <c r="I603" s="58"/>
    </row>
    <row r="604">
      <c r="E604" s="58"/>
      <c r="F604" s="58"/>
      <c r="H604" s="58"/>
      <c r="I604" s="58"/>
    </row>
    <row r="605">
      <c r="E605" s="58"/>
      <c r="F605" s="58"/>
      <c r="H605" s="58"/>
      <c r="I605" s="58"/>
    </row>
    <row r="606">
      <c r="E606" s="58"/>
      <c r="F606" s="58"/>
      <c r="H606" s="58"/>
      <c r="I606" s="58"/>
    </row>
    <row r="607">
      <c r="E607" s="58"/>
      <c r="F607" s="58"/>
      <c r="H607" s="58"/>
      <c r="I607" s="58"/>
    </row>
    <row r="608">
      <c r="E608" s="58"/>
      <c r="F608" s="58"/>
      <c r="H608" s="58"/>
      <c r="I608" s="58"/>
    </row>
    <row r="609">
      <c r="E609" s="58"/>
      <c r="F609" s="58"/>
      <c r="H609" s="58"/>
      <c r="I609" s="58"/>
    </row>
    <row r="610">
      <c r="E610" s="58"/>
      <c r="F610" s="58"/>
      <c r="H610" s="58"/>
      <c r="I610" s="58"/>
    </row>
    <row r="611">
      <c r="E611" s="58"/>
      <c r="F611" s="58"/>
      <c r="H611" s="58"/>
      <c r="I611" s="58"/>
    </row>
    <row r="612">
      <c r="E612" s="58"/>
      <c r="F612" s="58"/>
      <c r="H612" s="58"/>
      <c r="I612" s="58"/>
    </row>
    <row r="613">
      <c r="E613" s="58"/>
      <c r="F613" s="58"/>
      <c r="H613" s="58"/>
      <c r="I613" s="58"/>
    </row>
    <row r="614">
      <c r="E614" s="58"/>
      <c r="F614" s="58"/>
      <c r="H614" s="58"/>
      <c r="I614" s="58"/>
    </row>
    <row r="615">
      <c r="E615" s="58"/>
      <c r="F615" s="58"/>
      <c r="H615" s="58"/>
      <c r="I615" s="58"/>
    </row>
    <row r="616">
      <c r="E616" s="58"/>
      <c r="F616" s="58"/>
      <c r="H616" s="58"/>
      <c r="I616" s="58"/>
    </row>
    <row r="617">
      <c r="E617" s="58"/>
      <c r="F617" s="58"/>
      <c r="H617" s="58"/>
      <c r="I617" s="58"/>
    </row>
    <row r="618">
      <c r="E618" s="58"/>
      <c r="F618" s="58"/>
      <c r="H618" s="58"/>
      <c r="I618" s="58"/>
    </row>
    <row r="619">
      <c r="E619" s="58"/>
      <c r="F619" s="58"/>
      <c r="H619" s="58"/>
      <c r="I619" s="58"/>
    </row>
    <row r="620">
      <c r="E620" s="58"/>
      <c r="F620" s="58"/>
      <c r="H620" s="58"/>
      <c r="I620" s="58"/>
    </row>
    <row r="621">
      <c r="E621" s="58"/>
      <c r="F621" s="58"/>
      <c r="H621" s="58"/>
      <c r="I621" s="58"/>
    </row>
    <row r="622">
      <c r="E622" s="58"/>
      <c r="F622" s="58"/>
      <c r="H622" s="58"/>
      <c r="I622" s="58"/>
    </row>
    <row r="623">
      <c r="E623" s="58"/>
      <c r="F623" s="58"/>
      <c r="H623" s="58"/>
      <c r="I623" s="58"/>
    </row>
    <row r="624">
      <c r="E624" s="58"/>
      <c r="F624" s="58"/>
      <c r="H624" s="58"/>
      <c r="I624" s="58"/>
    </row>
    <row r="625">
      <c r="E625" s="58"/>
      <c r="F625" s="58"/>
      <c r="H625" s="58"/>
      <c r="I625" s="58"/>
    </row>
    <row r="626">
      <c r="E626" s="58"/>
      <c r="F626" s="58"/>
      <c r="H626" s="58"/>
      <c r="I626" s="58"/>
    </row>
    <row r="627">
      <c r="E627" s="58"/>
      <c r="F627" s="58"/>
      <c r="H627" s="58"/>
      <c r="I627" s="58"/>
    </row>
    <row r="628">
      <c r="E628" s="58"/>
      <c r="F628" s="58"/>
      <c r="H628" s="58"/>
      <c r="I628" s="58"/>
    </row>
    <row r="629">
      <c r="E629" s="58"/>
      <c r="F629" s="58"/>
      <c r="H629" s="58"/>
      <c r="I629" s="58"/>
    </row>
    <row r="630">
      <c r="E630" s="58"/>
      <c r="F630" s="58"/>
      <c r="H630" s="58"/>
      <c r="I630" s="58"/>
    </row>
    <row r="631">
      <c r="E631" s="58"/>
      <c r="F631" s="58"/>
      <c r="H631" s="58"/>
      <c r="I631" s="58"/>
    </row>
    <row r="632">
      <c r="E632" s="58"/>
      <c r="F632" s="58"/>
      <c r="H632" s="58"/>
      <c r="I632" s="58"/>
    </row>
    <row r="633">
      <c r="E633" s="58"/>
      <c r="F633" s="58"/>
      <c r="H633" s="58"/>
      <c r="I633" s="58"/>
    </row>
    <row r="634">
      <c r="E634" s="58"/>
      <c r="F634" s="58"/>
      <c r="H634" s="58"/>
      <c r="I634" s="58"/>
    </row>
    <row r="635">
      <c r="E635" s="58"/>
      <c r="F635" s="58"/>
      <c r="H635" s="58"/>
      <c r="I635" s="58"/>
    </row>
    <row r="636">
      <c r="E636" s="58"/>
      <c r="F636" s="58"/>
      <c r="H636" s="58"/>
      <c r="I636" s="58"/>
    </row>
    <row r="637">
      <c r="E637" s="58"/>
      <c r="F637" s="58"/>
      <c r="H637" s="58"/>
      <c r="I637" s="58"/>
    </row>
    <row r="638">
      <c r="E638" s="58"/>
      <c r="F638" s="58"/>
      <c r="H638" s="58"/>
      <c r="I638" s="58"/>
    </row>
    <row r="639">
      <c r="E639" s="58"/>
      <c r="F639" s="58"/>
      <c r="H639" s="58"/>
      <c r="I639" s="58"/>
    </row>
    <row r="640">
      <c r="E640" s="58"/>
      <c r="F640" s="58"/>
      <c r="H640" s="58"/>
      <c r="I640" s="58"/>
    </row>
    <row r="641">
      <c r="E641" s="58"/>
      <c r="F641" s="58"/>
      <c r="H641" s="58"/>
      <c r="I641" s="58"/>
    </row>
    <row r="642">
      <c r="E642" s="58"/>
      <c r="F642" s="58"/>
      <c r="H642" s="58"/>
      <c r="I642" s="58"/>
    </row>
    <row r="643">
      <c r="E643" s="58"/>
      <c r="F643" s="58"/>
      <c r="H643" s="58"/>
      <c r="I643" s="58"/>
    </row>
    <row r="644">
      <c r="E644" s="58"/>
      <c r="F644" s="58"/>
      <c r="H644" s="58"/>
      <c r="I644" s="58"/>
    </row>
    <row r="645">
      <c r="E645" s="58"/>
      <c r="F645" s="58"/>
      <c r="H645" s="58"/>
      <c r="I645" s="58"/>
    </row>
    <row r="646">
      <c r="E646" s="58"/>
      <c r="F646" s="58"/>
      <c r="H646" s="58"/>
      <c r="I646" s="58"/>
    </row>
    <row r="647">
      <c r="E647" s="58"/>
      <c r="F647" s="58"/>
      <c r="H647" s="58"/>
      <c r="I647" s="58"/>
    </row>
    <row r="648">
      <c r="E648" s="58"/>
      <c r="F648" s="58"/>
      <c r="H648" s="58"/>
      <c r="I648" s="58"/>
    </row>
    <row r="649">
      <c r="E649" s="58"/>
      <c r="F649" s="58"/>
      <c r="H649" s="58"/>
      <c r="I649" s="58"/>
    </row>
    <row r="650">
      <c r="E650" s="58"/>
      <c r="F650" s="58"/>
      <c r="H650" s="58"/>
      <c r="I650" s="58"/>
    </row>
    <row r="651">
      <c r="E651" s="58"/>
      <c r="F651" s="58"/>
      <c r="H651" s="58"/>
      <c r="I651" s="58"/>
    </row>
    <row r="652">
      <c r="E652" s="58"/>
      <c r="F652" s="58"/>
      <c r="H652" s="58"/>
      <c r="I652" s="58"/>
    </row>
    <row r="653">
      <c r="E653" s="58"/>
      <c r="F653" s="58"/>
      <c r="H653" s="58"/>
      <c r="I653" s="58"/>
    </row>
    <row r="654">
      <c r="E654" s="58"/>
      <c r="F654" s="58"/>
      <c r="H654" s="58"/>
      <c r="I654" s="58"/>
    </row>
    <row r="655">
      <c r="E655" s="58"/>
      <c r="F655" s="58"/>
      <c r="H655" s="58"/>
      <c r="I655" s="58"/>
    </row>
    <row r="656">
      <c r="E656" s="58"/>
      <c r="F656" s="58"/>
      <c r="H656" s="58"/>
      <c r="I656" s="58"/>
    </row>
    <row r="657">
      <c r="E657" s="58"/>
      <c r="F657" s="58"/>
      <c r="H657" s="58"/>
      <c r="I657" s="58"/>
    </row>
    <row r="658">
      <c r="E658" s="58"/>
      <c r="F658" s="58"/>
      <c r="H658" s="58"/>
      <c r="I658" s="58"/>
    </row>
    <row r="659">
      <c r="E659" s="58"/>
      <c r="F659" s="58"/>
      <c r="H659" s="58"/>
      <c r="I659" s="58"/>
    </row>
    <row r="660">
      <c r="E660" s="58"/>
      <c r="F660" s="58"/>
      <c r="H660" s="58"/>
      <c r="I660" s="58"/>
    </row>
    <row r="661">
      <c r="E661" s="58"/>
      <c r="F661" s="58"/>
      <c r="H661" s="58"/>
      <c r="I661" s="58"/>
    </row>
    <row r="662">
      <c r="E662" s="58"/>
      <c r="F662" s="58"/>
      <c r="H662" s="58"/>
      <c r="I662" s="58"/>
    </row>
    <row r="663">
      <c r="E663" s="58"/>
      <c r="F663" s="58"/>
      <c r="H663" s="58"/>
      <c r="I663" s="58"/>
    </row>
    <row r="664">
      <c r="E664" s="58"/>
      <c r="F664" s="58"/>
      <c r="H664" s="58"/>
      <c r="I664" s="58"/>
    </row>
    <row r="665">
      <c r="E665" s="58"/>
      <c r="F665" s="58"/>
      <c r="H665" s="58"/>
      <c r="I665" s="58"/>
    </row>
    <row r="666">
      <c r="E666" s="58"/>
      <c r="F666" s="58"/>
      <c r="H666" s="58"/>
      <c r="I666" s="58"/>
    </row>
    <row r="667">
      <c r="E667" s="58"/>
      <c r="F667" s="58"/>
      <c r="H667" s="58"/>
      <c r="I667" s="58"/>
    </row>
    <row r="668">
      <c r="E668" s="58"/>
      <c r="F668" s="58"/>
      <c r="H668" s="58"/>
      <c r="I668" s="58"/>
    </row>
    <row r="669">
      <c r="E669" s="58"/>
      <c r="F669" s="58"/>
      <c r="H669" s="58"/>
      <c r="I669" s="58"/>
    </row>
    <row r="670">
      <c r="E670" s="58"/>
      <c r="F670" s="58"/>
      <c r="H670" s="58"/>
      <c r="I670" s="58"/>
    </row>
    <row r="671">
      <c r="E671" s="58"/>
      <c r="F671" s="58"/>
      <c r="H671" s="58"/>
      <c r="I671" s="58"/>
    </row>
    <row r="672">
      <c r="E672" s="58"/>
      <c r="F672" s="58"/>
      <c r="H672" s="58"/>
      <c r="I672" s="58"/>
    </row>
    <row r="673">
      <c r="E673" s="58"/>
      <c r="F673" s="58"/>
      <c r="H673" s="58"/>
      <c r="I673" s="58"/>
    </row>
    <row r="674">
      <c r="E674" s="58"/>
      <c r="F674" s="58"/>
      <c r="H674" s="58"/>
      <c r="I674" s="58"/>
    </row>
    <row r="675">
      <c r="E675" s="58"/>
      <c r="F675" s="58"/>
      <c r="H675" s="58"/>
      <c r="I675" s="58"/>
    </row>
    <row r="676">
      <c r="E676" s="58"/>
      <c r="F676" s="58"/>
      <c r="H676" s="58"/>
      <c r="I676" s="58"/>
    </row>
    <row r="677">
      <c r="E677" s="58"/>
      <c r="F677" s="58"/>
      <c r="H677" s="58"/>
      <c r="I677" s="58"/>
    </row>
    <row r="678">
      <c r="E678" s="58"/>
      <c r="F678" s="58"/>
      <c r="H678" s="58"/>
      <c r="I678" s="58"/>
    </row>
    <row r="679">
      <c r="E679" s="58"/>
      <c r="F679" s="58"/>
      <c r="H679" s="58"/>
      <c r="I679" s="58"/>
    </row>
    <row r="680">
      <c r="E680" s="58"/>
      <c r="F680" s="58"/>
      <c r="H680" s="58"/>
      <c r="I680" s="58"/>
    </row>
    <row r="681">
      <c r="E681" s="58"/>
      <c r="F681" s="58"/>
      <c r="H681" s="58"/>
      <c r="I681" s="58"/>
    </row>
    <row r="682">
      <c r="E682" s="58"/>
      <c r="F682" s="58"/>
      <c r="H682" s="58"/>
      <c r="I682" s="58"/>
    </row>
    <row r="683">
      <c r="E683" s="58"/>
      <c r="F683" s="58"/>
      <c r="H683" s="58"/>
      <c r="I683" s="58"/>
    </row>
    <row r="684">
      <c r="E684" s="58"/>
      <c r="F684" s="58"/>
      <c r="H684" s="58"/>
      <c r="I684" s="58"/>
    </row>
    <row r="685">
      <c r="E685" s="58"/>
      <c r="F685" s="58"/>
      <c r="H685" s="58"/>
      <c r="I685" s="58"/>
    </row>
    <row r="686">
      <c r="E686" s="58"/>
      <c r="F686" s="58"/>
      <c r="H686" s="58"/>
      <c r="I686" s="58"/>
    </row>
    <row r="687">
      <c r="E687" s="58"/>
      <c r="F687" s="58"/>
      <c r="H687" s="58"/>
      <c r="I687" s="58"/>
    </row>
    <row r="688">
      <c r="E688" s="58"/>
      <c r="F688" s="58"/>
      <c r="H688" s="58"/>
      <c r="I688" s="58"/>
    </row>
    <row r="689">
      <c r="E689" s="58"/>
      <c r="F689" s="58"/>
      <c r="H689" s="58"/>
      <c r="I689" s="58"/>
    </row>
    <row r="690">
      <c r="E690" s="58"/>
      <c r="F690" s="58"/>
      <c r="H690" s="58"/>
      <c r="I690" s="58"/>
    </row>
    <row r="691">
      <c r="E691" s="58"/>
      <c r="F691" s="58"/>
      <c r="H691" s="58"/>
      <c r="I691" s="58"/>
    </row>
    <row r="692">
      <c r="E692" s="58"/>
      <c r="F692" s="58"/>
      <c r="H692" s="58"/>
      <c r="I692" s="58"/>
    </row>
    <row r="693">
      <c r="E693" s="58"/>
      <c r="F693" s="58"/>
      <c r="H693" s="58"/>
      <c r="I693" s="58"/>
    </row>
    <row r="694">
      <c r="E694" s="58"/>
      <c r="F694" s="58"/>
      <c r="H694" s="58"/>
      <c r="I694" s="58"/>
    </row>
    <row r="695">
      <c r="E695" s="58"/>
      <c r="F695" s="58"/>
      <c r="H695" s="58"/>
      <c r="I695" s="58"/>
    </row>
    <row r="696">
      <c r="E696" s="58"/>
      <c r="F696" s="58"/>
      <c r="H696" s="58"/>
      <c r="I696" s="58"/>
    </row>
    <row r="697">
      <c r="E697" s="58"/>
      <c r="F697" s="58"/>
      <c r="H697" s="58"/>
      <c r="I697" s="58"/>
    </row>
    <row r="698">
      <c r="E698" s="58"/>
      <c r="F698" s="58"/>
      <c r="H698" s="58"/>
      <c r="I698" s="58"/>
    </row>
    <row r="699">
      <c r="E699" s="58"/>
      <c r="F699" s="58"/>
      <c r="H699" s="58"/>
      <c r="I699" s="58"/>
    </row>
    <row r="700">
      <c r="E700" s="58"/>
      <c r="F700" s="58"/>
      <c r="H700" s="58"/>
      <c r="I700" s="58"/>
    </row>
    <row r="701">
      <c r="E701" s="58"/>
      <c r="F701" s="58"/>
      <c r="H701" s="58"/>
      <c r="I701" s="58"/>
    </row>
    <row r="702">
      <c r="E702" s="58"/>
      <c r="F702" s="58"/>
      <c r="H702" s="58"/>
      <c r="I702" s="58"/>
    </row>
    <row r="703">
      <c r="E703" s="58"/>
      <c r="F703" s="58"/>
      <c r="H703" s="58"/>
      <c r="I703" s="58"/>
    </row>
    <row r="704">
      <c r="E704" s="58"/>
      <c r="F704" s="58"/>
      <c r="H704" s="58"/>
      <c r="I704" s="58"/>
    </row>
    <row r="705">
      <c r="E705" s="58"/>
      <c r="F705" s="58"/>
      <c r="H705" s="58"/>
      <c r="I705" s="58"/>
    </row>
    <row r="706">
      <c r="E706" s="58"/>
      <c r="F706" s="58"/>
      <c r="H706" s="58"/>
      <c r="I706" s="58"/>
    </row>
    <row r="707">
      <c r="E707" s="58"/>
      <c r="F707" s="58"/>
      <c r="H707" s="58"/>
      <c r="I707" s="58"/>
    </row>
    <row r="708">
      <c r="E708" s="58"/>
      <c r="F708" s="58"/>
      <c r="H708" s="58"/>
      <c r="I708" s="58"/>
    </row>
    <row r="709">
      <c r="E709" s="58"/>
      <c r="F709" s="58"/>
      <c r="H709" s="58"/>
      <c r="I709" s="58"/>
    </row>
    <row r="710">
      <c r="E710" s="58"/>
      <c r="F710" s="58"/>
      <c r="H710" s="58"/>
      <c r="I710" s="58"/>
    </row>
    <row r="711">
      <c r="E711" s="58"/>
      <c r="F711" s="58"/>
      <c r="H711" s="58"/>
      <c r="I711" s="58"/>
    </row>
    <row r="712">
      <c r="E712" s="58"/>
      <c r="F712" s="58"/>
      <c r="H712" s="58"/>
      <c r="I712" s="58"/>
    </row>
    <row r="713">
      <c r="E713" s="58"/>
      <c r="F713" s="58"/>
      <c r="H713" s="58"/>
      <c r="I713" s="58"/>
    </row>
    <row r="714">
      <c r="E714" s="58"/>
      <c r="F714" s="58"/>
      <c r="H714" s="58"/>
      <c r="I714" s="58"/>
    </row>
    <row r="715">
      <c r="E715" s="58"/>
      <c r="F715" s="58"/>
      <c r="H715" s="58"/>
      <c r="I715" s="58"/>
    </row>
    <row r="716">
      <c r="E716" s="58"/>
      <c r="F716" s="58"/>
      <c r="H716" s="58"/>
      <c r="I716" s="58"/>
    </row>
    <row r="717">
      <c r="E717" s="58"/>
      <c r="F717" s="58"/>
      <c r="H717" s="58"/>
      <c r="I717" s="58"/>
    </row>
    <row r="718">
      <c r="E718" s="58"/>
      <c r="F718" s="58"/>
      <c r="H718" s="58"/>
      <c r="I718" s="58"/>
    </row>
    <row r="719">
      <c r="E719" s="58"/>
      <c r="F719" s="58"/>
      <c r="H719" s="58"/>
      <c r="I719" s="58"/>
    </row>
    <row r="720">
      <c r="E720" s="58"/>
      <c r="F720" s="58"/>
      <c r="H720" s="58"/>
      <c r="I720" s="58"/>
    </row>
    <row r="721">
      <c r="E721" s="58"/>
      <c r="F721" s="58"/>
      <c r="H721" s="58"/>
      <c r="I721" s="58"/>
    </row>
    <row r="722">
      <c r="E722" s="58"/>
      <c r="F722" s="58"/>
      <c r="H722" s="58"/>
      <c r="I722" s="58"/>
    </row>
    <row r="723">
      <c r="E723" s="58"/>
      <c r="F723" s="58"/>
      <c r="H723" s="58"/>
      <c r="I723" s="58"/>
    </row>
    <row r="724">
      <c r="E724" s="58"/>
      <c r="F724" s="58"/>
      <c r="H724" s="58"/>
      <c r="I724" s="58"/>
    </row>
    <row r="725">
      <c r="E725" s="58"/>
      <c r="F725" s="58"/>
      <c r="H725" s="58"/>
      <c r="I725" s="58"/>
    </row>
    <row r="726">
      <c r="E726" s="58"/>
      <c r="F726" s="58"/>
      <c r="H726" s="58"/>
      <c r="I726" s="58"/>
    </row>
    <row r="727">
      <c r="E727" s="58"/>
      <c r="F727" s="58"/>
      <c r="H727" s="58"/>
      <c r="I727" s="58"/>
    </row>
    <row r="728">
      <c r="E728" s="58"/>
      <c r="F728" s="58"/>
      <c r="H728" s="58"/>
      <c r="I728" s="58"/>
    </row>
    <row r="729">
      <c r="E729" s="58"/>
      <c r="F729" s="58"/>
      <c r="H729" s="58"/>
      <c r="I729" s="58"/>
    </row>
    <row r="730">
      <c r="E730" s="58"/>
      <c r="F730" s="58"/>
      <c r="H730" s="58"/>
      <c r="I730" s="58"/>
    </row>
    <row r="731">
      <c r="E731" s="58"/>
      <c r="F731" s="58"/>
      <c r="H731" s="58"/>
      <c r="I731" s="58"/>
    </row>
    <row r="732">
      <c r="E732" s="58"/>
      <c r="F732" s="58"/>
      <c r="H732" s="58"/>
      <c r="I732" s="58"/>
    </row>
    <row r="733">
      <c r="E733" s="58"/>
      <c r="F733" s="58"/>
      <c r="H733" s="58"/>
      <c r="I733" s="58"/>
    </row>
    <row r="734">
      <c r="E734" s="58"/>
      <c r="F734" s="58"/>
      <c r="H734" s="58"/>
      <c r="I734" s="58"/>
    </row>
    <row r="735">
      <c r="E735" s="58"/>
      <c r="F735" s="58"/>
      <c r="H735" s="58"/>
      <c r="I735" s="58"/>
    </row>
    <row r="736">
      <c r="E736" s="58"/>
      <c r="F736" s="58"/>
      <c r="H736" s="58"/>
      <c r="I736" s="58"/>
    </row>
    <row r="737">
      <c r="E737" s="58"/>
      <c r="F737" s="58"/>
      <c r="H737" s="58"/>
      <c r="I737" s="58"/>
    </row>
    <row r="738">
      <c r="E738" s="58"/>
      <c r="F738" s="58"/>
      <c r="H738" s="58"/>
      <c r="I738" s="58"/>
    </row>
    <row r="739">
      <c r="E739" s="58"/>
      <c r="F739" s="58"/>
      <c r="H739" s="58"/>
      <c r="I739" s="58"/>
    </row>
    <row r="740">
      <c r="E740" s="58"/>
      <c r="F740" s="58"/>
      <c r="H740" s="58"/>
      <c r="I740" s="58"/>
    </row>
    <row r="741">
      <c r="E741" s="58"/>
      <c r="F741" s="58"/>
      <c r="H741" s="58"/>
      <c r="I741" s="58"/>
    </row>
    <row r="742">
      <c r="E742" s="58"/>
      <c r="F742" s="58"/>
      <c r="H742" s="58"/>
      <c r="I742" s="58"/>
    </row>
    <row r="743">
      <c r="E743" s="58"/>
      <c r="F743" s="58"/>
      <c r="H743" s="58"/>
      <c r="I743" s="58"/>
    </row>
    <row r="744">
      <c r="E744" s="58"/>
      <c r="F744" s="58"/>
      <c r="H744" s="58"/>
      <c r="I744" s="58"/>
    </row>
    <row r="745">
      <c r="E745" s="58"/>
      <c r="F745" s="58"/>
      <c r="H745" s="58"/>
      <c r="I745" s="58"/>
    </row>
    <row r="746">
      <c r="E746" s="58"/>
      <c r="F746" s="58"/>
      <c r="H746" s="58"/>
      <c r="I746" s="58"/>
    </row>
    <row r="747">
      <c r="E747" s="58"/>
      <c r="F747" s="58"/>
      <c r="H747" s="58"/>
      <c r="I747" s="58"/>
    </row>
    <row r="748">
      <c r="E748" s="58"/>
      <c r="F748" s="58"/>
      <c r="H748" s="58"/>
      <c r="I748" s="58"/>
    </row>
    <row r="749">
      <c r="E749" s="58"/>
      <c r="F749" s="58"/>
      <c r="H749" s="58"/>
      <c r="I749" s="58"/>
    </row>
    <row r="750">
      <c r="E750" s="58"/>
      <c r="F750" s="58"/>
      <c r="H750" s="58"/>
      <c r="I750" s="58"/>
    </row>
    <row r="751">
      <c r="E751" s="58"/>
      <c r="F751" s="58"/>
      <c r="H751" s="58"/>
      <c r="I751" s="58"/>
    </row>
    <row r="752">
      <c r="E752" s="58"/>
      <c r="F752" s="58"/>
      <c r="H752" s="58"/>
      <c r="I752" s="58"/>
    </row>
    <row r="753">
      <c r="E753" s="58"/>
      <c r="F753" s="58"/>
      <c r="H753" s="58"/>
      <c r="I753" s="58"/>
    </row>
    <row r="754">
      <c r="E754" s="58"/>
      <c r="F754" s="58"/>
      <c r="H754" s="58"/>
      <c r="I754" s="58"/>
    </row>
    <row r="755">
      <c r="E755" s="58"/>
      <c r="F755" s="58"/>
      <c r="H755" s="58"/>
      <c r="I755" s="58"/>
    </row>
    <row r="756">
      <c r="E756" s="58"/>
      <c r="F756" s="58"/>
      <c r="H756" s="58"/>
      <c r="I756" s="58"/>
    </row>
    <row r="757">
      <c r="E757" s="58"/>
      <c r="F757" s="58"/>
      <c r="H757" s="58"/>
      <c r="I757" s="58"/>
    </row>
    <row r="758">
      <c r="E758" s="58"/>
      <c r="F758" s="58"/>
      <c r="H758" s="58"/>
      <c r="I758" s="58"/>
    </row>
    <row r="759">
      <c r="E759" s="58"/>
      <c r="F759" s="58"/>
      <c r="H759" s="58"/>
      <c r="I759" s="58"/>
    </row>
    <row r="760">
      <c r="E760" s="58"/>
      <c r="F760" s="58"/>
      <c r="H760" s="58"/>
      <c r="I760" s="58"/>
    </row>
    <row r="761">
      <c r="E761" s="58"/>
      <c r="F761" s="58"/>
      <c r="H761" s="58"/>
      <c r="I761" s="58"/>
    </row>
    <row r="762">
      <c r="E762" s="58"/>
      <c r="F762" s="58"/>
      <c r="H762" s="58"/>
      <c r="I762" s="58"/>
    </row>
    <row r="763">
      <c r="E763" s="58"/>
      <c r="F763" s="58"/>
      <c r="H763" s="58"/>
      <c r="I763" s="58"/>
    </row>
    <row r="764">
      <c r="E764" s="58"/>
      <c r="F764" s="58"/>
      <c r="H764" s="58"/>
      <c r="I764" s="58"/>
    </row>
    <row r="765">
      <c r="E765" s="58"/>
      <c r="F765" s="58"/>
      <c r="H765" s="58"/>
      <c r="I765" s="58"/>
    </row>
    <row r="766">
      <c r="E766" s="58"/>
      <c r="F766" s="58"/>
      <c r="H766" s="58"/>
      <c r="I766" s="58"/>
    </row>
    <row r="767">
      <c r="E767" s="58"/>
      <c r="F767" s="58"/>
      <c r="H767" s="58"/>
      <c r="I767" s="58"/>
    </row>
    <row r="768">
      <c r="E768" s="58"/>
      <c r="F768" s="58"/>
      <c r="H768" s="58"/>
      <c r="I768" s="58"/>
    </row>
    <row r="769">
      <c r="E769" s="58"/>
      <c r="F769" s="58"/>
      <c r="H769" s="58"/>
      <c r="I769" s="58"/>
    </row>
    <row r="770">
      <c r="E770" s="58"/>
      <c r="F770" s="58"/>
      <c r="H770" s="58"/>
      <c r="I770" s="58"/>
    </row>
    <row r="771">
      <c r="E771" s="58"/>
      <c r="F771" s="58"/>
      <c r="H771" s="58"/>
      <c r="I771" s="58"/>
    </row>
    <row r="772">
      <c r="E772" s="58"/>
      <c r="F772" s="58"/>
      <c r="H772" s="58"/>
      <c r="I772" s="58"/>
    </row>
    <row r="773">
      <c r="E773" s="58"/>
      <c r="F773" s="58"/>
      <c r="H773" s="58"/>
      <c r="I773" s="58"/>
    </row>
    <row r="774">
      <c r="E774" s="58"/>
      <c r="F774" s="58"/>
      <c r="H774" s="58"/>
      <c r="I774" s="58"/>
    </row>
    <row r="775">
      <c r="E775" s="58"/>
      <c r="F775" s="58"/>
      <c r="H775" s="58"/>
      <c r="I775" s="58"/>
    </row>
    <row r="776">
      <c r="E776" s="58"/>
      <c r="F776" s="58"/>
      <c r="H776" s="58"/>
      <c r="I776" s="58"/>
    </row>
    <row r="777">
      <c r="E777" s="58"/>
      <c r="F777" s="58"/>
      <c r="H777" s="58"/>
      <c r="I777" s="58"/>
    </row>
    <row r="778">
      <c r="E778" s="58"/>
      <c r="F778" s="58"/>
      <c r="H778" s="58"/>
      <c r="I778" s="58"/>
    </row>
    <row r="779">
      <c r="E779" s="58"/>
      <c r="F779" s="58"/>
      <c r="H779" s="58"/>
      <c r="I779" s="58"/>
    </row>
    <row r="780">
      <c r="E780" s="58"/>
      <c r="F780" s="58"/>
      <c r="H780" s="58"/>
      <c r="I780" s="58"/>
    </row>
    <row r="781">
      <c r="E781" s="58"/>
      <c r="F781" s="58"/>
      <c r="H781" s="58"/>
      <c r="I781" s="58"/>
    </row>
    <row r="782">
      <c r="E782" s="58"/>
      <c r="F782" s="58"/>
      <c r="H782" s="58"/>
      <c r="I782" s="58"/>
    </row>
    <row r="783">
      <c r="E783" s="58"/>
      <c r="F783" s="58"/>
      <c r="H783" s="58"/>
      <c r="I783" s="58"/>
    </row>
    <row r="784">
      <c r="E784" s="58"/>
      <c r="F784" s="58"/>
      <c r="H784" s="58"/>
      <c r="I784" s="58"/>
    </row>
    <row r="785">
      <c r="E785" s="58"/>
      <c r="F785" s="58"/>
      <c r="H785" s="58"/>
      <c r="I785" s="58"/>
    </row>
    <row r="786">
      <c r="E786" s="58"/>
      <c r="F786" s="58"/>
      <c r="H786" s="58"/>
      <c r="I786" s="58"/>
    </row>
    <row r="787">
      <c r="E787" s="58"/>
      <c r="F787" s="58"/>
      <c r="H787" s="58"/>
      <c r="I787" s="58"/>
    </row>
    <row r="788">
      <c r="E788" s="58"/>
      <c r="F788" s="58"/>
      <c r="H788" s="58"/>
      <c r="I788" s="58"/>
    </row>
    <row r="789">
      <c r="E789" s="58"/>
      <c r="F789" s="58"/>
      <c r="H789" s="58"/>
      <c r="I789" s="58"/>
    </row>
    <row r="790">
      <c r="E790" s="58"/>
      <c r="F790" s="58"/>
      <c r="H790" s="58"/>
      <c r="I790" s="58"/>
    </row>
    <row r="791">
      <c r="E791" s="58"/>
      <c r="F791" s="58"/>
      <c r="H791" s="58"/>
      <c r="I791" s="58"/>
    </row>
    <row r="792">
      <c r="E792" s="58"/>
      <c r="F792" s="58"/>
      <c r="H792" s="58"/>
      <c r="I792" s="58"/>
    </row>
    <row r="793">
      <c r="E793" s="58"/>
      <c r="F793" s="58"/>
      <c r="H793" s="58"/>
      <c r="I793" s="58"/>
    </row>
    <row r="794">
      <c r="E794" s="58"/>
      <c r="F794" s="58"/>
      <c r="H794" s="58"/>
      <c r="I794" s="58"/>
    </row>
    <row r="795">
      <c r="E795" s="58"/>
      <c r="F795" s="58"/>
      <c r="H795" s="58"/>
      <c r="I795" s="58"/>
    </row>
    <row r="796">
      <c r="E796" s="58"/>
      <c r="F796" s="58"/>
      <c r="H796" s="58"/>
      <c r="I796" s="58"/>
    </row>
    <row r="797">
      <c r="E797" s="58"/>
      <c r="F797" s="58"/>
      <c r="H797" s="58"/>
      <c r="I797" s="58"/>
    </row>
    <row r="798">
      <c r="E798" s="58"/>
      <c r="F798" s="58"/>
      <c r="H798" s="58"/>
      <c r="I798" s="58"/>
    </row>
    <row r="799">
      <c r="E799" s="58"/>
      <c r="F799" s="58"/>
      <c r="H799" s="58"/>
      <c r="I799" s="58"/>
    </row>
    <row r="800">
      <c r="E800" s="58"/>
      <c r="F800" s="58"/>
      <c r="H800" s="58"/>
      <c r="I800" s="58"/>
    </row>
    <row r="801">
      <c r="E801" s="58"/>
      <c r="F801" s="58"/>
      <c r="H801" s="58"/>
      <c r="I801" s="58"/>
    </row>
    <row r="802">
      <c r="E802" s="58"/>
      <c r="F802" s="58"/>
      <c r="H802" s="58"/>
      <c r="I802" s="58"/>
    </row>
    <row r="803">
      <c r="E803" s="58"/>
      <c r="F803" s="58"/>
      <c r="H803" s="58"/>
      <c r="I803" s="58"/>
    </row>
    <row r="804">
      <c r="E804" s="58"/>
      <c r="F804" s="58"/>
      <c r="H804" s="58"/>
      <c r="I804" s="58"/>
    </row>
    <row r="805">
      <c r="E805" s="58"/>
      <c r="F805" s="58"/>
      <c r="H805" s="58"/>
      <c r="I805" s="58"/>
    </row>
    <row r="806">
      <c r="E806" s="58"/>
      <c r="F806" s="58"/>
      <c r="H806" s="58"/>
      <c r="I806" s="58"/>
    </row>
    <row r="807">
      <c r="E807" s="58"/>
      <c r="F807" s="58"/>
      <c r="H807" s="58"/>
      <c r="I807" s="58"/>
    </row>
    <row r="808">
      <c r="E808" s="58"/>
      <c r="F808" s="58"/>
      <c r="H808" s="58"/>
      <c r="I808" s="58"/>
    </row>
    <row r="809">
      <c r="E809" s="58"/>
      <c r="F809" s="58"/>
      <c r="H809" s="58"/>
      <c r="I809" s="58"/>
    </row>
    <row r="810">
      <c r="E810" s="58"/>
      <c r="F810" s="58"/>
      <c r="H810" s="58"/>
      <c r="I810" s="58"/>
    </row>
    <row r="811">
      <c r="E811" s="58"/>
      <c r="F811" s="58"/>
      <c r="H811" s="58"/>
      <c r="I811" s="58"/>
    </row>
    <row r="812">
      <c r="E812" s="58"/>
      <c r="F812" s="58"/>
      <c r="H812" s="58"/>
      <c r="I812" s="58"/>
    </row>
    <row r="813">
      <c r="E813" s="58"/>
      <c r="F813" s="58"/>
      <c r="H813" s="58"/>
      <c r="I813" s="58"/>
    </row>
    <row r="814">
      <c r="E814" s="58"/>
      <c r="F814" s="58"/>
      <c r="H814" s="58"/>
      <c r="I814" s="58"/>
    </row>
    <row r="815">
      <c r="E815" s="58"/>
      <c r="F815" s="58"/>
      <c r="H815" s="58"/>
      <c r="I815" s="58"/>
    </row>
    <row r="816">
      <c r="E816" s="58"/>
      <c r="F816" s="58"/>
      <c r="H816" s="58"/>
      <c r="I816" s="58"/>
    </row>
    <row r="817">
      <c r="E817" s="58"/>
      <c r="F817" s="58"/>
      <c r="H817" s="58"/>
      <c r="I817" s="58"/>
    </row>
    <row r="818">
      <c r="E818" s="58"/>
      <c r="F818" s="58"/>
      <c r="H818" s="58"/>
      <c r="I818" s="58"/>
    </row>
    <row r="819">
      <c r="E819" s="58"/>
      <c r="F819" s="58"/>
      <c r="H819" s="58"/>
      <c r="I819" s="58"/>
    </row>
    <row r="820">
      <c r="E820" s="58"/>
      <c r="F820" s="58"/>
      <c r="H820" s="58"/>
      <c r="I820" s="58"/>
    </row>
    <row r="821">
      <c r="E821" s="58"/>
      <c r="F821" s="58"/>
      <c r="H821" s="58"/>
      <c r="I821" s="58"/>
    </row>
    <row r="822">
      <c r="E822" s="58"/>
      <c r="F822" s="58"/>
      <c r="H822" s="58"/>
      <c r="I822" s="58"/>
    </row>
    <row r="823">
      <c r="E823" s="58"/>
      <c r="F823" s="58"/>
      <c r="H823" s="58"/>
      <c r="I823" s="58"/>
    </row>
    <row r="824">
      <c r="E824" s="58"/>
      <c r="F824" s="58"/>
      <c r="H824" s="58"/>
      <c r="I824" s="58"/>
    </row>
    <row r="825">
      <c r="E825" s="58"/>
      <c r="F825" s="58"/>
      <c r="H825" s="58"/>
      <c r="I825" s="58"/>
    </row>
    <row r="826">
      <c r="E826" s="58"/>
      <c r="F826" s="58"/>
      <c r="H826" s="58"/>
      <c r="I826" s="58"/>
    </row>
    <row r="827">
      <c r="E827" s="58"/>
      <c r="F827" s="58"/>
      <c r="H827" s="58"/>
      <c r="I827" s="58"/>
    </row>
    <row r="828">
      <c r="E828" s="58"/>
      <c r="F828" s="58"/>
      <c r="H828" s="58"/>
      <c r="I828" s="58"/>
    </row>
    <row r="829">
      <c r="E829" s="58"/>
      <c r="F829" s="58"/>
      <c r="H829" s="58"/>
      <c r="I829" s="58"/>
    </row>
    <row r="830">
      <c r="E830" s="58"/>
      <c r="F830" s="58"/>
      <c r="H830" s="58"/>
      <c r="I830" s="58"/>
    </row>
    <row r="831">
      <c r="E831" s="58"/>
      <c r="F831" s="58"/>
      <c r="H831" s="58"/>
      <c r="I831" s="58"/>
    </row>
    <row r="832">
      <c r="E832" s="58"/>
      <c r="F832" s="58"/>
      <c r="H832" s="58"/>
      <c r="I832" s="58"/>
    </row>
    <row r="833">
      <c r="E833" s="58"/>
      <c r="F833" s="58"/>
      <c r="H833" s="58"/>
      <c r="I833" s="58"/>
    </row>
    <row r="834">
      <c r="E834" s="58"/>
      <c r="F834" s="58"/>
      <c r="H834" s="58"/>
      <c r="I834" s="58"/>
    </row>
    <row r="835">
      <c r="E835" s="58"/>
      <c r="F835" s="58"/>
      <c r="H835" s="58"/>
      <c r="I835" s="58"/>
    </row>
    <row r="836">
      <c r="E836" s="58"/>
      <c r="F836" s="58"/>
      <c r="H836" s="58"/>
      <c r="I836" s="58"/>
    </row>
    <row r="837">
      <c r="E837" s="58"/>
      <c r="F837" s="58"/>
      <c r="H837" s="58"/>
      <c r="I837" s="58"/>
    </row>
    <row r="838">
      <c r="E838" s="58"/>
      <c r="F838" s="58"/>
      <c r="H838" s="58"/>
      <c r="I838" s="58"/>
    </row>
    <row r="839">
      <c r="E839" s="58"/>
      <c r="F839" s="58"/>
      <c r="H839" s="58"/>
      <c r="I839" s="58"/>
    </row>
    <row r="840">
      <c r="E840" s="58"/>
      <c r="F840" s="58"/>
      <c r="H840" s="58"/>
      <c r="I840" s="58"/>
    </row>
    <row r="841">
      <c r="E841" s="58"/>
      <c r="F841" s="58"/>
      <c r="H841" s="58"/>
      <c r="I841" s="58"/>
    </row>
    <row r="842">
      <c r="E842" s="58"/>
      <c r="F842" s="58"/>
      <c r="H842" s="58"/>
      <c r="I842" s="58"/>
    </row>
    <row r="843">
      <c r="E843" s="58"/>
      <c r="F843" s="58"/>
      <c r="H843" s="58"/>
      <c r="I843" s="58"/>
    </row>
    <row r="844">
      <c r="E844" s="58"/>
      <c r="F844" s="58"/>
      <c r="H844" s="58"/>
      <c r="I844" s="58"/>
    </row>
    <row r="845">
      <c r="E845" s="58"/>
      <c r="F845" s="58"/>
      <c r="H845" s="58"/>
      <c r="I845" s="58"/>
    </row>
    <row r="846">
      <c r="E846" s="58"/>
      <c r="F846" s="58"/>
      <c r="H846" s="58"/>
      <c r="I846" s="58"/>
    </row>
    <row r="847">
      <c r="E847" s="58"/>
      <c r="F847" s="58"/>
      <c r="H847" s="58"/>
      <c r="I847" s="58"/>
    </row>
    <row r="848">
      <c r="E848" s="58"/>
      <c r="F848" s="58"/>
      <c r="H848" s="58"/>
      <c r="I848" s="58"/>
    </row>
    <row r="849">
      <c r="E849" s="58"/>
      <c r="F849" s="58"/>
      <c r="H849" s="58"/>
      <c r="I849" s="58"/>
    </row>
    <row r="850">
      <c r="E850" s="58"/>
      <c r="F850" s="58"/>
      <c r="H850" s="58"/>
      <c r="I850" s="58"/>
    </row>
    <row r="851">
      <c r="E851" s="58"/>
      <c r="F851" s="58"/>
      <c r="H851" s="58"/>
      <c r="I851" s="58"/>
    </row>
    <row r="852">
      <c r="E852" s="58"/>
      <c r="F852" s="58"/>
      <c r="H852" s="58"/>
      <c r="I852" s="58"/>
    </row>
    <row r="853">
      <c r="E853" s="58"/>
      <c r="F853" s="58"/>
      <c r="H853" s="58"/>
      <c r="I853" s="58"/>
    </row>
    <row r="854">
      <c r="E854" s="58"/>
      <c r="F854" s="58"/>
      <c r="H854" s="58"/>
      <c r="I854" s="58"/>
    </row>
    <row r="855">
      <c r="E855" s="58"/>
      <c r="F855" s="58"/>
      <c r="H855" s="58"/>
      <c r="I855" s="58"/>
    </row>
    <row r="856">
      <c r="E856" s="58"/>
      <c r="F856" s="58"/>
      <c r="H856" s="58"/>
      <c r="I856" s="58"/>
    </row>
    <row r="857">
      <c r="E857" s="58"/>
      <c r="F857" s="58"/>
      <c r="H857" s="58"/>
      <c r="I857" s="58"/>
    </row>
    <row r="858">
      <c r="E858" s="58"/>
      <c r="F858" s="58"/>
      <c r="H858" s="58"/>
      <c r="I858" s="58"/>
    </row>
    <row r="859">
      <c r="E859" s="58"/>
      <c r="F859" s="58"/>
      <c r="H859" s="58"/>
      <c r="I859" s="58"/>
    </row>
    <row r="860">
      <c r="E860" s="58"/>
      <c r="F860" s="58"/>
      <c r="H860" s="58"/>
      <c r="I860" s="58"/>
    </row>
    <row r="861">
      <c r="E861" s="58"/>
      <c r="F861" s="58"/>
      <c r="H861" s="58"/>
      <c r="I861" s="58"/>
    </row>
    <row r="862">
      <c r="E862" s="58"/>
      <c r="F862" s="58"/>
      <c r="H862" s="58"/>
      <c r="I862" s="58"/>
    </row>
    <row r="863">
      <c r="E863" s="58"/>
      <c r="F863" s="58"/>
      <c r="H863" s="58"/>
      <c r="I863" s="58"/>
    </row>
    <row r="864">
      <c r="E864" s="58"/>
      <c r="F864" s="58"/>
      <c r="H864" s="58"/>
      <c r="I864" s="58"/>
    </row>
    <row r="865">
      <c r="E865" s="58"/>
      <c r="F865" s="58"/>
      <c r="H865" s="58"/>
      <c r="I865" s="58"/>
    </row>
    <row r="866">
      <c r="E866" s="58"/>
      <c r="F866" s="58"/>
      <c r="H866" s="58"/>
      <c r="I866" s="58"/>
    </row>
    <row r="867">
      <c r="E867" s="58"/>
      <c r="F867" s="58"/>
      <c r="H867" s="58"/>
      <c r="I867" s="58"/>
    </row>
    <row r="868">
      <c r="E868" s="58"/>
      <c r="F868" s="58"/>
      <c r="H868" s="58"/>
      <c r="I868" s="58"/>
    </row>
    <row r="869">
      <c r="E869" s="58"/>
      <c r="F869" s="58"/>
      <c r="H869" s="58"/>
      <c r="I869" s="58"/>
    </row>
    <row r="870">
      <c r="E870" s="58"/>
      <c r="F870" s="58"/>
      <c r="H870" s="58"/>
      <c r="I870" s="58"/>
    </row>
    <row r="871">
      <c r="E871" s="58"/>
      <c r="F871" s="58"/>
      <c r="H871" s="58"/>
      <c r="I871" s="58"/>
    </row>
    <row r="872">
      <c r="E872" s="58"/>
      <c r="F872" s="58"/>
      <c r="H872" s="58"/>
      <c r="I872" s="58"/>
    </row>
    <row r="873">
      <c r="E873" s="58"/>
      <c r="F873" s="58"/>
      <c r="H873" s="58"/>
      <c r="I873" s="58"/>
    </row>
    <row r="874">
      <c r="E874" s="58"/>
      <c r="F874" s="58"/>
      <c r="H874" s="58"/>
      <c r="I874" s="58"/>
    </row>
    <row r="875">
      <c r="E875" s="58"/>
      <c r="F875" s="58"/>
      <c r="H875" s="58"/>
      <c r="I875" s="58"/>
    </row>
    <row r="876">
      <c r="E876" s="58"/>
      <c r="F876" s="58"/>
      <c r="H876" s="58"/>
      <c r="I876" s="58"/>
    </row>
    <row r="877">
      <c r="E877" s="58"/>
      <c r="F877" s="58"/>
      <c r="H877" s="58"/>
      <c r="I877" s="58"/>
    </row>
    <row r="878">
      <c r="E878" s="58"/>
      <c r="F878" s="58"/>
      <c r="H878" s="58"/>
      <c r="I878" s="58"/>
    </row>
    <row r="879">
      <c r="E879" s="58"/>
      <c r="F879" s="58"/>
      <c r="H879" s="58"/>
      <c r="I879" s="58"/>
    </row>
    <row r="880">
      <c r="E880" s="58"/>
      <c r="F880" s="58"/>
      <c r="H880" s="58"/>
      <c r="I880" s="58"/>
    </row>
    <row r="881">
      <c r="E881" s="58"/>
      <c r="F881" s="58"/>
      <c r="H881" s="58"/>
      <c r="I881" s="58"/>
    </row>
    <row r="882">
      <c r="E882" s="58"/>
      <c r="F882" s="58"/>
      <c r="H882" s="58"/>
      <c r="I882" s="58"/>
    </row>
    <row r="883">
      <c r="E883" s="58"/>
      <c r="F883" s="58"/>
      <c r="H883" s="58"/>
      <c r="I883" s="58"/>
    </row>
    <row r="884">
      <c r="E884" s="58"/>
      <c r="F884" s="58"/>
      <c r="H884" s="58"/>
      <c r="I884" s="58"/>
    </row>
    <row r="885">
      <c r="E885" s="58"/>
      <c r="F885" s="58"/>
      <c r="H885" s="58"/>
      <c r="I885" s="58"/>
    </row>
    <row r="886">
      <c r="E886" s="58"/>
      <c r="F886" s="58"/>
      <c r="H886" s="58"/>
      <c r="I886" s="58"/>
    </row>
    <row r="887">
      <c r="E887" s="58"/>
      <c r="F887" s="58"/>
      <c r="H887" s="58"/>
      <c r="I887" s="58"/>
    </row>
    <row r="888">
      <c r="E888" s="58"/>
      <c r="F888" s="58"/>
      <c r="H888" s="58"/>
      <c r="I888" s="58"/>
    </row>
    <row r="889">
      <c r="E889" s="58"/>
      <c r="F889" s="58"/>
      <c r="H889" s="58"/>
      <c r="I889" s="58"/>
    </row>
    <row r="890">
      <c r="E890" s="58"/>
      <c r="F890" s="58"/>
      <c r="H890" s="58"/>
      <c r="I890" s="58"/>
    </row>
    <row r="891">
      <c r="E891" s="58"/>
      <c r="F891" s="58"/>
      <c r="H891" s="58"/>
      <c r="I891" s="58"/>
    </row>
    <row r="892">
      <c r="E892" s="58"/>
      <c r="F892" s="58"/>
      <c r="H892" s="58"/>
      <c r="I892" s="58"/>
    </row>
    <row r="893">
      <c r="E893" s="58"/>
      <c r="F893" s="58"/>
      <c r="H893" s="58"/>
      <c r="I893" s="58"/>
    </row>
    <row r="894">
      <c r="E894" s="58"/>
      <c r="F894" s="58"/>
      <c r="H894" s="58"/>
      <c r="I894" s="58"/>
    </row>
    <row r="895">
      <c r="E895" s="58"/>
      <c r="F895" s="58"/>
      <c r="H895" s="58"/>
      <c r="I895" s="58"/>
    </row>
    <row r="896">
      <c r="E896" s="58"/>
      <c r="F896" s="58"/>
      <c r="H896" s="58"/>
      <c r="I896" s="58"/>
    </row>
    <row r="897">
      <c r="E897" s="58"/>
      <c r="F897" s="58"/>
      <c r="H897" s="58"/>
      <c r="I897" s="58"/>
    </row>
    <row r="898">
      <c r="E898" s="58"/>
      <c r="F898" s="58"/>
      <c r="H898" s="58"/>
      <c r="I898" s="58"/>
    </row>
    <row r="899">
      <c r="E899" s="58"/>
      <c r="F899" s="58"/>
      <c r="H899" s="58"/>
      <c r="I899" s="58"/>
    </row>
    <row r="900">
      <c r="E900" s="58"/>
      <c r="F900" s="58"/>
      <c r="H900" s="58"/>
      <c r="I900" s="58"/>
    </row>
    <row r="901">
      <c r="E901" s="58"/>
      <c r="F901" s="58"/>
      <c r="H901" s="58"/>
      <c r="I901" s="58"/>
    </row>
    <row r="902">
      <c r="E902" s="58"/>
      <c r="F902" s="58"/>
      <c r="H902" s="58"/>
      <c r="I902" s="58"/>
    </row>
    <row r="903">
      <c r="E903" s="58"/>
      <c r="F903" s="58"/>
      <c r="H903" s="58"/>
      <c r="I903" s="58"/>
    </row>
    <row r="904">
      <c r="E904" s="58"/>
      <c r="F904" s="58"/>
      <c r="H904" s="58"/>
      <c r="I904" s="58"/>
    </row>
    <row r="905">
      <c r="E905" s="58"/>
      <c r="F905" s="58"/>
      <c r="H905" s="58"/>
      <c r="I905" s="58"/>
    </row>
    <row r="906">
      <c r="E906" s="58"/>
      <c r="F906" s="58"/>
      <c r="H906" s="58"/>
      <c r="I906" s="58"/>
    </row>
    <row r="907">
      <c r="E907" s="58"/>
      <c r="F907" s="58"/>
      <c r="H907" s="58"/>
      <c r="I907" s="58"/>
    </row>
    <row r="908">
      <c r="E908" s="58"/>
      <c r="F908" s="58"/>
      <c r="H908" s="58"/>
      <c r="I908" s="58"/>
    </row>
    <row r="909">
      <c r="E909" s="58"/>
      <c r="F909" s="58"/>
      <c r="H909" s="58"/>
      <c r="I909" s="58"/>
    </row>
    <row r="910">
      <c r="E910" s="58"/>
      <c r="F910" s="58"/>
      <c r="H910" s="58"/>
      <c r="I910" s="58"/>
    </row>
    <row r="911">
      <c r="E911" s="58"/>
      <c r="F911" s="58"/>
      <c r="H911" s="58"/>
      <c r="I911" s="58"/>
    </row>
    <row r="912">
      <c r="E912" s="58"/>
      <c r="F912" s="58"/>
      <c r="H912" s="58"/>
      <c r="I912" s="58"/>
    </row>
    <row r="913">
      <c r="E913" s="58"/>
      <c r="F913" s="58"/>
      <c r="H913" s="58"/>
      <c r="I913" s="58"/>
    </row>
    <row r="914">
      <c r="E914" s="58"/>
      <c r="F914" s="58"/>
      <c r="H914" s="58"/>
      <c r="I914" s="58"/>
    </row>
    <row r="915">
      <c r="E915" s="58"/>
      <c r="F915" s="58"/>
      <c r="H915" s="58"/>
      <c r="I915" s="58"/>
    </row>
    <row r="916">
      <c r="E916" s="58"/>
      <c r="F916" s="58"/>
      <c r="H916" s="58"/>
      <c r="I916" s="58"/>
    </row>
    <row r="917">
      <c r="E917" s="58"/>
      <c r="F917" s="58"/>
      <c r="H917" s="58"/>
      <c r="I917" s="58"/>
    </row>
    <row r="918">
      <c r="E918" s="58"/>
      <c r="F918" s="58"/>
      <c r="H918" s="58"/>
      <c r="I918" s="58"/>
    </row>
    <row r="919">
      <c r="E919" s="58"/>
      <c r="F919" s="58"/>
      <c r="H919" s="58"/>
      <c r="I919" s="58"/>
    </row>
    <row r="920">
      <c r="E920" s="58"/>
      <c r="F920" s="58"/>
      <c r="H920" s="58"/>
      <c r="I920" s="58"/>
    </row>
    <row r="921">
      <c r="E921" s="58"/>
      <c r="F921" s="58"/>
      <c r="H921" s="58"/>
      <c r="I921" s="58"/>
    </row>
    <row r="922">
      <c r="E922" s="58"/>
      <c r="F922" s="58"/>
      <c r="H922" s="58"/>
      <c r="I922" s="58"/>
    </row>
    <row r="923">
      <c r="E923" s="58"/>
      <c r="F923" s="58"/>
      <c r="H923" s="58"/>
      <c r="I923" s="58"/>
    </row>
    <row r="924">
      <c r="E924" s="58"/>
      <c r="F924" s="58"/>
      <c r="H924" s="58"/>
      <c r="I924" s="58"/>
    </row>
    <row r="925">
      <c r="E925" s="58"/>
      <c r="F925" s="58"/>
      <c r="H925" s="58"/>
      <c r="I925" s="58"/>
    </row>
    <row r="926">
      <c r="E926" s="58"/>
      <c r="F926" s="58"/>
      <c r="H926" s="58"/>
      <c r="I926" s="58"/>
    </row>
    <row r="927">
      <c r="E927" s="58"/>
      <c r="F927" s="58"/>
      <c r="H927" s="58"/>
      <c r="I927" s="58"/>
    </row>
    <row r="928">
      <c r="E928" s="58"/>
      <c r="F928" s="58"/>
      <c r="H928" s="58"/>
      <c r="I928" s="58"/>
    </row>
    <row r="929">
      <c r="E929" s="58"/>
      <c r="F929" s="58"/>
      <c r="H929" s="58"/>
      <c r="I929" s="58"/>
    </row>
    <row r="930">
      <c r="E930" s="58"/>
      <c r="F930" s="58"/>
      <c r="H930" s="58"/>
      <c r="I930" s="58"/>
    </row>
    <row r="931">
      <c r="E931" s="58"/>
      <c r="F931" s="58"/>
      <c r="H931" s="58"/>
      <c r="I931" s="58"/>
    </row>
    <row r="932">
      <c r="E932" s="58"/>
      <c r="F932" s="58"/>
      <c r="H932" s="58"/>
      <c r="I932" s="58"/>
    </row>
    <row r="933">
      <c r="E933" s="58"/>
      <c r="F933" s="58"/>
      <c r="H933" s="58"/>
      <c r="I933" s="58"/>
    </row>
    <row r="934">
      <c r="E934" s="58"/>
      <c r="F934" s="58"/>
      <c r="H934" s="58"/>
      <c r="I934" s="58"/>
    </row>
    <row r="935">
      <c r="E935" s="58"/>
      <c r="F935" s="58"/>
      <c r="H935" s="58"/>
      <c r="I935" s="58"/>
    </row>
    <row r="936">
      <c r="E936" s="58"/>
      <c r="F936" s="58"/>
      <c r="H936" s="58"/>
      <c r="I936" s="58"/>
    </row>
    <row r="937">
      <c r="E937" s="58"/>
      <c r="F937" s="58"/>
      <c r="H937" s="58"/>
      <c r="I937" s="58"/>
    </row>
    <row r="938">
      <c r="E938" s="58"/>
      <c r="F938" s="58"/>
      <c r="H938" s="58"/>
      <c r="I938" s="58"/>
    </row>
    <row r="939">
      <c r="E939" s="58"/>
      <c r="F939" s="58"/>
      <c r="H939" s="58"/>
      <c r="I939" s="58"/>
    </row>
    <row r="940">
      <c r="E940" s="58"/>
      <c r="F940" s="58"/>
      <c r="H940" s="58"/>
      <c r="I940" s="58"/>
    </row>
    <row r="941">
      <c r="E941" s="58"/>
      <c r="F941" s="58"/>
      <c r="H941" s="58"/>
      <c r="I941" s="58"/>
    </row>
    <row r="942">
      <c r="E942" s="58"/>
      <c r="F942" s="58"/>
      <c r="H942" s="58"/>
      <c r="I942" s="58"/>
    </row>
    <row r="943">
      <c r="E943" s="58"/>
      <c r="F943" s="58"/>
      <c r="H943" s="58"/>
      <c r="I943" s="58"/>
    </row>
    <row r="944">
      <c r="E944" s="58"/>
      <c r="F944" s="58"/>
      <c r="H944" s="58"/>
      <c r="I944" s="58"/>
    </row>
    <row r="945">
      <c r="E945" s="58"/>
      <c r="F945" s="58"/>
      <c r="H945" s="58"/>
      <c r="I945" s="58"/>
    </row>
    <row r="946">
      <c r="E946" s="58"/>
      <c r="F946" s="58"/>
      <c r="H946" s="58"/>
      <c r="I946" s="58"/>
    </row>
    <row r="947">
      <c r="E947" s="58"/>
      <c r="F947" s="58"/>
      <c r="H947" s="58"/>
      <c r="I947" s="58"/>
    </row>
    <row r="948">
      <c r="E948" s="58"/>
      <c r="F948" s="58"/>
      <c r="H948" s="58"/>
      <c r="I948" s="58"/>
    </row>
    <row r="949">
      <c r="E949" s="58"/>
      <c r="F949" s="58"/>
      <c r="H949" s="58"/>
      <c r="I949" s="58"/>
    </row>
    <row r="950">
      <c r="E950" s="58"/>
      <c r="F950" s="58"/>
      <c r="H950" s="58"/>
      <c r="I950" s="58"/>
    </row>
    <row r="951">
      <c r="E951" s="58"/>
      <c r="F951" s="58"/>
      <c r="H951" s="58"/>
      <c r="I951" s="58"/>
    </row>
    <row r="952">
      <c r="E952" s="58"/>
      <c r="F952" s="58"/>
      <c r="H952" s="58"/>
      <c r="I952" s="58"/>
    </row>
    <row r="953">
      <c r="E953" s="58"/>
      <c r="F953" s="58"/>
      <c r="H953" s="58"/>
      <c r="I953" s="58"/>
    </row>
    <row r="954">
      <c r="E954" s="58"/>
      <c r="F954" s="58"/>
      <c r="H954" s="58"/>
      <c r="I954" s="58"/>
    </row>
    <row r="955">
      <c r="E955" s="58"/>
      <c r="F955" s="58"/>
      <c r="H955" s="58"/>
      <c r="I955" s="58"/>
    </row>
    <row r="956">
      <c r="E956" s="58"/>
      <c r="F956" s="58"/>
      <c r="H956" s="58"/>
      <c r="I956" s="58"/>
    </row>
    <row r="957">
      <c r="E957" s="58"/>
      <c r="F957" s="58"/>
      <c r="H957" s="58"/>
      <c r="I957" s="58"/>
    </row>
    <row r="958">
      <c r="E958" s="58"/>
      <c r="F958" s="58"/>
      <c r="H958" s="58"/>
      <c r="I958" s="58"/>
    </row>
    <row r="959">
      <c r="E959" s="58"/>
      <c r="F959" s="58"/>
      <c r="H959" s="58"/>
      <c r="I959" s="58"/>
    </row>
    <row r="960">
      <c r="E960" s="58"/>
      <c r="F960" s="58"/>
      <c r="H960" s="58"/>
      <c r="I960" s="58"/>
    </row>
    <row r="961">
      <c r="E961" s="58"/>
      <c r="F961" s="58"/>
      <c r="H961" s="58"/>
      <c r="I961" s="58"/>
    </row>
    <row r="962">
      <c r="E962" s="58"/>
      <c r="F962" s="58"/>
      <c r="H962" s="58"/>
      <c r="I962" s="58"/>
    </row>
    <row r="963">
      <c r="E963" s="58"/>
      <c r="F963" s="58"/>
      <c r="H963" s="58"/>
      <c r="I963" s="58"/>
    </row>
    <row r="964">
      <c r="E964" s="58"/>
      <c r="F964" s="58"/>
      <c r="H964" s="58"/>
      <c r="I964" s="58"/>
    </row>
    <row r="965">
      <c r="E965" s="58"/>
      <c r="F965" s="58"/>
      <c r="H965" s="58"/>
      <c r="I965" s="58"/>
    </row>
    <row r="966">
      <c r="E966" s="58"/>
      <c r="F966" s="58"/>
      <c r="H966" s="58"/>
      <c r="I966" s="58"/>
    </row>
    <row r="967">
      <c r="E967" s="58"/>
      <c r="F967" s="58"/>
      <c r="H967" s="58"/>
      <c r="I967" s="58"/>
    </row>
    <row r="968">
      <c r="E968" s="58"/>
      <c r="F968" s="58"/>
      <c r="H968" s="58"/>
      <c r="I968" s="58"/>
    </row>
    <row r="969">
      <c r="E969" s="58"/>
      <c r="F969" s="58"/>
      <c r="H969" s="58"/>
      <c r="I969" s="58"/>
    </row>
    <row r="970">
      <c r="E970" s="58"/>
      <c r="F970" s="58"/>
      <c r="H970" s="58"/>
      <c r="I970" s="58"/>
    </row>
    <row r="971">
      <c r="E971" s="58"/>
      <c r="F971" s="58"/>
      <c r="H971" s="58"/>
      <c r="I971" s="58"/>
    </row>
    <row r="972">
      <c r="E972" s="58"/>
      <c r="F972" s="58"/>
      <c r="H972" s="58"/>
      <c r="I972" s="58"/>
    </row>
    <row r="973">
      <c r="E973" s="58"/>
      <c r="F973" s="58"/>
      <c r="H973" s="58"/>
      <c r="I973" s="58"/>
    </row>
    <row r="974">
      <c r="E974" s="58"/>
      <c r="F974" s="58"/>
      <c r="H974" s="58"/>
      <c r="I974" s="58"/>
    </row>
    <row r="975">
      <c r="E975" s="58"/>
      <c r="F975" s="58"/>
      <c r="H975" s="58"/>
      <c r="I975" s="58"/>
    </row>
    <row r="976">
      <c r="E976" s="58"/>
      <c r="F976" s="58"/>
      <c r="H976" s="58"/>
      <c r="I976" s="58"/>
    </row>
    <row r="977">
      <c r="E977" s="58"/>
      <c r="F977" s="58"/>
      <c r="H977" s="58"/>
      <c r="I977" s="58"/>
    </row>
    <row r="978">
      <c r="E978" s="58"/>
      <c r="F978" s="58"/>
      <c r="H978" s="58"/>
      <c r="I978" s="58"/>
    </row>
    <row r="979">
      <c r="E979" s="58"/>
      <c r="F979" s="58"/>
      <c r="H979" s="58"/>
      <c r="I979" s="58"/>
    </row>
    <row r="980">
      <c r="E980" s="58"/>
      <c r="F980" s="58"/>
      <c r="H980" s="58"/>
      <c r="I980" s="58"/>
    </row>
    <row r="981">
      <c r="E981" s="58"/>
      <c r="F981" s="58"/>
      <c r="H981" s="58"/>
      <c r="I981" s="58"/>
    </row>
    <row r="982">
      <c r="E982" s="58"/>
      <c r="F982" s="58"/>
      <c r="H982" s="58"/>
      <c r="I982" s="58"/>
    </row>
    <row r="983">
      <c r="E983" s="58"/>
      <c r="F983" s="58"/>
      <c r="H983" s="58"/>
      <c r="I983" s="58"/>
    </row>
    <row r="984">
      <c r="E984" s="58"/>
      <c r="F984" s="58"/>
      <c r="H984" s="58"/>
      <c r="I984" s="58"/>
    </row>
    <row r="985">
      <c r="E985" s="58"/>
      <c r="F985" s="58"/>
      <c r="H985" s="58"/>
      <c r="I985" s="58"/>
    </row>
    <row r="986">
      <c r="E986" s="58"/>
      <c r="F986" s="58"/>
      <c r="H986" s="58"/>
      <c r="I986" s="58"/>
    </row>
    <row r="987">
      <c r="E987" s="58"/>
      <c r="F987" s="58"/>
      <c r="H987" s="58"/>
      <c r="I987" s="58"/>
    </row>
    <row r="988">
      <c r="E988" s="58"/>
      <c r="F988" s="58"/>
      <c r="H988" s="58"/>
      <c r="I988" s="58"/>
    </row>
    <row r="989">
      <c r="E989" s="58"/>
      <c r="F989" s="58"/>
      <c r="H989" s="58"/>
      <c r="I989" s="58"/>
    </row>
    <row r="990">
      <c r="E990" s="58"/>
      <c r="F990" s="58"/>
      <c r="H990" s="58"/>
      <c r="I990" s="58"/>
    </row>
    <row r="991">
      <c r="E991" s="58"/>
      <c r="F991" s="58"/>
      <c r="H991" s="58"/>
      <c r="I991" s="58"/>
    </row>
    <row r="992">
      <c r="E992" s="58"/>
      <c r="F992" s="58"/>
      <c r="H992" s="58"/>
      <c r="I992" s="58"/>
    </row>
    <row r="993">
      <c r="E993" s="58"/>
      <c r="F993" s="58"/>
      <c r="H993" s="58"/>
      <c r="I993" s="58"/>
    </row>
    <row r="994">
      <c r="E994" s="58"/>
      <c r="F994" s="58"/>
      <c r="H994" s="58"/>
      <c r="I994" s="58"/>
    </row>
    <row r="995">
      <c r="E995" s="58"/>
      <c r="F995" s="58"/>
      <c r="H995" s="58"/>
      <c r="I995" s="58"/>
    </row>
    <row r="996">
      <c r="E996" s="58"/>
      <c r="F996" s="58"/>
      <c r="H996" s="58"/>
      <c r="I996" s="58"/>
    </row>
    <row r="997">
      <c r="E997" s="58"/>
      <c r="F997" s="58"/>
      <c r="H997" s="58"/>
      <c r="I997" s="58"/>
    </row>
    <row r="998">
      <c r="E998" s="58"/>
      <c r="F998" s="58"/>
      <c r="H998" s="58"/>
      <c r="I998" s="58"/>
    </row>
    <row r="999">
      <c r="E999" s="58"/>
      <c r="F999" s="58"/>
      <c r="H999" s="58"/>
      <c r="I999" s="58"/>
    </row>
    <row r="1000">
      <c r="E1000" s="58"/>
      <c r="F1000" s="58"/>
      <c r="H1000" s="58"/>
      <c r="I1000" s="58"/>
    </row>
    <row r="1001">
      <c r="E1001" s="58"/>
      <c r="F1001" s="58"/>
      <c r="H1001" s="58"/>
      <c r="I1001" s="58"/>
    </row>
    <row r="1002">
      <c r="E1002" s="58"/>
      <c r="F1002" s="58"/>
      <c r="H1002" s="58"/>
      <c r="I1002" s="58"/>
    </row>
    <row r="1003">
      <c r="E1003" s="58"/>
      <c r="F1003" s="58"/>
      <c r="H1003" s="58"/>
      <c r="I1003" s="58"/>
    </row>
    <row r="1004">
      <c r="E1004" s="58"/>
      <c r="F1004" s="58"/>
      <c r="H1004" s="58"/>
      <c r="I1004" s="58"/>
    </row>
    <row r="1005">
      <c r="E1005" s="58"/>
      <c r="F1005" s="58"/>
      <c r="H1005" s="58"/>
      <c r="I1005" s="58"/>
    </row>
    <row r="1006">
      <c r="E1006" s="58"/>
      <c r="F1006" s="58"/>
      <c r="H1006" s="58"/>
      <c r="I1006" s="58"/>
    </row>
    <row r="1007">
      <c r="E1007" s="58"/>
      <c r="F1007" s="58"/>
      <c r="H1007" s="58"/>
      <c r="I1007" s="58"/>
    </row>
    <row r="1008">
      <c r="E1008" s="58"/>
      <c r="F1008" s="58"/>
      <c r="H1008" s="58"/>
      <c r="I1008" s="58"/>
    </row>
    <row r="1009">
      <c r="E1009" s="58"/>
      <c r="F1009" s="58"/>
      <c r="H1009" s="58"/>
      <c r="I1009" s="58"/>
    </row>
    <row r="1010">
      <c r="E1010" s="58"/>
      <c r="F1010" s="58"/>
      <c r="H1010" s="58"/>
      <c r="I1010" s="58"/>
    </row>
    <row r="1011">
      <c r="E1011" s="58"/>
      <c r="F1011" s="58"/>
      <c r="H1011" s="58"/>
      <c r="I1011" s="58"/>
    </row>
    <row r="1012">
      <c r="E1012" s="58"/>
      <c r="F1012" s="58"/>
      <c r="H1012" s="58"/>
      <c r="I1012" s="58"/>
    </row>
    <row r="1013">
      <c r="E1013" s="58"/>
      <c r="F1013" s="58"/>
      <c r="H1013" s="58"/>
      <c r="I1013" s="58"/>
    </row>
    <row r="1014">
      <c r="E1014" s="58"/>
      <c r="F1014" s="58"/>
      <c r="H1014" s="58"/>
      <c r="I1014" s="58"/>
    </row>
    <row r="1015">
      <c r="E1015" s="58"/>
      <c r="F1015" s="58"/>
      <c r="H1015" s="58"/>
      <c r="I1015" s="58"/>
    </row>
    <row r="1016">
      <c r="E1016" s="58"/>
      <c r="F1016" s="58"/>
      <c r="H1016" s="58"/>
      <c r="I1016" s="58"/>
    </row>
    <row r="1017">
      <c r="E1017" s="58"/>
      <c r="F1017" s="58"/>
      <c r="H1017" s="58"/>
      <c r="I1017" s="58"/>
    </row>
    <row r="1018">
      <c r="E1018" s="58"/>
      <c r="F1018" s="58"/>
      <c r="H1018" s="58"/>
      <c r="I1018" s="58"/>
    </row>
    <row r="1019">
      <c r="E1019" s="58"/>
      <c r="F1019" s="58"/>
      <c r="H1019" s="58"/>
      <c r="I1019" s="58"/>
    </row>
    <row r="1020">
      <c r="E1020" s="58"/>
      <c r="F1020" s="58"/>
      <c r="H1020" s="58"/>
      <c r="I1020" s="58"/>
    </row>
    <row r="1021">
      <c r="E1021" s="58"/>
      <c r="F1021" s="58"/>
      <c r="H1021" s="58"/>
      <c r="I1021" s="58"/>
    </row>
    <row r="1022">
      <c r="E1022" s="58"/>
      <c r="F1022" s="58"/>
      <c r="H1022" s="58"/>
      <c r="I1022" s="58"/>
    </row>
    <row r="1023">
      <c r="E1023" s="58"/>
      <c r="F1023" s="58"/>
      <c r="H1023" s="58"/>
      <c r="I1023" s="58"/>
    </row>
    <row r="1024">
      <c r="E1024" s="58"/>
      <c r="F1024" s="58"/>
      <c r="H1024" s="58"/>
      <c r="I1024" s="58"/>
    </row>
    <row r="1025">
      <c r="E1025" s="58"/>
      <c r="F1025" s="58"/>
      <c r="H1025" s="58"/>
      <c r="I1025" s="58"/>
    </row>
    <row r="1026">
      <c r="E1026" s="58"/>
      <c r="F1026" s="58"/>
      <c r="H1026" s="58"/>
      <c r="I1026" s="58"/>
    </row>
    <row r="1027">
      <c r="E1027" s="58"/>
      <c r="F1027" s="58"/>
      <c r="H1027" s="58"/>
      <c r="I1027" s="58"/>
    </row>
    <row r="1028">
      <c r="E1028" s="58"/>
      <c r="F1028" s="58"/>
      <c r="H1028" s="58"/>
      <c r="I1028" s="58"/>
    </row>
    <row r="1029">
      <c r="E1029" s="58"/>
      <c r="F1029" s="58"/>
      <c r="H1029" s="58"/>
      <c r="I1029" s="58"/>
    </row>
    <row r="1030">
      <c r="E1030" s="58"/>
      <c r="F1030" s="58"/>
      <c r="H1030" s="58"/>
      <c r="I1030" s="58"/>
    </row>
    <row r="1031">
      <c r="E1031" s="58"/>
      <c r="F1031" s="58"/>
      <c r="H1031" s="58"/>
      <c r="I1031" s="58"/>
    </row>
    <row r="1032">
      <c r="E1032" s="58"/>
      <c r="F1032" s="58"/>
      <c r="H1032" s="58"/>
      <c r="I1032" s="58"/>
    </row>
    <row r="1033">
      <c r="E1033" s="58"/>
      <c r="F1033" s="58"/>
      <c r="H1033" s="58"/>
      <c r="I1033" s="58"/>
    </row>
    <row r="1034">
      <c r="E1034" s="58"/>
      <c r="F1034" s="58"/>
      <c r="H1034" s="58"/>
      <c r="I1034" s="58"/>
    </row>
    <row r="1035">
      <c r="E1035" s="58"/>
      <c r="F1035" s="58"/>
      <c r="H1035" s="58"/>
      <c r="I1035" s="58"/>
    </row>
    <row r="1036">
      <c r="E1036" s="58"/>
      <c r="F1036" s="58"/>
      <c r="H1036" s="58"/>
      <c r="I1036" s="58"/>
    </row>
    <row r="1037">
      <c r="E1037" s="58"/>
      <c r="F1037" s="58"/>
      <c r="H1037" s="58"/>
      <c r="I1037" s="58"/>
    </row>
    <row r="1038">
      <c r="E1038" s="58"/>
      <c r="F1038" s="58"/>
      <c r="H1038" s="58"/>
      <c r="I1038" s="58"/>
    </row>
    <row r="1039">
      <c r="E1039" s="58"/>
      <c r="F1039" s="58"/>
      <c r="H1039" s="58"/>
      <c r="I1039" s="58"/>
    </row>
    <row r="1040">
      <c r="E1040" s="58"/>
      <c r="F1040" s="58"/>
      <c r="H1040" s="58"/>
      <c r="I1040" s="58"/>
    </row>
    <row r="1041">
      <c r="E1041" s="58"/>
      <c r="F1041" s="58"/>
      <c r="H1041" s="58"/>
      <c r="I1041" s="58"/>
    </row>
    <row r="1042">
      <c r="E1042" s="58"/>
      <c r="F1042" s="58"/>
      <c r="H1042" s="58"/>
      <c r="I1042" s="58"/>
    </row>
    <row r="1043">
      <c r="E1043" s="58"/>
      <c r="F1043" s="58"/>
      <c r="H1043" s="58"/>
      <c r="I1043" s="58"/>
    </row>
    <row r="1044">
      <c r="E1044" s="58"/>
      <c r="F1044" s="58"/>
      <c r="H1044" s="58"/>
      <c r="I1044" s="58"/>
    </row>
    <row r="1045">
      <c r="E1045" s="58"/>
      <c r="F1045" s="58"/>
      <c r="H1045" s="58"/>
      <c r="I1045" s="58"/>
    </row>
    <row r="1046">
      <c r="E1046" s="58"/>
      <c r="F1046" s="58"/>
      <c r="H1046" s="58"/>
      <c r="I1046" s="58"/>
    </row>
    <row r="1047">
      <c r="E1047" s="58"/>
      <c r="F1047" s="58"/>
      <c r="H1047" s="58"/>
      <c r="I1047" s="58"/>
    </row>
    <row r="1048">
      <c r="E1048" s="58"/>
      <c r="F1048" s="58"/>
      <c r="H1048" s="58"/>
      <c r="I1048" s="58"/>
    </row>
    <row r="1049">
      <c r="E1049" s="58"/>
      <c r="F1049" s="58"/>
      <c r="H1049" s="58"/>
      <c r="I1049" s="58"/>
    </row>
    <row r="1050">
      <c r="E1050" s="58"/>
      <c r="F1050" s="58"/>
      <c r="H1050" s="58"/>
      <c r="I1050" s="58"/>
    </row>
    <row r="1051">
      <c r="E1051" s="58"/>
      <c r="F1051" s="58"/>
      <c r="H1051" s="58"/>
      <c r="I1051" s="58"/>
    </row>
    <row r="1052">
      <c r="E1052" s="58"/>
      <c r="F1052" s="58"/>
      <c r="H1052" s="58"/>
      <c r="I1052" s="58"/>
    </row>
    <row r="1053">
      <c r="E1053" s="58"/>
      <c r="F1053" s="58"/>
      <c r="H1053" s="58"/>
      <c r="I1053" s="58"/>
    </row>
    <row r="1054">
      <c r="E1054" s="58"/>
      <c r="F1054" s="58"/>
      <c r="H1054" s="58"/>
      <c r="I1054" s="58"/>
    </row>
    <row r="1055">
      <c r="E1055" s="58"/>
      <c r="F1055" s="58"/>
      <c r="H1055" s="58"/>
      <c r="I1055" s="58"/>
    </row>
    <row r="1056">
      <c r="E1056" s="58"/>
      <c r="F1056" s="58"/>
      <c r="H1056" s="58"/>
      <c r="I1056" s="58"/>
    </row>
    <row r="1057">
      <c r="E1057" s="58"/>
      <c r="F1057" s="58"/>
      <c r="H1057" s="58"/>
      <c r="I1057" s="58"/>
    </row>
    <row r="1058">
      <c r="E1058" s="58"/>
      <c r="F1058" s="58"/>
      <c r="H1058" s="58"/>
      <c r="I1058" s="58"/>
    </row>
    <row r="1059">
      <c r="E1059" s="58"/>
      <c r="F1059" s="58"/>
      <c r="H1059" s="58"/>
      <c r="I1059" s="58"/>
    </row>
    <row r="1060">
      <c r="E1060" s="58"/>
      <c r="F1060" s="58"/>
      <c r="H1060" s="58"/>
      <c r="I1060" s="58"/>
    </row>
    <row r="1061">
      <c r="E1061" s="58"/>
      <c r="F1061" s="58"/>
      <c r="H1061" s="58"/>
      <c r="I1061" s="58"/>
    </row>
    <row r="1062">
      <c r="E1062" s="58"/>
      <c r="F1062" s="58"/>
      <c r="H1062" s="58"/>
      <c r="I1062" s="58"/>
    </row>
    <row r="1063">
      <c r="E1063" s="58"/>
      <c r="F1063" s="58"/>
      <c r="H1063" s="58"/>
      <c r="I1063" s="58"/>
    </row>
    <row r="1064">
      <c r="E1064" s="58"/>
      <c r="F1064" s="58"/>
      <c r="H1064" s="58"/>
      <c r="I1064" s="58"/>
    </row>
    <row r="1065">
      <c r="E1065" s="58"/>
      <c r="F1065" s="58"/>
      <c r="H1065" s="58"/>
      <c r="I1065" s="58"/>
    </row>
    <row r="1066">
      <c r="E1066" s="58"/>
      <c r="F1066" s="58"/>
      <c r="H1066" s="58"/>
      <c r="I1066" s="58"/>
    </row>
    <row r="1067">
      <c r="E1067" s="58"/>
      <c r="F1067" s="58"/>
      <c r="H1067" s="58"/>
      <c r="I1067" s="58"/>
    </row>
    <row r="1068">
      <c r="E1068" s="58"/>
      <c r="F1068" s="58"/>
      <c r="H1068" s="58"/>
      <c r="I1068" s="58"/>
    </row>
    <row r="1069">
      <c r="E1069" s="58"/>
      <c r="F1069" s="58"/>
      <c r="H1069" s="58"/>
      <c r="I1069" s="58"/>
    </row>
    <row r="1070">
      <c r="E1070" s="58"/>
      <c r="F1070" s="58"/>
      <c r="H1070" s="58"/>
      <c r="I1070" s="58"/>
    </row>
    <row r="1071">
      <c r="E1071" s="58"/>
      <c r="F1071" s="58"/>
      <c r="H1071" s="58"/>
      <c r="I1071" s="58"/>
    </row>
    <row r="1072">
      <c r="E1072" s="58"/>
      <c r="F1072" s="58"/>
      <c r="H1072" s="58"/>
      <c r="I1072" s="58"/>
    </row>
    <row r="1073">
      <c r="E1073" s="58"/>
      <c r="F1073" s="58"/>
      <c r="H1073" s="58"/>
      <c r="I1073" s="58"/>
    </row>
    <row r="1074">
      <c r="E1074" s="58"/>
      <c r="F1074" s="58"/>
      <c r="H1074" s="58"/>
      <c r="I1074" s="58"/>
    </row>
    <row r="1075">
      <c r="E1075" s="58"/>
      <c r="F1075" s="58"/>
      <c r="H1075" s="58"/>
      <c r="I1075" s="58"/>
    </row>
    <row r="1076">
      <c r="E1076" s="58"/>
      <c r="F1076" s="58"/>
      <c r="H1076" s="58"/>
      <c r="I1076" s="58"/>
    </row>
    <row r="1077">
      <c r="E1077" s="58"/>
      <c r="F1077" s="58"/>
      <c r="H1077" s="58"/>
      <c r="I1077" s="58"/>
    </row>
    <row r="1078">
      <c r="E1078" s="58"/>
      <c r="F1078" s="58"/>
      <c r="H1078" s="58"/>
      <c r="I1078" s="58"/>
    </row>
    <row r="1079">
      <c r="E1079" s="58"/>
      <c r="F1079" s="58"/>
      <c r="H1079" s="58"/>
      <c r="I1079" s="58"/>
    </row>
    <row r="1080">
      <c r="E1080" s="58"/>
      <c r="F1080" s="58"/>
      <c r="H1080" s="58"/>
      <c r="I1080" s="58"/>
    </row>
    <row r="1081">
      <c r="E1081" s="58"/>
      <c r="F1081" s="58"/>
      <c r="H1081" s="58"/>
      <c r="I1081" s="58"/>
    </row>
    <row r="1082">
      <c r="E1082" s="58"/>
      <c r="F1082" s="58"/>
      <c r="H1082" s="58"/>
      <c r="I1082" s="58"/>
    </row>
    <row r="1083">
      <c r="E1083" s="58"/>
      <c r="F1083" s="58"/>
      <c r="H1083" s="58"/>
      <c r="I1083" s="58"/>
    </row>
    <row r="1084">
      <c r="E1084" s="58"/>
      <c r="F1084" s="58"/>
      <c r="H1084" s="58"/>
      <c r="I1084" s="58"/>
    </row>
    <row r="1085">
      <c r="E1085" s="58"/>
      <c r="F1085" s="58"/>
      <c r="H1085" s="58"/>
      <c r="I1085" s="58"/>
    </row>
    <row r="1086">
      <c r="E1086" s="58"/>
      <c r="F1086" s="58"/>
      <c r="H1086" s="58"/>
      <c r="I1086" s="58"/>
    </row>
    <row r="1087">
      <c r="E1087" s="58"/>
      <c r="F1087" s="58"/>
      <c r="H1087" s="58"/>
      <c r="I1087" s="58"/>
    </row>
    <row r="1088">
      <c r="E1088" s="58"/>
      <c r="F1088" s="58"/>
      <c r="H1088" s="58"/>
      <c r="I1088" s="58"/>
    </row>
    <row r="1089">
      <c r="E1089" s="58"/>
      <c r="F1089" s="58"/>
      <c r="H1089" s="58"/>
      <c r="I1089" s="58"/>
    </row>
    <row r="1090">
      <c r="E1090" s="58"/>
      <c r="F1090" s="58"/>
      <c r="H1090" s="58"/>
      <c r="I1090" s="58"/>
    </row>
    <row r="1091">
      <c r="E1091" s="58"/>
      <c r="F1091" s="58"/>
      <c r="H1091" s="58"/>
      <c r="I1091" s="58"/>
    </row>
    <row r="1092">
      <c r="E1092" s="58"/>
      <c r="F1092" s="58"/>
      <c r="H1092" s="58"/>
      <c r="I1092" s="58"/>
    </row>
    <row r="1093">
      <c r="E1093" s="58"/>
      <c r="F1093" s="58"/>
      <c r="H1093" s="58"/>
      <c r="I1093" s="58"/>
    </row>
    <row r="1094">
      <c r="E1094" s="58"/>
      <c r="F1094" s="58"/>
      <c r="H1094" s="58"/>
      <c r="I1094" s="58"/>
    </row>
    <row r="1095">
      <c r="E1095" s="58"/>
      <c r="F1095" s="58"/>
      <c r="H1095" s="58"/>
      <c r="I1095" s="58"/>
    </row>
    <row r="1096">
      <c r="E1096" s="58"/>
      <c r="F1096" s="58"/>
      <c r="H1096" s="58"/>
      <c r="I1096" s="58"/>
    </row>
    <row r="1097">
      <c r="E1097" s="58"/>
      <c r="F1097" s="58"/>
      <c r="H1097" s="58"/>
      <c r="I1097" s="58"/>
    </row>
    <row r="1098">
      <c r="E1098" s="58"/>
      <c r="F1098" s="58"/>
      <c r="H1098" s="58"/>
      <c r="I1098" s="58"/>
    </row>
    <row r="1099">
      <c r="E1099" s="58"/>
      <c r="F1099" s="58"/>
      <c r="H1099" s="58"/>
      <c r="I1099" s="58"/>
    </row>
    <row r="1100">
      <c r="E1100" s="58"/>
      <c r="F1100" s="58"/>
      <c r="H1100" s="58"/>
      <c r="I1100" s="58"/>
    </row>
    <row r="1101">
      <c r="E1101" s="58"/>
      <c r="F1101" s="58"/>
      <c r="H1101" s="58"/>
      <c r="I1101" s="58"/>
    </row>
    <row r="1102">
      <c r="E1102" s="58"/>
      <c r="F1102" s="58"/>
      <c r="H1102" s="58"/>
      <c r="I1102" s="58"/>
    </row>
    <row r="1103">
      <c r="E1103" s="58"/>
      <c r="F1103" s="58"/>
      <c r="H1103" s="58"/>
      <c r="I1103" s="58"/>
    </row>
    <row r="1104">
      <c r="E1104" s="58"/>
      <c r="F1104" s="58"/>
      <c r="H1104" s="58"/>
      <c r="I1104" s="58"/>
    </row>
    <row r="1105">
      <c r="E1105" s="58"/>
      <c r="F1105" s="58"/>
      <c r="H1105" s="58"/>
      <c r="I1105" s="58"/>
    </row>
    <row r="1106">
      <c r="E1106" s="58"/>
      <c r="F1106" s="58"/>
      <c r="H1106" s="58"/>
      <c r="I1106" s="58"/>
    </row>
    <row r="1107">
      <c r="E1107" s="58"/>
      <c r="F1107" s="58"/>
      <c r="H1107" s="58"/>
      <c r="I1107" s="58"/>
    </row>
    <row r="1108">
      <c r="E1108" s="58"/>
      <c r="F1108" s="58"/>
      <c r="H1108" s="58"/>
      <c r="I1108" s="58"/>
    </row>
    <row r="1109">
      <c r="E1109" s="58"/>
      <c r="F1109" s="58"/>
      <c r="H1109" s="58"/>
      <c r="I1109" s="58"/>
    </row>
    <row r="1110">
      <c r="E1110" s="58"/>
      <c r="F1110" s="58"/>
      <c r="H1110" s="58"/>
      <c r="I1110" s="58"/>
    </row>
    <row r="1111">
      <c r="E1111" s="58"/>
      <c r="F1111" s="58"/>
      <c r="H1111" s="58"/>
      <c r="I1111" s="58"/>
    </row>
    <row r="1112">
      <c r="E1112" s="58"/>
      <c r="F1112" s="58"/>
      <c r="H1112" s="58"/>
      <c r="I1112" s="58"/>
    </row>
    <row r="1113">
      <c r="E1113" s="58"/>
      <c r="F1113" s="58"/>
      <c r="H1113" s="58"/>
      <c r="I1113" s="58"/>
    </row>
    <row r="1114">
      <c r="E1114" s="58"/>
      <c r="F1114" s="58"/>
      <c r="H1114" s="58"/>
      <c r="I1114" s="58"/>
    </row>
    <row r="1115">
      <c r="E1115" s="58"/>
      <c r="F1115" s="58"/>
      <c r="H1115" s="58"/>
      <c r="I1115" s="58"/>
    </row>
    <row r="1116">
      <c r="E1116" s="58"/>
      <c r="F1116" s="58"/>
      <c r="H1116" s="58"/>
      <c r="I1116" s="58"/>
    </row>
    <row r="1117">
      <c r="E1117" s="58"/>
      <c r="F1117" s="58"/>
      <c r="H1117" s="58"/>
      <c r="I1117" s="58"/>
    </row>
    <row r="1118">
      <c r="E1118" s="58"/>
      <c r="F1118" s="58"/>
      <c r="H1118" s="58"/>
      <c r="I1118" s="58"/>
    </row>
    <row r="1119">
      <c r="E1119" s="58"/>
      <c r="F1119" s="58"/>
      <c r="H1119" s="58"/>
      <c r="I1119" s="58"/>
    </row>
    <row r="1120">
      <c r="E1120" s="58"/>
      <c r="F1120" s="58"/>
      <c r="H1120" s="58"/>
      <c r="I1120" s="58"/>
    </row>
    <row r="1121">
      <c r="E1121" s="58"/>
      <c r="F1121" s="58"/>
      <c r="H1121" s="58"/>
      <c r="I1121" s="58"/>
    </row>
    <row r="1122">
      <c r="E1122" s="58"/>
      <c r="F1122" s="58"/>
      <c r="H1122" s="58"/>
      <c r="I1122" s="58"/>
    </row>
    <row r="1123">
      <c r="E1123" s="58"/>
      <c r="F1123" s="58"/>
      <c r="H1123" s="58"/>
      <c r="I1123" s="58"/>
    </row>
    <row r="1124">
      <c r="E1124" s="58"/>
      <c r="F1124" s="58"/>
      <c r="H1124" s="58"/>
      <c r="I1124" s="58"/>
    </row>
    <row r="1125">
      <c r="E1125" s="58"/>
      <c r="F1125" s="58"/>
      <c r="H1125" s="58"/>
      <c r="I1125" s="58"/>
    </row>
    <row r="1126">
      <c r="E1126" s="58"/>
      <c r="F1126" s="58"/>
      <c r="H1126" s="58"/>
      <c r="I1126" s="58"/>
    </row>
    <row r="1127">
      <c r="E1127" s="58"/>
      <c r="F1127" s="58"/>
      <c r="H1127" s="58"/>
      <c r="I1127" s="58"/>
    </row>
    <row r="1128">
      <c r="E1128" s="58"/>
      <c r="F1128" s="58"/>
      <c r="H1128" s="58"/>
      <c r="I1128" s="58"/>
    </row>
    <row r="1129">
      <c r="E1129" s="58"/>
      <c r="F1129" s="58"/>
      <c r="H1129" s="58"/>
      <c r="I1129" s="58"/>
    </row>
    <row r="1130">
      <c r="E1130" s="58"/>
      <c r="F1130" s="58"/>
      <c r="H1130" s="58"/>
      <c r="I1130" s="58"/>
    </row>
    <row r="1131">
      <c r="E1131" s="58"/>
      <c r="F1131" s="58"/>
      <c r="H1131" s="58"/>
      <c r="I1131" s="58"/>
    </row>
    <row r="1132">
      <c r="E1132" s="58"/>
      <c r="F1132" s="58"/>
      <c r="H1132" s="58"/>
      <c r="I1132" s="58"/>
    </row>
    <row r="1133">
      <c r="E1133" s="58"/>
      <c r="F1133" s="58"/>
      <c r="H1133" s="58"/>
      <c r="I1133" s="58"/>
    </row>
    <row r="1134">
      <c r="E1134" s="58"/>
      <c r="F1134" s="58"/>
      <c r="H1134" s="58"/>
      <c r="I1134" s="58"/>
    </row>
    <row r="1135">
      <c r="E1135" s="58"/>
      <c r="F1135" s="58"/>
      <c r="H1135" s="58"/>
      <c r="I1135" s="58"/>
    </row>
    <row r="1136">
      <c r="E1136" s="58"/>
      <c r="F1136" s="58"/>
      <c r="H1136" s="58"/>
      <c r="I1136" s="58"/>
    </row>
    <row r="1137">
      <c r="E1137" s="58"/>
      <c r="F1137" s="58"/>
      <c r="H1137" s="58"/>
      <c r="I1137" s="58"/>
    </row>
    <row r="1138">
      <c r="E1138" s="58"/>
      <c r="F1138" s="58"/>
      <c r="H1138" s="58"/>
      <c r="I1138" s="58"/>
    </row>
    <row r="1139">
      <c r="E1139" s="58"/>
      <c r="F1139" s="58"/>
      <c r="H1139" s="58"/>
      <c r="I1139" s="58"/>
    </row>
    <row r="1140">
      <c r="E1140" s="58"/>
      <c r="F1140" s="58"/>
      <c r="H1140" s="58"/>
      <c r="I1140" s="58"/>
    </row>
    <row r="1141">
      <c r="E1141" s="58"/>
      <c r="F1141" s="58"/>
      <c r="H1141" s="58"/>
      <c r="I1141" s="58"/>
    </row>
    <row r="1142">
      <c r="E1142" s="58"/>
      <c r="F1142" s="58"/>
      <c r="H1142" s="58"/>
      <c r="I1142" s="58"/>
    </row>
    <row r="1143">
      <c r="E1143" s="58"/>
      <c r="F1143" s="58"/>
      <c r="H1143" s="58"/>
      <c r="I1143" s="58"/>
    </row>
    <row r="1144">
      <c r="E1144" s="58"/>
      <c r="F1144" s="58"/>
      <c r="H1144" s="58"/>
      <c r="I1144" s="58"/>
    </row>
    <row r="1145">
      <c r="E1145" s="58"/>
      <c r="F1145" s="58"/>
      <c r="H1145" s="58"/>
      <c r="I1145" s="58"/>
    </row>
    <row r="1146">
      <c r="E1146" s="58"/>
      <c r="F1146" s="58"/>
      <c r="H1146" s="58"/>
      <c r="I1146" s="58"/>
    </row>
    <row r="1147">
      <c r="E1147" s="58"/>
      <c r="F1147" s="58"/>
      <c r="H1147" s="58"/>
      <c r="I1147" s="58"/>
    </row>
    <row r="1148">
      <c r="E1148" s="58"/>
      <c r="F1148" s="58"/>
      <c r="H1148" s="58"/>
      <c r="I1148" s="58"/>
    </row>
    <row r="1149">
      <c r="E1149" s="58"/>
      <c r="F1149" s="58"/>
      <c r="H1149" s="58"/>
      <c r="I1149" s="58"/>
    </row>
    <row r="1150">
      <c r="E1150" s="58"/>
      <c r="F1150" s="58"/>
      <c r="H1150" s="58"/>
      <c r="I1150" s="58"/>
    </row>
    <row r="1151">
      <c r="E1151" s="58"/>
      <c r="F1151" s="58"/>
      <c r="H1151" s="58"/>
      <c r="I1151" s="58"/>
    </row>
    <row r="1152">
      <c r="E1152" s="58"/>
      <c r="F1152" s="58"/>
      <c r="H1152" s="58"/>
      <c r="I1152" s="58"/>
    </row>
    <row r="1153">
      <c r="E1153" s="58"/>
      <c r="F1153" s="58"/>
      <c r="H1153" s="58"/>
      <c r="I1153" s="58"/>
    </row>
    <row r="1154">
      <c r="E1154" s="58"/>
      <c r="F1154" s="58"/>
      <c r="H1154" s="58"/>
      <c r="I1154" s="58"/>
    </row>
    <row r="1155">
      <c r="E1155" s="58"/>
      <c r="F1155" s="58"/>
      <c r="H1155" s="58"/>
      <c r="I1155" s="58"/>
    </row>
    <row r="1156">
      <c r="E1156" s="58"/>
      <c r="F1156" s="58"/>
      <c r="H1156" s="58"/>
      <c r="I1156" s="58"/>
    </row>
    <row r="1157">
      <c r="E1157" s="58"/>
      <c r="F1157" s="58"/>
      <c r="H1157" s="58"/>
      <c r="I1157" s="58"/>
    </row>
    <row r="1158">
      <c r="E1158" s="58"/>
      <c r="F1158" s="58"/>
      <c r="H1158" s="58"/>
      <c r="I1158" s="58"/>
    </row>
    <row r="1159">
      <c r="E1159" s="58"/>
      <c r="F1159" s="58"/>
      <c r="H1159" s="58"/>
      <c r="I1159" s="58"/>
    </row>
    <row r="1160">
      <c r="E1160" s="58"/>
      <c r="F1160" s="58"/>
      <c r="H1160" s="58"/>
      <c r="I1160" s="58"/>
    </row>
    <row r="1161">
      <c r="E1161" s="58"/>
      <c r="F1161" s="58"/>
      <c r="H1161" s="58"/>
      <c r="I1161" s="58"/>
    </row>
    <row r="1162">
      <c r="E1162" s="58"/>
      <c r="F1162" s="58"/>
      <c r="H1162" s="58"/>
      <c r="I1162" s="58"/>
    </row>
    <row r="1163">
      <c r="E1163" s="58"/>
      <c r="F1163" s="58"/>
      <c r="H1163" s="58"/>
      <c r="I1163" s="58"/>
    </row>
    <row r="1164">
      <c r="E1164" s="58"/>
      <c r="F1164" s="58"/>
      <c r="H1164" s="58"/>
      <c r="I1164" s="58"/>
    </row>
    <row r="1165">
      <c r="E1165" s="58"/>
      <c r="F1165" s="58"/>
      <c r="H1165" s="58"/>
      <c r="I1165" s="58"/>
    </row>
    <row r="1166">
      <c r="E1166" s="58"/>
      <c r="F1166" s="58"/>
      <c r="H1166" s="58"/>
      <c r="I1166" s="58"/>
    </row>
    <row r="1167">
      <c r="E1167" s="58"/>
      <c r="F1167" s="58"/>
      <c r="H1167" s="58"/>
      <c r="I1167" s="58"/>
    </row>
    <row r="1168">
      <c r="E1168" s="58"/>
      <c r="F1168" s="58"/>
      <c r="H1168" s="58"/>
      <c r="I1168" s="58"/>
    </row>
    <row r="1169">
      <c r="E1169" s="58"/>
      <c r="F1169" s="58"/>
      <c r="H1169" s="58"/>
      <c r="I1169" s="58"/>
    </row>
    <row r="1170">
      <c r="E1170" s="58"/>
      <c r="F1170" s="58"/>
      <c r="H1170" s="58"/>
      <c r="I1170" s="58"/>
    </row>
    <row r="1171">
      <c r="E1171" s="58"/>
      <c r="F1171" s="58"/>
      <c r="H1171" s="58"/>
      <c r="I1171" s="58"/>
    </row>
    <row r="1172">
      <c r="E1172" s="58"/>
      <c r="F1172" s="58"/>
      <c r="H1172" s="58"/>
      <c r="I1172" s="58"/>
    </row>
    <row r="1173">
      <c r="E1173" s="58"/>
      <c r="F1173" s="58"/>
      <c r="H1173" s="58"/>
      <c r="I1173" s="58"/>
    </row>
    <row r="1174">
      <c r="E1174" s="58"/>
      <c r="F1174" s="58"/>
      <c r="H1174" s="58"/>
      <c r="I1174" s="58"/>
    </row>
    <row r="1175">
      <c r="E1175" s="58"/>
      <c r="F1175" s="58"/>
      <c r="H1175" s="58"/>
      <c r="I1175" s="58"/>
    </row>
    <row r="1176">
      <c r="E1176" s="58"/>
      <c r="F1176" s="58"/>
      <c r="H1176" s="58"/>
      <c r="I1176" s="58"/>
    </row>
    <row r="1177">
      <c r="E1177" s="58"/>
      <c r="F1177" s="58"/>
      <c r="H1177" s="58"/>
      <c r="I1177" s="58"/>
    </row>
    <row r="1178">
      <c r="E1178" s="58"/>
      <c r="F1178" s="58"/>
      <c r="H1178" s="58"/>
      <c r="I1178" s="58"/>
    </row>
    <row r="1179">
      <c r="E1179" s="58"/>
      <c r="F1179" s="58"/>
      <c r="H1179" s="58"/>
      <c r="I1179" s="58"/>
    </row>
    <row r="1180">
      <c r="E1180" s="58"/>
      <c r="F1180" s="58"/>
      <c r="H1180" s="58"/>
      <c r="I1180" s="58"/>
    </row>
    <row r="1181">
      <c r="E1181" s="58"/>
      <c r="F1181" s="58"/>
      <c r="H1181" s="58"/>
      <c r="I1181" s="58"/>
    </row>
    <row r="1182">
      <c r="E1182" s="58"/>
      <c r="F1182" s="58"/>
      <c r="H1182" s="58"/>
      <c r="I1182" s="58"/>
    </row>
    <row r="1183">
      <c r="E1183" s="58"/>
      <c r="F1183" s="58"/>
      <c r="H1183" s="58"/>
      <c r="I1183" s="58"/>
    </row>
    <row r="1184">
      <c r="E1184" s="58"/>
      <c r="F1184" s="58"/>
      <c r="H1184" s="58"/>
      <c r="I1184" s="58"/>
    </row>
    <row r="1185">
      <c r="E1185" s="58"/>
      <c r="F1185" s="58"/>
      <c r="H1185" s="58"/>
      <c r="I1185" s="58"/>
    </row>
    <row r="1186">
      <c r="E1186" s="58"/>
      <c r="F1186" s="58"/>
      <c r="H1186" s="58"/>
      <c r="I1186" s="58"/>
    </row>
    <row r="1187">
      <c r="E1187" s="58"/>
      <c r="F1187" s="58"/>
      <c r="H1187" s="58"/>
      <c r="I1187" s="58"/>
    </row>
    <row r="1188">
      <c r="E1188" s="58"/>
      <c r="F1188" s="58"/>
      <c r="H1188" s="58"/>
      <c r="I1188" s="58"/>
    </row>
    <row r="1189">
      <c r="E1189" s="58"/>
      <c r="F1189" s="58"/>
      <c r="H1189" s="58"/>
      <c r="I1189" s="58"/>
    </row>
    <row r="1190">
      <c r="E1190" s="58"/>
      <c r="F1190" s="58"/>
      <c r="H1190" s="58"/>
      <c r="I1190" s="58"/>
    </row>
    <row r="1191">
      <c r="E1191" s="58"/>
      <c r="F1191" s="58"/>
      <c r="H1191" s="58"/>
      <c r="I1191" s="58"/>
    </row>
    <row r="1192">
      <c r="E1192" s="58"/>
      <c r="F1192" s="58"/>
      <c r="H1192" s="58"/>
      <c r="I1192" s="58"/>
    </row>
    <row r="1193">
      <c r="E1193" s="58"/>
      <c r="F1193" s="58"/>
      <c r="H1193" s="58"/>
      <c r="I1193" s="58"/>
    </row>
    <row r="1194">
      <c r="E1194" s="58"/>
      <c r="F1194" s="58"/>
      <c r="H1194" s="58"/>
      <c r="I1194" s="58"/>
    </row>
    <row r="1195">
      <c r="E1195" s="58"/>
      <c r="F1195" s="58"/>
      <c r="H1195" s="58"/>
      <c r="I1195" s="58"/>
    </row>
    <row r="1196">
      <c r="E1196" s="58"/>
      <c r="F1196" s="58"/>
      <c r="H1196" s="58"/>
      <c r="I1196" s="58"/>
    </row>
    <row r="1197">
      <c r="E1197" s="58"/>
      <c r="F1197" s="58"/>
      <c r="H1197" s="58"/>
      <c r="I1197" s="58"/>
    </row>
    <row r="1198">
      <c r="E1198" s="58"/>
      <c r="F1198" s="58"/>
      <c r="H1198" s="58"/>
      <c r="I1198" s="58"/>
    </row>
    <row r="1199">
      <c r="E1199" s="58"/>
      <c r="F1199" s="58"/>
      <c r="H1199" s="58"/>
      <c r="I1199" s="58"/>
    </row>
    <row r="1200">
      <c r="E1200" s="58"/>
      <c r="F1200" s="58"/>
      <c r="H1200" s="58"/>
      <c r="I1200" s="58"/>
    </row>
    <row r="1201">
      <c r="E1201" s="58"/>
      <c r="F1201" s="58"/>
      <c r="H1201" s="58"/>
      <c r="I1201" s="58"/>
    </row>
    <row r="1202">
      <c r="E1202" s="58"/>
      <c r="F1202" s="58"/>
      <c r="H1202" s="58"/>
      <c r="I1202" s="58"/>
    </row>
    <row r="1203">
      <c r="E1203" s="58"/>
      <c r="F1203" s="58"/>
      <c r="H1203" s="58"/>
      <c r="I1203" s="58"/>
    </row>
    <row r="1204">
      <c r="E1204" s="58"/>
      <c r="F1204" s="58"/>
      <c r="H1204" s="58"/>
      <c r="I1204" s="58"/>
    </row>
    <row r="1205">
      <c r="E1205" s="58"/>
      <c r="F1205" s="58"/>
      <c r="H1205" s="58"/>
      <c r="I1205" s="58"/>
    </row>
    <row r="1206">
      <c r="E1206" s="58"/>
      <c r="F1206" s="58"/>
      <c r="H1206" s="58"/>
      <c r="I1206" s="58"/>
    </row>
    <row r="1207">
      <c r="E1207" s="58"/>
      <c r="F1207" s="58"/>
      <c r="H1207" s="58"/>
      <c r="I1207" s="58"/>
    </row>
    <row r="1208">
      <c r="E1208" s="58"/>
      <c r="F1208" s="58"/>
      <c r="H1208" s="58"/>
      <c r="I1208" s="58"/>
    </row>
    <row r="1209">
      <c r="E1209" s="58"/>
      <c r="F1209" s="58"/>
      <c r="H1209" s="58"/>
      <c r="I1209" s="58"/>
    </row>
    <row r="1210">
      <c r="E1210" s="58"/>
      <c r="F1210" s="58"/>
      <c r="H1210" s="58"/>
      <c r="I1210" s="58"/>
    </row>
    <row r="1211">
      <c r="E1211" s="58"/>
      <c r="F1211" s="58"/>
      <c r="H1211" s="58"/>
      <c r="I1211" s="58"/>
    </row>
    <row r="1212">
      <c r="E1212" s="58"/>
      <c r="F1212" s="58"/>
      <c r="H1212" s="58"/>
      <c r="I1212" s="58"/>
    </row>
    <row r="1213">
      <c r="E1213" s="58"/>
      <c r="F1213" s="58"/>
      <c r="H1213" s="58"/>
      <c r="I1213" s="58"/>
    </row>
    <row r="1214">
      <c r="E1214" s="58"/>
      <c r="F1214" s="58"/>
      <c r="H1214" s="58"/>
      <c r="I1214" s="58"/>
    </row>
    <row r="1215">
      <c r="E1215" s="58"/>
      <c r="F1215" s="58"/>
      <c r="H1215" s="58"/>
      <c r="I1215" s="58"/>
    </row>
    <row r="1216">
      <c r="E1216" s="58"/>
      <c r="F1216" s="58"/>
      <c r="H1216" s="58"/>
      <c r="I1216" s="58"/>
    </row>
    <row r="1217">
      <c r="E1217" s="58"/>
      <c r="F1217" s="58"/>
      <c r="H1217" s="58"/>
      <c r="I1217" s="58"/>
    </row>
    <row r="1218">
      <c r="E1218" s="58"/>
      <c r="F1218" s="58"/>
      <c r="H1218" s="58"/>
      <c r="I1218" s="58"/>
    </row>
    <row r="1219">
      <c r="E1219" s="58"/>
      <c r="F1219" s="58"/>
      <c r="H1219" s="58"/>
      <c r="I1219" s="58"/>
    </row>
    <row r="1220">
      <c r="E1220" s="58"/>
      <c r="F1220" s="58"/>
      <c r="H1220" s="58"/>
      <c r="I1220" s="58"/>
    </row>
    <row r="1221">
      <c r="E1221" s="58"/>
      <c r="F1221" s="58"/>
      <c r="H1221" s="58"/>
      <c r="I1221" s="58"/>
    </row>
    <row r="1222">
      <c r="E1222" s="58"/>
      <c r="F1222" s="58"/>
      <c r="H1222" s="58"/>
      <c r="I1222" s="58"/>
    </row>
    <row r="1223">
      <c r="E1223" s="58"/>
      <c r="F1223" s="58"/>
      <c r="H1223" s="58"/>
      <c r="I1223" s="58"/>
    </row>
    <row r="1224">
      <c r="E1224" s="58"/>
      <c r="F1224" s="58"/>
      <c r="H1224" s="58"/>
      <c r="I1224" s="58"/>
    </row>
    <row r="1225">
      <c r="E1225" s="58"/>
      <c r="F1225" s="58"/>
      <c r="H1225" s="58"/>
      <c r="I1225" s="58"/>
    </row>
    <row r="1226">
      <c r="E1226" s="58"/>
      <c r="F1226" s="58"/>
      <c r="H1226" s="58"/>
      <c r="I1226" s="58"/>
    </row>
    <row r="1227">
      <c r="E1227" s="58"/>
      <c r="F1227" s="58"/>
      <c r="H1227" s="58"/>
      <c r="I1227" s="58"/>
    </row>
    <row r="1228">
      <c r="E1228" s="58"/>
      <c r="F1228" s="58"/>
      <c r="H1228" s="58"/>
      <c r="I1228" s="58"/>
    </row>
    <row r="1229">
      <c r="E1229" s="58"/>
      <c r="F1229" s="58"/>
      <c r="H1229" s="58"/>
      <c r="I1229" s="58"/>
    </row>
    <row r="1230">
      <c r="E1230" s="58"/>
      <c r="F1230" s="58"/>
      <c r="H1230" s="58"/>
      <c r="I1230" s="58"/>
    </row>
    <row r="1231">
      <c r="E1231" s="58"/>
      <c r="F1231" s="58"/>
      <c r="H1231" s="58"/>
      <c r="I1231" s="58"/>
    </row>
    <row r="1232">
      <c r="E1232" s="58"/>
      <c r="F1232" s="58"/>
      <c r="H1232" s="58"/>
      <c r="I1232" s="58"/>
    </row>
    <row r="1233">
      <c r="E1233" s="58"/>
      <c r="F1233" s="58"/>
      <c r="H1233" s="58"/>
      <c r="I1233" s="58"/>
    </row>
    <row r="1234">
      <c r="E1234" s="58"/>
      <c r="F1234" s="58"/>
      <c r="H1234" s="58"/>
      <c r="I1234" s="58"/>
    </row>
    <row r="1235">
      <c r="E1235" s="58"/>
      <c r="F1235" s="58"/>
      <c r="H1235" s="58"/>
      <c r="I1235" s="58"/>
    </row>
    <row r="1236">
      <c r="E1236" s="58"/>
      <c r="F1236" s="58"/>
      <c r="H1236" s="58"/>
      <c r="I1236" s="58"/>
    </row>
    <row r="1237">
      <c r="E1237" s="58"/>
      <c r="F1237" s="58"/>
      <c r="H1237" s="58"/>
      <c r="I1237" s="58"/>
    </row>
    <row r="1238">
      <c r="E1238" s="58"/>
      <c r="F1238" s="58"/>
      <c r="H1238" s="58"/>
      <c r="I1238" s="58"/>
    </row>
    <row r="1239">
      <c r="E1239" s="58"/>
      <c r="F1239" s="58"/>
      <c r="H1239" s="58"/>
      <c r="I1239" s="58"/>
    </row>
    <row r="1240">
      <c r="E1240" s="58"/>
      <c r="F1240" s="58"/>
      <c r="H1240" s="58"/>
      <c r="I1240" s="58"/>
    </row>
    <row r="1241">
      <c r="E1241" s="58"/>
      <c r="F1241" s="58"/>
      <c r="H1241" s="58"/>
      <c r="I1241" s="58"/>
    </row>
    <row r="1242">
      <c r="E1242" s="58"/>
      <c r="F1242" s="58"/>
      <c r="H1242" s="58"/>
      <c r="I1242" s="58"/>
    </row>
    <row r="1243">
      <c r="E1243" s="58"/>
      <c r="F1243" s="58"/>
      <c r="H1243" s="58"/>
      <c r="I1243" s="58"/>
    </row>
    <row r="1244">
      <c r="E1244" s="58"/>
      <c r="F1244" s="58"/>
      <c r="H1244" s="58"/>
      <c r="I1244" s="58"/>
    </row>
    <row r="1245">
      <c r="E1245" s="58"/>
      <c r="F1245" s="58"/>
      <c r="H1245" s="58"/>
      <c r="I1245" s="58"/>
    </row>
    <row r="1246">
      <c r="E1246" s="58"/>
      <c r="F1246" s="58"/>
      <c r="H1246" s="58"/>
      <c r="I1246" s="58"/>
    </row>
    <row r="1247">
      <c r="E1247" s="58"/>
      <c r="F1247" s="58"/>
      <c r="H1247" s="58"/>
      <c r="I1247" s="58"/>
    </row>
    <row r="1248">
      <c r="E1248" s="58"/>
      <c r="F1248" s="58"/>
      <c r="H1248" s="58"/>
      <c r="I1248" s="58"/>
    </row>
    <row r="1249">
      <c r="E1249" s="58"/>
      <c r="F1249" s="58"/>
      <c r="H1249" s="58"/>
      <c r="I1249" s="58"/>
    </row>
    <row r="1250">
      <c r="E1250" s="58"/>
      <c r="F1250" s="58"/>
      <c r="H1250" s="58"/>
      <c r="I1250" s="58"/>
    </row>
    <row r="1251">
      <c r="E1251" s="58"/>
      <c r="F1251" s="58"/>
      <c r="H1251" s="58"/>
      <c r="I1251" s="58"/>
    </row>
    <row r="1252">
      <c r="E1252" s="58"/>
      <c r="F1252" s="58"/>
      <c r="H1252" s="58"/>
      <c r="I1252" s="58"/>
    </row>
    <row r="1253">
      <c r="E1253" s="58"/>
      <c r="F1253" s="58"/>
      <c r="H1253" s="58"/>
      <c r="I1253" s="58"/>
    </row>
    <row r="1254">
      <c r="E1254" s="58"/>
      <c r="F1254" s="58"/>
      <c r="H1254" s="58"/>
      <c r="I1254" s="58"/>
    </row>
    <row r="1255">
      <c r="E1255" s="58"/>
      <c r="F1255" s="58"/>
      <c r="H1255" s="58"/>
      <c r="I1255" s="58"/>
    </row>
    <row r="1256">
      <c r="E1256" s="58"/>
      <c r="F1256" s="58"/>
      <c r="H1256" s="58"/>
      <c r="I1256" s="58"/>
    </row>
    <row r="1257">
      <c r="E1257" s="58"/>
      <c r="F1257" s="58"/>
      <c r="H1257" s="58"/>
      <c r="I1257" s="58"/>
    </row>
    <row r="1258">
      <c r="E1258" s="58"/>
      <c r="F1258" s="58"/>
      <c r="H1258" s="58"/>
      <c r="I1258" s="58"/>
    </row>
    <row r="1259">
      <c r="E1259" s="58"/>
      <c r="F1259" s="58"/>
      <c r="H1259" s="58"/>
      <c r="I1259" s="58"/>
    </row>
    <row r="1260">
      <c r="E1260" s="58"/>
      <c r="F1260" s="58"/>
      <c r="H1260" s="58"/>
      <c r="I1260" s="58"/>
    </row>
    <row r="1261">
      <c r="E1261" s="58"/>
      <c r="F1261" s="58"/>
      <c r="H1261" s="58"/>
      <c r="I1261" s="58"/>
    </row>
    <row r="1262">
      <c r="E1262" s="58"/>
      <c r="F1262" s="58"/>
      <c r="H1262" s="58"/>
      <c r="I1262" s="58"/>
    </row>
    <row r="1263">
      <c r="E1263" s="58"/>
      <c r="F1263" s="58"/>
      <c r="H1263" s="58"/>
      <c r="I1263" s="58"/>
    </row>
    <row r="1264">
      <c r="E1264" s="58"/>
      <c r="F1264" s="58"/>
      <c r="H1264" s="58"/>
      <c r="I1264" s="58"/>
    </row>
    <row r="1265">
      <c r="E1265" s="58"/>
      <c r="F1265" s="58"/>
      <c r="H1265" s="58"/>
      <c r="I1265" s="58"/>
    </row>
    <row r="1266">
      <c r="E1266" s="58"/>
      <c r="F1266" s="58"/>
      <c r="H1266" s="58"/>
      <c r="I1266" s="58"/>
    </row>
  </sheetData>
  <mergeCells count="192">
    <mergeCell ref="B120:B141"/>
    <mergeCell ref="C120:C133"/>
    <mergeCell ref="C134:C139"/>
    <mergeCell ref="D120:D133"/>
    <mergeCell ref="E120:E133"/>
    <mergeCell ref="D134:D139"/>
    <mergeCell ref="E134:E139"/>
    <mergeCell ref="B142:B171"/>
    <mergeCell ref="C142:C158"/>
    <mergeCell ref="C159:C163"/>
    <mergeCell ref="C164:C171"/>
    <mergeCell ref="D142:D158"/>
    <mergeCell ref="E142:E158"/>
    <mergeCell ref="D159:D163"/>
    <mergeCell ref="E159:E163"/>
    <mergeCell ref="D164:D171"/>
    <mergeCell ref="E164:E171"/>
    <mergeCell ref="B82:B119"/>
    <mergeCell ref="C83:C107"/>
    <mergeCell ref="C108:C113"/>
    <mergeCell ref="C114:C119"/>
    <mergeCell ref="A223:A290"/>
    <mergeCell ref="B223:B240"/>
    <mergeCell ref="B241:B277"/>
    <mergeCell ref="B278:B290"/>
    <mergeCell ref="D60:D62"/>
    <mergeCell ref="E60:E62"/>
    <mergeCell ref="A71:A222"/>
    <mergeCell ref="B71:B81"/>
    <mergeCell ref="D71:D73"/>
    <mergeCell ref="E71:E73"/>
    <mergeCell ref="E74:E78"/>
    <mergeCell ref="D241:D253"/>
    <mergeCell ref="E241:E253"/>
    <mergeCell ref="C223:C231"/>
    <mergeCell ref="D223:D231"/>
    <mergeCell ref="E223:E231"/>
    <mergeCell ref="C232:C240"/>
    <mergeCell ref="D232:D240"/>
    <mergeCell ref="E232:E240"/>
    <mergeCell ref="C241:C253"/>
    <mergeCell ref="D278:D280"/>
    <mergeCell ref="E278:E280"/>
    <mergeCell ref="C254:C265"/>
    <mergeCell ref="D254:D265"/>
    <mergeCell ref="E254:E265"/>
    <mergeCell ref="C266:C277"/>
    <mergeCell ref="D266:D277"/>
    <mergeCell ref="E266:E277"/>
    <mergeCell ref="C278:C280"/>
    <mergeCell ref="C3:C5"/>
    <mergeCell ref="D3:D5"/>
    <mergeCell ref="E3:E5"/>
    <mergeCell ref="I3:I5"/>
    <mergeCell ref="C6:C8"/>
    <mergeCell ref="D6:D8"/>
    <mergeCell ref="E6:E8"/>
    <mergeCell ref="I6:I8"/>
    <mergeCell ref="C9:C11"/>
    <mergeCell ref="D9:D11"/>
    <mergeCell ref="E9:E11"/>
    <mergeCell ref="I9:I11"/>
    <mergeCell ref="C12:C15"/>
    <mergeCell ref="D12:D15"/>
    <mergeCell ref="D36:D38"/>
    <mergeCell ref="D39:D41"/>
    <mergeCell ref="D42:D44"/>
    <mergeCell ref="D18:D20"/>
    <mergeCell ref="E18:E20"/>
    <mergeCell ref="D30:D32"/>
    <mergeCell ref="E30:E32"/>
    <mergeCell ref="D33:D35"/>
    <mergeCell ref="E33:E35"/>
    <mergeCell ref="E36:E38"/>
    <mergeCell ref="I18:I20"/>
    <mergeCell ref="I30:I32"/>
    <mergeCell ref="I33:I35"/>
    <mergeCell ref="I36:I38"/>
    <mergeCell ref="I39:I41"/>
    <mergeCell ref="I42:I44"/>
    <mergeCell ref="I46:I48"/>
    <mergeCell ref="I49:I52"/>
    <mergeCell ref="I53:I55"/>
    <mergeCell ref="I71:I73"/>
    <mergeCell ref="I74:I78"/>
    <mergeCell ref="I79:I81"/>
    <mergeCell ref="I83:I107"/>
    <mergeCell ref="I108:I113"/>
    <mergeCell ref="I114:I119"/>
    <mergeCell ref="I120:I133"/>
    <mergeCell ref="I134:I139"/>
    <mergeCell ref="I142:I158"/>
    <mergeCell ref="I159:I163"/>
    <mergeCell ref="I164:I171"/>
    <mergeCell ref="I172:I175"/>
    <mergeCell ref="I266:I277"/>
    <mergeCell ref="I278:I280"/>
    <mergeCell ref="I281:I284"/>
    <mergeCell ref="I285:I287"/>
    <mergeCell ref="I288:I290"/>
    <mergeCell ref="I176:I183"/>
    <mergeCell ref="I190:I210"/>
    <mergeCell ref="I211:I222"/>
    <mergeCell ref="I223:I231"/>
    <mergeCell ref="I232:I240"/>
    <mergeCell ref="I241:I253"/>
    <mergeCell ref="I254:I265"/>
    <mergeCell ref="E12:E15"/>
    <mergeCell ref="I12:I15"/>
    <mergeCell ref="A1:A2"/>
    <mergeCell ref="B1:B2"/>
    <mergeCell ref="C1:C2"/>
    <mergeCell ref="D1:D2"/>
    <mergeCell ref="E1:I1"/>
    <mergeCell ref="A3:A26"/>
    <mergeCell ref="B3:B15"/>
    <mergeCell ref="B30:B38"/>
    <mergeCell ref="B39:B48"/>
    <mergeCell ref="C39:C41"/>
    <mergeCell ref="C42:C44"/>
    <mergeCell ref="C46:C48"/>
    <mergeCell ref="B49:B62"/>
    <mergeCell ref="C49:C52"/>
    <mergeCell ref="C53:C55"/>
    <mergeCell ref="C56:C59"/>
    <mergeCell ref="C60:C62"/>
    <mergeCell ref="D53:D55"/>
    <mergeCell ref="D56:D59"/>
    <mergeCell ref="E56:E59"/>
    <mergeCell ref="I56:I59"/>
    <mergeCell ref="I60:I62"/>
    <mergeCell ref="I63:I65"/>
    <mergeCell ref="I66:I68"/>
    <mergeCell ref="B63:B68"/>
    <mergeCell ref="C63:C65"/>
    <mergeCell ref="D63:D65"/>
    <mergeCell ref="E63:E65"/>
    <mergeCell ref="C66:C68"/>
    <mergeCell ref="D66:D68"/>
    <mergeCell ref="E66:E68"/>
    <mergeCell ref="B16:B20"/>
    <mergeCell ref="C18:C20"/>
    <mergeCell ref="A27:A70"/>
    <mergeCell ref="B27:B29"/>
    <mergeCell ref="C30:C32"/>
    <mergeCell ref="C33:C35"/>
    <mergeCell ref="C36:C38"/>
    <mergeCell ref="E39:E41"/>
    <mergeCell ref="E42:E44"/>
    <mergeCell ref="D46:D48"/>
    <mergeCell ref="E46:E48"/>
    <mergeCell ref="D49:D52"/>
    <mergeCell ref="E49:E52"/>
    <mergeCell ref="E53:E55"/>
    <mergeCell ref="C74:C78"/>
    <mergeCell ref="D74:D78"/>
    <mergeCell ref="C71:C73"/>
    <mergeCell ref="C79:C81"/>
    <mergeCell ref="D79:D81"/>
    <mergeCell ref="E79:E81"/>
    <mergeCell ref="D83:D107"/>
    <mergeCell ref="E83:E107"/>
    <mergeCell ref="D108:D113"/>
    <mergeCell ref="E108:E113"/>
    <mergeCell ref="D114:D119"/>
    <mergeCell ref="E114:E119"/>
    <mergeCell ref="B172:B187"/>
    <mergeCell ref="C172:C175"/>
    <mergeCell ref="C176:C183"/>
    <mergeCell ref="C184:C186"/>
    <mergeCell ref="D172:D175"/>
    <mergeCell ref="E172:E175"/>
    <mergeCell ref="D176:D183"/>
    <mergeCell ref="E176:E183"/>
    <mergeCell ref="D184:D186"/>
    <mergeCell ref="E184:E186"/>
    <mergeCell ref="B188:B222"/>
    <mergeCell ref="C190:C210"/>
    <mergeCell ref="C211:C222"/>
    <mergeCell ref="D190:D210"/>
    <mergeCell ref="E190:E210"/>
    <mergeCell ref="D211:D222"/>
    <mergeCell ref="E211:E222"/>
    <mergeCell ref="D288:D290"/>
    <mergeCell ref="E288:E290"/>
    <mergeCell ref="C281:C284"/>
    <mergeCell ref="D281:D284"/>
    <mergeCell ref="E281:E284"/>
    <mergeCell ref="C285:C287"/>
    <mergeCell ref="D285:D287"/>
    <mergeCell ref="E285:E287"/>
    <mergeCell ref="C288:C290"/>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38.0"/>
    <col customWidth="1" min="3" max="4" width="25.5"/>
    <col customWidth="1" min="5" max="5" width="35.13"/>
    <col customWidth="1" min="8" max="8" width="38.13"/>
  </cols>
  <sheetData>
    <row r="1">
      <c r="A1" s="1" t="s">
        <v>0</v>
      </c>
      <c r="B1" s="1" t="s">
        <v>1</v>
      </c>
      <c r="C1" s="60" t="s">
        <v>406</v>
      </c>
      <c r="D1" s="60" t="s">
        <v>3</v>
      </c>
      <c r="E1" s="60" t="s">
        <v>407</v>
      </c>
      <c r="F1" s="60" t="s">
        <v>408</v>
      </c>
      <c r="G1" s="60" t="s">
        <v>409</v>
      </c>
      <c r="H1" s="60" t="s">
        <v>410</v>
      </c>
    </row>
    <row r="2">
      <c r="A2" s="5"/>
      <c r="B2" s="5"/>
      <c r="C2" s="5"/>
      <c r="D2" s="5"/>
      <c r="E2" s="5"/>
      <c r="F2" s="5"/>
      <c r="G2" s="5"/>
      <c r="H2" s="5"/>
    </row>
    <row r="3">
      <c r="A3" s="7" t="s">
        <v>8</v>
      </c>
      <c r="B3" s="8" t="s">
        <v>9</v>
      </c>
      <c r="C3" s="11"/>
      <c r="D3" s="11"/>
      <c r="E3" s="27"/>
      <c r="F3" s="27"/>
      <c r="G3" s="11"/>
      <c r="H3" s="11"/>
    </row>
    <row r="4">
      <c r="A4" s="12"/>
      <c r="B4" s="8" t="s">
        <v>12</v>
      </c>
      <c r="C4" s="11"/>
      <c r="D4" s="11"/>
      <c r="E4" s="27"/>
      <c r="F4" s="27"/>
      <c r="G4" s="11"/>
      <c r="H4" s="11"/>
    </row>
    <row r="5">
      <c r="A5" s="12"/>
      <c r="B5" s="8" t="s">
        <v>13</v>
      </c>
      <c r="C5" s="11"/>
      <c r="D5" s="11"/>
      <c r="E5" s="27"/>
      <c r="F5" s="27"/>
      <c r="G5" s="11"/>
      <c r="H5" s="11"/>
    </row>
    <row r="6">
      <c r="A6" s="12"/>
      <c r="B6" s="8" t="s">
        <v>14</v>
      </c>
      <c r="C6" s="11"/>
      <c r="D6" s="11"/>
      <c r="E6" s="27"/>
      <c r="F6" s="27"/>
      <c r="G6" s="11"/>
      <c r="H6" s="11"/>
    </row>
    <row r="7">
      <c r="A7" s="12"/>
      <c r="B7" s="8" t="s">
        <v>15</v>
      </c>
      <c r="C7" s="11"/>
      <c r="D7" s="11"/>
      <c r="E7" s="27"/>
      <c r="F7" s="27"/>
      <c r="G7" s="11"/>
      <c r="H7" s="11"/>
    </row>
    <row r="8">
      <c r="A8" s="12"/>
      <c r="B8" s="8" t="s">
        <v>16</v>
      </c>
      <c r="C8" s="11"/>
      <c r="D8" s="11"/>
      <c r="E8" s="27"/>
      <c r="F8" s="27"/>
      <c r="G8" s="11"/>
      <c r="H8" s="11"/>
    </row>
    <row r="9">
      <c r="A9" s="12"/>
      <c r="B9" s="8" t="s">
        <v>17</v>
      </c>
      <c r="C9" s="11"/>
      <c r="D9" s="11"/>
      <c r="E9" s="27"/>
      <c r="F9" s="27"/>
      <c r="G9" s="11"/>
      <c r="H9" s="11"/>
    </row>
    <row r="10">
      <c r="A10" s="5"/>
      <c r="B10" s="8" t="s">
        <v>18</v>
      </c>
      <c r="C10" s="11"/>
      <c r="D10" s="11"/>
      <c r="E10" s="27"/>
      <c r="F10" s="27"/>
      <c r="G10" s="11"/>
      <c r="H10" s="11"/>
    </row>
    <row r="11">
      <c r="A11" s="7" t="s">
        <v>19</v>
      </c>
      <c r="B11" s="8" t="s">
        <v>20</v>
      </c>
      <c r="C11" s="11"/>
      <c r="D11" s="11"/>
      <c r="E11" s="27"/>
      <c r="F11" s="27"/>
      <c r="G11" s="11"/>
      <c r="H11" s="11"/>
    </row>
    <row r="12">
      <c r="A12" s="12"/>
      <c r="B12" s="8" t="s">
        <v>21</v>
      </c>
      <c r="C12" s="10" t="s">
        <v>80</v>
      </c>
      <c r="D12" s="11"/>
      <c r="E12" s="27"/>
      <c r="F12" s="27"/>
      <c r="G12" s="11"/>
      <c r="H12" s="11"/>
    </row>
    <row r="13">
      <c r="A13" s="12"/>
      <c r="B13" s="8" t="s">
        <v>23</v>
      </c>
      <c r="C13" s="10" t="s">
        <v>95</v>
      </c>
      <c r="D13" s="11"/>
      <c r="E13" s="27"/>
      <c r="F13" s="27"/>
      <c r="G13" s="11"/>
      <c r="H13" s="11"/>
    </row>
    <row r="14">
      <c r="A14" s="12"/>
      <c r="B14" s="14" t="s">
        <v>24</v>
      </c>
      <c r="C14" s="25" t="s">
        <v>25</v>
      </c>
      <c r="D14" s="25" t="s">
        <v>107</v>
      </c>
      <c r="E14" s="61" t="s">
        <v>411</v>
      </c>
      <c r="F14" s="26" t="s">
        <v>412</v>
      </c>
      <c r="G14" s="62" t="s">
        <v>413</v>
      </c>
      <c r="H14" s="11"/>
    </row>
    <row r="15">
      <c r="A15" s="12"/>
      <c r="B15" s="12"/>
      <c r="C15" s="12"/>
      <c r="D15" s="12"/>
      <c r="E15" s="61" t="s">
        <v>414</v>
      </c>
      <c r="F15" s="27"/>
      <c r="G15" s="11"/>
      <c r="H15" s="10" t="s">
        <v>415</v>
      </c>
    </row>
    <row r="16">
      <c r="A16" s="12"/>
      <c r="B16" s="12"/>
      <c r="C16" s="12"/>
      <c r="D16" s="12"/>
      <c r="E16" s="61" t="s">
        <v>416</v>
      </c>
      <c r="F16" s="26" t="s">
        <v>417</v>
      </c>
      <c r="G16" s="62" t="s">
        <v>413</v>
      </c>
      <c r="H16" s="11"/>
    </row>
    <row r="17">
      <c r="A17" s="12"/>
      <c r="B17" s="12"/>
      <c r="C17" s="12"/>
      <c r="D17" s="12"/>
      <c r="E17" s="61" t="s">
        <v>418</v>
      </c>
      <c r="F17" s="26" t="s">
        <v>417</v>
      </c>
      <c r="G17" s="11"/>
      <c r="H17" s="11"/>
    </row>
    <row r="18">
      <c r="A18" s="12"/>
      <c r="B18" s="12"/>
      <c r="C18" s="12"/>
      <c r="D18" s="12"/>
      <c r="E18" s="61" t="s">
        <v>419</v>
      </c>
      <c r="F18" s="26" t="s">
        <v>417</v>
      </c>
      <c r="G18" s="11"/>
      <c r="H18" s="11"/>
    </row>
    <row r="19">
      <c r="A19" s="12"/>
      <c r="B19" s="12"/>
      <c r="C19" s="12"/>
      <c r="D19" s="12"/>
      <c r="E19" s="63" t="s">
        <v>420</v>
      </c>
      <c r="F19" s="26" t="s">
        <v>417</v>
      </c>
      <c r="G19" s="64" t="s">
        <v>421</v>
      </c>
      <c r="H19" s="10" t="s">
        <v>422</v>
      </c>
    </row>
    <row r="20">
      <c r="A20" s="12"/>
      <c r="B20" s="12"/>
      <c r="C20" s="12"/>
      <c r="D20" s="12"/>
      <c r="E20" s="61" t="s">
        <v>423</v>
      </c>
      <c r="F20" s="26" t="s">
        <v>424</v>
      </c>
      <c r="G20" s="11"/>
      <c r="H20" s="10" t="s">
        <v>425</v>
      </c>
    </row>
    <row r="21">
      <c r="A21" s="12"/>
      <c r="B21" s="12"/>
      <c r="C21" s="12"/>
      <c r="D21" s="12"/>
      <c r="E21" s="61" t="s">
        <v>426</v>
      </c>
      <c r="F21" s="26" t="s">
        <v>417</v>
      </c>
      <c r="G21" s="62" t="s">
        <v>413</v>
      </c>
      <c r="H21" s="11"/>
    </row>
    <row r="22">
      <c r="A22" s="12"/>
      <c r="B22" s="12"/>
      <c r="C22" s="12"/>
      <c r="D22" s="12"/>
      <c r="E22" s="61" t="s">
        <v>427</v>
      </c>
      <c r="F22" s="26" t="s">
        <v>428</v>
      </c>
      <c r="G22" s="11"/>
      <c r="H22" s="11"/>
    </row>
    <row r="23">
      <c r="A23" s="12"/>
      <c r="B23" s="12"/>
      <c r="C23" s="12"/>
      <c r="D23" s="12"/>
      <c r="E23" s="61" t="s">
        <v>429</v>
      </c>
      <c r="F23" s="26" t="s">
        <v>417</v>
      </c>
      <c r="G23" s="11"/>
      <c r="H23" s="11"/>
    </row>
    <row r="24">
      <c r="A24" s="12"/>
      <c r="B24" s="12"/>
      <c r="C24" s="5"/>
      <c r="D24" s="5"/>
      <c r="E24" s="61" t="s">
        <v>430</v>
      </c>
      <c r="F24" s="26" t="s">
        <v>431</v>
      </c>
      <c r="G24" s="11"/>
      <c r="H24" s="11"/>
    </row>
    <row r="25">
      <c r="A25" s="12"/>
      <c r="B25" s="12"/>
      <c r="C25" s="35" t="s">
        <v>117</v>
      </c>
      <c r="D25" s="65"/>
      <c r="E25" s="26"/>
      <c r="F25" s="27"/>
      <c r="G25" s="11"/>
      <c r="H25" s="11"/>
    </row>
    <row r="26">
      <c r="A26" s="12"/>
      <c r="B26" s="12"/>
      <c r="D26" s="12"/>
      <c r="E26" s="27"/>
      <c r="F26" s="27"/>
      <c r="G26" s="11"/>
      <c r="H26" s="11"/>
    </row>
    <row r="27">
      <c r="A27" s="12"/>
      <c r="B27" s="12"/>
      <c r="D27" s="5"/>
      <c r="E27" s="27"/>
      <c r="F27" s="27"/>
      <c r="G27" s="11"/>
      <c r="H27" s="11"/>
    </row>
    <row r="28">
      <c r="A28" s="12"/>
      <c r="B28" s="5"/>
      <c r="C28" s="11"/>
      <c r="D28" s="11"/>
      <c r="E28" s="27"/>
      <c r="F28" s="27"/>
      <c r="G28" s="11"/>
      <c r="H28" s="11"/>
    </row>
    <row r="29">
      <c r="A29" s="12"/>
      <c r="B29" s="8" t="s">
        <v>27</v>
      </c>
      <c r="C29" s="11"/>
      <c r="D29" s="11"/>
      <c r="E29" s="27"/>
      <c r="F29" s="27"/>
      <c r="G29" s="11"/>
      <c r="H29" s="11"/>
    </row>
    <row r="30">
      <c r="A30" s="12"/>
      <c r="B30" s="8" t="s">
        <v>28</v>
      </c>
      <c r="C30" s="11"/>
      <c r="D30" s="11"/>
      <c r="E30" s="27"/>
      <c r="F30" s="27"/>
      <c r="G30" s="11"/>
      <c r="H30" s="11"/>
    </row>
    <row r="31">
      <c r="A31" s="5"/>
      <c r="B31" s="8" t="s">
        <v>29</v>
      </c>
      <c r="C31" s="11"/>
      <c r="D31" s="11"/>
      <c r="E31" s="27"/>
      <c r="F31" s="27"/>
      <c r="G31" s="11"/>
      <c r="H31" s="11"/>
    </row>
    <row r="32">
      <c r="A32" s="7" t="s">
        <v>30</v>
      </c>
      <c r="B32" s="14" t="s">
        <v>31</v>
      </c>
      <c r="C32" s="10" t="s">
        <v>143</v>
      </c>
      <c r="D32" s="11"/>
      <c r="E32" s="27"/>
      <c r="F32" s="27"/>
      <c r="G32" s="11"/>
      <c r="H32" s="11"/>
    </row>
    <row r="33">
      <c r="A33" s="12"/>
      <c r="B33" s="5"/>
      <c r="C33" s="10" t="s">
        <v>146</v>
      </c>
      <c r="D33" s="11"/>
      <c r="E33" s="27"/>
      <c r="F33" s="27"/>
      <c r="G33" s="11"/>
      <c r="H33" s="11"/>
    </row>
    <row r="34">
      <c r="A34" s="12"/>
      <c r="B34" s="14" t="s">
        <v>33</v>
      </c>
      <c r="C34" s="66" t="s">
        <v>162</v>
      </c>
      <c r="E34" s="61" t="s">
        <v>432</v>
      </c>
      <c r="F34" s="26" t="s">
        <v>433</v>
      </c>
      <c r="G34" s="11"/>
      <c r="H34" s="26" t="s">
        <v>434</v>
      </c>
    </row>
    <row r="35">
      <c r="A35" s="12"/>
      <c r="B35" s="12"/>
      <c r="C35" s="10" t="s">
        <v>189</v>
      </c>
      <c r="D35" s="11"/>
      <c r="E35" s="27"/>
      <c r="F35" s="27"/>
      <c r="G35" s="11"/>
      <c r="H35" s="11"/>
    </row>
    <row r="36">
      <c r="A36" s="12"/>
      <c r="B36" s="5"/>
      <c r="C36" s="10" t="s">
        <v>196</v>
      </c>
      <c r="D36" s="11"/>
      <c r="E36" s="27"/>
      <c r="F36" s="27"/>
      <c r="G36" s="11"/>
      <c r="H36" s="11"/>
    </row>
    <row r="37">
      <c r="A37" s="12"/>
      <c r="B37" s="14" t="s">
        <v>34</v>
      </c>
      <c r="C37" s="10" t="s">
        <v>201</v>
      </c>
      <c r="D37" s="11"/>
      <c r="E37" s="27"/>
      <c r="F37" s="27"/>
      <c r="G37" s="11"/>
      <c r="H37" s="11"/>
    </row>
    <row r="38">
      <c r="A38" s="12"/>
      <c r="B38" s="5"/>
      <c r="C38" s="35" t="s">
        <v>215</v>
      </c>
      <c r="D38" s="11"/>
      <c r="E38" s="27"/>
      <c r="F38" s="27"/>
      <c r="G38" s="11"/>
      <c r="H38" s="11"/>
    </row>
    <row r="39">
      <c r="A39" s="12"/>
      <c r="B39" s="14" t="s">
        <v>35</v>
      </c>
      <c r="C39" s="10" t="s">
        <v>224</v>
      </c>
      <c r="D39" s="11"/>
      <c r="E39" s="61" t="s">
        <v>435</v>
      </c>
      <c r="F39" s="26" t="s">
        <v>417</v>
      </c>
      <c r="G39" s="11"/>
      <c r="H39" s="11"/>
    </row>
    <row r="40">
      <c r="A40" s="12"/>
      <c r="B40" s="12"/>
      <c r="C40" s="67" t="s">
        <v>36</v>
      </c>
      <c r="D40" s="11"/>
      <c r="E40" s="27"/>
      <c r="F40" s="27"/>
      <c r="G40" s="11"/>
      <c r="H40" s="11"/>
    </row>
    <row r="41">
      <c r="A41" s="12"/>
      <c r="B41" s="5"/>
      <c r="C41" s="67" t="s">
        <v>248</v>
      </c>
      <c r="D41" s="11"/>
      <c r="E41" s="27"/>
      <c r="F41" s="27"/>
      <c r="G41" s="11"/>
      <c r="H41" s="11"/>
    </row>
    <row r="42">
      <c r="A42" s="12"/>
      <c r="B42" s="14" t="s">
        <v>37</v>
      </c>
      <c r="C42" s="67" t="s">
        <v>258</v>
      </c>
      <c r="D42" s="11"/>
      <c r="E42" s="27"/>
      <c r="F42" s="27"/>
      <c r="G42" s="11"/>
      <c r="H42" s="11"/>
    </row>
    <row r="43">
      <c r="A43" s="12"/>
      <c r="B43" s="12"/>
      <c r="C43" s="67" t="s">
        <v>266</v>
      </c>
      <c r="D43" s="11"/>
      <c r="E43" s="27"/>
      <c r="F43" s="27"/>
      <c r="G43" s="11"/>
      <c r="H43" s="11"/>
    </row>
    <row r="44">
      <c r="A44" s="12"/>
      <c r="B44" s="5"/>
      <c r="C44" s="67" t="s">
        <v>277</v>
      </c>
      <c r="D44" s="11"/>
      <c r="E44" s="27"/>
      <c r="F44" s="27"/>
      <c r="G44" s="11"/>
      <c r="H44" s="11"/>
    </row>
    <row r="45">
      <c r="A45" s="12"/>
      <c r="B45" s="14" t="s">
        <v>38</v>
      </c>
      <c r="C45" s="67" t="s">
        <v>283</v>
      </c>
      <c r="D45" s="11"/>
      <c r="E45" s="27"/>
      <c r="F45" s="27"/>
      <c r="G45" s="11"/>
      <c r="H45" s="11"/>
    </row>
    <row r="46">
      <c r="A46" s="5"/>
      <c r="B46" s="5"/>
      <c r="C46" s="67" t="s">
        <v>306</v>
      </c>
      <c r="D46" s="11"/>
      <c r="E46" s="27"/>
      <c r="F46" s="27"/>
      <c r="G46" s="11"/>
      <c r="H46" s="11"/>
    </row>
    <row r="47">
      <c r="A47" s="7" t="s">
        <v>39</v>
      </c>
      <c r="B47" s="14" t="s">
        <v>40</v>
      </c>
      <c r="C47" s="67" t="s">
        <v>41</v>
      </c>
      <c r="D47" s="11"/>
      <c r="E47" s="27"/>
      <c r="F47" s="27"/>
      <c r="G47" s="10"/>
      <c r="H47" s="11"/>
    </row>
    <row r="48">
      <c r="A48" s="12"/>
      <c r="B48" s="12"/>
      <c r="C48" s="68" t="s">
        <v>329</v>
      </c>
      <c r="D48" s="55"/>
      <c r="E48" s="61" t="s">
        <v>436</v>
      </c>
      <c r="F48" s="26" t="s">
        <v>437</v>
      </c>
      <c r="G48" s="69" t="s">
        <v>438</v>
      </c>
      <c r="H48" s="11"/>
    </row>
    <row r="49">
      <c r="A49" s="12"/>
      <c r="B49" s="12"/>
      <c r="C49" s="12"/>
      <c r="D49" s="12"/>
      <c r="E49" s="61" t="s">
        <v>439</v>
      </c>
      <c r="F49" s="26" t="s">
        <v>440</v>
      </c>
      <c r="G49" s="11"/>
      <c r="H49" s="11"/>
    </row>
    <row r="50">
      <c r="A50" s="12"/>
      <c r="B50" s="12"/>
      <c r="C50" s="12"/>
      <c r="D50" s="12"/>
      <c r="E50" s="61" t="s">
        <v>441</v>
      </c>
      <c r="F50" s="26" t="s">
        <v>442</v>
      </c>
      <c r="G50" s="69" t="s">
        <v>438</v>
      </c>
      <c r="H50" s="11"/>
    </row>
    <row r="51">
      <c r="A51" s="12"/>
      <c r="B51" s="12"/>
      <c r="C51" s="12"/>
      <c r="D51" s="12"/>
      <c r="E51" s="61" t="s">
        <v>443</v>
      </c>
      <c r="F51" s="26" t="s">
        <v>417</v>
      </c>
      <c r="G51" s="64" t="s">
        <v>421</v>
      </c>
      <c r="H51" s="10" t="s">
        <v>444</v>
      </c>
    </row>
    <row r="52">
      <c r="A52" s="12"/>
      <c r="B52" s="12"/>
      <c r="C52" s="12"/>
      <c r="D52" s="12"/>
      <c r="E52" s="61" t="s">
        <v>445</v>
      </c>
      <c r="F52" s="26" t="s">
        <v>446</v>
      </c>
      <c r="G52" s="11"/>
      <c r="H52" s="10" t="s">
        <v>447</v>
      </c>
    </row>
    <row r="53">
      <c r="A53" s="12"/>
      <c r="B53" s="5"/>
      <c r="C53" s="5"/>
      <c r="D53" s="5"/>
      <c r="E53" s="61" t="s">
        <v>445</v>
      </c>
      <c r="F53" s="26" t="s">
        <v>417</v>
      </c>
      <c r="G53" s="11"/>
      <c r="H53" s="26" t="s">
        <v>448</v>
      </c>
    </row>
    <row r="54">
      <c r="A54" s="12"/>
      <c r="B54" s="14" t="s">
        <v>42</v>
      </c>
      <c r="C54" s="67" t="s">
        <v>340</v>
      </c>
      <c r="D54" s="11"/>
      <c r="E54" s="27"/>
      <c r="F54" s="27"/>
      <c r="G54" s="11"/>
      <c r="H54" s="11"/>
    </row>
    <row r="55">
      <c r="A55" s="12"/>
      <c r="B55" s="5"/>
      <c r="C55" s="67" t="s">
        <v>355</v>
      </c>
      <c r="D55" s="11"/>
      <c r="E55" s="27"/>
      <c r="F55" s="27"/>
      <c r="G55" s="11"/>
      <c r="H55" s="11"/>
    </row>
    <row r="56">
      <c r="A56" s="12"/>
      <c r="B56" s="14" t="s">
        <v>45</v>
      </c>
      <c r="C56" s="68" t="s">
        <v>382</v>
      </c>
      <c r="D56" s="70" t="s">
        <v>449</v>
      </c>
      <c r="E56" s="61" t="s">
        <v>450</v>
      </c>
      <c r="F56" s="26" t="s">
        <v>417</v>
      </c>
      <c r="G56" s="11"/>
      <c r="H56" s="10"/>
    </row>
    <row r="57">
      <c r="A57" s="12"/>
      <c r="B57" s="12"/>
      <c r="C57" s="12"/>
      <c r="D57" s="12"/>
      <c r="E57" s="61" t="s">
        <v>451</v>
      </c>
      <c r="F57" s="26" t="s">
        <v>452</v>
      </c>
      <c r="G57" s="64" t="s">
        <v>421</v>
      </c>
      <c r="H57" s="10" t="s">
        <v>453</v>
      </c>
    </row>
    <row r="58">
      <c r="A58" s="12"/>
      <c r="B58" s="12"/>
      <c r="C58" s="12"/>
      <c r="D58" s="12"/>
      <c r="E58" s="61" t="s">
        <v>454</v>
      </c>
      <c r="F58" s="26" t="s">
        <v>417</v>
      </c>
      <c r="G58" s="69" t="s">
        <v>438</v>
      </c>
      <c r="H58" s="11"/>
    </row>
    <row r="59">
      <c r="A59" s="12"/>
      <c r="B59" s="12"/>
      <c r="C59" s="12"/>
      <c r="D59" s="12"/>
      <c r="E59" s="61" t="s">
        <v>455</v>
      </c>
      <c r="F59" s="26" t="s">
        <v>417</v>
      </c>
      <c r="G59" s="11"/>
      <c r="H59" s="11"/>
    </row>
    <row r="60">
      <c r="A60" s="12"/>
      <c r="B60" s="12"/>
      <c r="C60" s="12"/>
      <c r="D60" s="12"/>
      <c r="E60" s="61" t="s">
        <v>456</v>
      </c>
      <c r="F60" s="26" t="s">
        <v>417</v>
      </c>
      <c r="G60" s="11"/>
      <c r="H60" s="11"/>
    </row>
    <row r="61">
      <c r="A61" s="12"/>
      <c r="B61" s="12"/>
      <c r="C61" s="12"/>
      <c r="D61" s="12"/>
      <c r="E61" s="61" t="s">
        <v>457</v>
      </c>
      <c r="F61" s="26" t="s">
        <v>417</v>
      </c>
      <c r="G61" s="11"/>
      <c r="H61" s="11"/>
    </row>
    <row r="62">
      <c r="A62" s="12"/>
      <c r="B62" s="12"/>
      <c r="C62" s="12"/>
      <c r="D62" s="12"/>
      <c r="E62" s="61" t="s">
        <v>458</v>
      </c>
      <c r="F62" s="26" t="s">
        <v>428</v>
      </c>
      <c r="G62" s="69" t="s">
        <v>438</v>
      </c>
      <c r="H62" s="11"/>
    </row>
    <row r="63">
      <c r="A63" s="12"/>
      <c r="B63" s="12"/>
      <c r="C63" s="12"/>
      <c r="D63" s="12"/>
      <c r="E63" s="61" t="s">
        <v>459</v>
      </c>
      <c r="F63" s="26" t="s">
        <v>460</v>
      </c>
      <c r="G63" s="11"/>
      <c r="H63" s="11"/>
    </row>
    <row r="64">
      <c r="A64" s="12"/>
      <c r="B64" s="12"/>
      <c r="C64" s="12"/>
      <c r="D64" s="12"/>
      <c r="E64" s="61" t="s">
        <v>461</v>
      </c>
      <c r="F64" s="26" t="s">
        <v>417</v>
      </c>
      <c r="G64" s="11"/>
      <c r="H64" s="11"/>
    </row>
    <row r="65">
      <c r="A65" s="12"/>
      <c r="B65" s="12"/>
      <c r="C65" s="12"/>
      <c r="D65" s="12"/>
      <c r="E65" s="61" t="s">
        <v>462</v>
      </c>
      <c r="F65" s="26" t="s">
        <v>452</v>
      </c>
      <c r="G65" s="11"/>
      <c r="H65" s="11"/>
    </row>
    <row r="66">
      <c r="A66" s="12"/>
      <c r="B66" s="12"/>
      <c r="C66" s="12"/>
      <c r="D66" s="12"/>
      <c r="E66" s="61" t="s">
        <v>463</v>
      </c>
      <c r="F66" s="26" t="s">
        <v>417</v>
      </c>
      <c r="G66" s="69" t="s">
        <v>438</v>
      </c>
      <c r="H66" s="11"/>
    </row>
    <row r="67">
      <c r="A67" s="12"/>
      <c r="B67" s="12"/>
      <c r="C67" s="12"/>
      <c r="D67" s="12"/>
      <c r="E67" s="71" t="s">
        <v>464</v>
      </c>
      <c r="F67" s="26" t="s">
        <v>417</v>
      </c>
      <c r="G67" s="11"/>
      <c r="H67" s="10" t="s">
        <v>465</v>
      </c>
    </row>
    <row r="68">
      <c r="A68" s="12"/>
      <c r="B68" s="12"/>
      <c r="C68" s="12"/>
      <c r="D68" s="12"/>
      <c r="E68" s="61" t="s">
        <v>466</v>
      </c>
      <c r="F68" s="26" t="s">
        <v>417</v>
      </c>
      <c r="G68" s="11"/>
      <c r="H68" s="11"/>
    </row>
    <row r="69">
      <c r="A69" s="12"/>
      <c r="B69" s="12"/>
      <c r="C69" s="12"/>
      <c r="D69" s="12"/>
      <c r="E69" s="61" t="s">
        <v>467</v>
      </c>
      <c r="F69" s="26" t="s">
        <v>452</v>
      </c>
      <c r="G69" s="69" t="s">
        <v>438</v>
      </c>
      <c r="H69" s="11"/>
    </row>
    <row r="70">
      <c r="A70" s="12"/>
      <c r="B70" s="12"/>
      <c r="C70" s="12"/>
      <c r="D70" s="12"/>
      <c r="E70" s="61" t="s">
        <v>468</v>
      </c>
      <c r="F70" s="26" t="s">
        <v>417</v>
      </c>
      <c r="G70" s="11"/>
      <c r="H70" s="11"/>
    </row>
    <row r="71">
      <c r="A71" s="12"/>
      <c r="B71" s="12"/>
      <c r="C71" s="12"/>
      <c r="D71" s="12"/>
      <c r="E71" s="61" t="s">
        <v>469</v>
      </c>
      <c r="F71" s="26" t="s">
        <v>470</v>
      </c>
      <c r="G71" s="11"/>
      <c r="H71" s="11"/>
    </row>
    <row r="72">
      <c r="A72" s="12"/>
      <c r="B72" s="12"/>
      <c r="C72" s="12"/>
      <c r="D72" s="12"/>
      <c r="E72" s="61" t="s">
        <v>423</v>
      </c>
      <c r="F72" s="26" t="s">
        <v>428</v>
      </c>
      <c r="G72" s="69" t="s">
        <v>438</v>
      </c>
      <c r="H72" s="11"/>
    </row>
    <row r="73">
      <c r="A73" s="12"/>
      <c r="B73" s="12"/>
      <c r="C73" s="12"/>
      <c r="D73" s="12"/>
      <c r="E73" s="61" t="s">
        <v>471</v>
      </c>
      <c r="F73" s="26" t="s">
        <v>452</v>
      </c>
      <c r="G73" s="11"/>
      <c r="H73" s="11"/>
    </row>
    <row r="74">
      <c r="A74" s="12"/>
      <c r="B74" s="12"/>
      <c r="C74" s="12"/>
      <c r="D74" s="12"/>
      <c r="E74" s="61" t="s">
        <v>472</v>
      </c>
      <c r="F74" s="26" t="s">
        <v>417</v>
      </c>
      <c r="G74" s="69" t="s">
        <v>438</v>
      </c>
      <c r="H74" s="11"/>
    </row>
    <row r="75">
      <c r="A75" s="12"/>
      <c r="B75" s="12"/>
      <c r="C75" s="12"/>
      <c r="D75" s="12"/>
      <c r="E75" s="71" t="s">
        <v>473</v>
      </c>
      <c r="F75" s="27"/>
      <c r="G75" s="11"/>
      <c r="H75" s="11"/>
    </row>
    <row r="76">
      <c r="A76" s="12"/>
      <c r="B76" s="12"/>
      <c r="C76" s="12"/>
      <c r="D76" s="12"/>
      <c r="E76" s="71" t="s">
        <v>474</v>
      </c>
      <c r="F76" s="27"/>
      <c r="G76" s="11"/>
      <c r="H76" s="11"/>
    </row>
    <row r="77">
      <c r="A77" s="12"/>
      <c r="B77" s="12"/>
      <c r="C77" s="12"/>
      <c r="D77" s="12"/>
      <c r="E77" s="71" t="s">
        <v>475</v>
      </c>
      <c r="F77" s="27"/>
      <c r="G77" s="11"/>
      <c r="H77" s="11"/>
    </row>
    <row r="78">
      <c r="A78" s="12"/>
      <c r="B78" s="12"/>
      <c r="C78" s="12"/>
      <c r="D78" s="12"/>
      <c r="E78" s="71" t="s">
        <v>476</v>
      </c>
      <c r="F78" s="27"/>
      <c r="G78" s="11"/>
      <c r="H78" s="11"/>
    </row>
    <row r="79">
      <c r="A79" s="12"/>
      <c r="B79" s="12"/>
      <c r="C79" s="12"/>
      <c r="D79" s="12"/>
      <c r="E79" s="71" t="s">
        <v>477</v>
      </c>
      <c r="F79" s="27"/>
      <c r="G79" s="11"/>
      <c r="H79" s="11"/>
    </row>
    <row r="80">
      <c r="A80" s="12"/>
      <c r="B80" s="12"/>
      <c r="C80" s="12"/>
      <c r="D80" s="12"/>
      <c r="E80" s="71" t="s">
        <v>478</v>
      </c>
      <c r="F80" s="27"/>
      <c r="G80" s="11"/>
      <c r="H80" s="11"/>
    </row>
    <row r="81">
      <c r="A81" s="12"/>
      <c r="B81" s="12"/>
      <c r="C81" s="12"/>
      <c r="D81" s="12"/>
      <c r="E81" s="71" t="s">
        <v>479</v>
      </c>
      <c r="F81" s="27"/>
      <c r="G81" s="11"/>
      <c r="H81" s="11"/>
    </row>
    <row r="82">
      <c r="A82" s="12"/>
      <c r="B82" s="12"/>
      <c r="C82" s="12"/>
      <c r="D82" s="12"/>
      <c r="E82" s="71" t="s">
        <v>480</v>
      </c>
      <c r="F82" s="27"/>
      <c r="G82" s="11"/>
      <c r="H82" s="11"/>
    </row>
    <row r="83">
      <c r="A83" s="12"/>
      <c r="B83" s="12"/>
      <c r="C83" s="12"/>
      <c r="D83" s="12"/>
      <c r="E83" s="26" t="s">
        <v>481</v>
      </c>
      <c r="F83" s="27"/>
      <c r="G83" s="11"/>
      <c r="H83" s="11"/>
    </row>
    <row r="84">
      <c r="A84" s="12"/>
      <c r="B84" s="12"/>
      <c r="C84" s="12"/>
      <c r="D84" s="12"/>
      <c r="E84" s="71" t="s">
        <v>482</v>
      </c>
      <c r="F84" s="27"/>
      <c r="G84" s="11"/>
      <c r="H84" s="11"/>
    </row>
    <row r="85">
      <c r="A85" s="12"/>
      <c r="B85" s="12"/>
      <c r="C85" s="12"/>
      <c r="D85" s="12"/>
      <c r="E85" s="71" t="s">
        <v>483</v>
      </c>
      <c r="F85" s="27"/>
      <c r="G85" s="11"/>
      <c r="H85" s="11"/>
    </row>
    <row r="86">
      <c r="A86" s="12"/>
      <c r="B86" s="12"/>
      <c r="C86" s="12"/>
      <c r="D86" s="12"/>
      <c r="E86" s="71" t="s">
        <v>484</v>
      </c>
      <c r="F86" s="27"/>
      <c r="G86" s="11"/>
      <c r="H86" s="11"/>
    </row>
    <row r="87">
      <c r="A87" s="12"/>
      <c r="B87" s="12"/>
      <c r="C87" s="12"/>
      <c r="D87" s="12"/>
      <c r="E87" s="71" t="s">
        <v>485</v>
      </c>
      <c r="F87" s="27"/>
      <c r="G87" s="11"/>
      <c r="H87" s="11"/>
    </row>
    <row r="88">
      <c r="A88" s="12"/>
      <c r="B88" s="12"/>
      <c r="C88" s="12"/>
      <c r="D88" s="12"/>
      <c r="E88" s="71" t="s">
        <v>486</v>
      </c>
      <c r="F88" s="27"/>
      <c r="G88" s="11"/>
      <c r="H88" s="11"/>
    </row>
    <row r="89">
      <c r="A89" s="12"/>
      <c r="B89" s="12"/>
      <c r="C89" s="12"/>
      <c r="D89" s="12"/>
      <c r="E89" s="71" t="s">
        <v>487</v>
      </c>
      <c r="F89" s="27"/>
      <c r="G89" s="11"/>
      <c r="H89" s="11"/>
    </row>
    <row r="90">
      <c r="A90" s="12"/>
      <c r="B90" s="12"/>
      <c r="C90" s="12"/>
      <c r="D90" s="12"/>
      <c r="E90" s="71" t="s">
        <v>488</v>
      </c>
      <c r="F90" s="27"/>
      <c r="G90" s="11"/>
      <c r="H90" s="11"/>
    </row>
    <row r="91">
      <c r="A91" s="12"/>
      <c r="B91" s="12"/>
      <c r="C91" s="12"/>
      <c r="D91" s="12"/>
      <c r="E91" s="71" t="s">
        <v>489</v>
      </c>
      <c r="F91" s="27"/>
      <c r="G91" s="11"/>
      <c r="H91" s="11"/>
    </row>
    <row r="92">
      <c r="A92" s="12"/>
      <c r="B92" s="12"/>
      <c r="C92" s="12"/>
      <c r="D92" s="12"/>
      <c r="E92" s="71" t="s">
        <v>490</v>
      </c>
      <c r="F92" s="27"/>
      <c r="G92" s="11"/>
      <c r="H92" s="11"/>
    </row>
    <row r="93">
      <c r="A93" s="12"/>
      <c r="B93" s="12"/>
      <c r="C93" s="12"/>
      <c r="D93" s="12"/>
      <c r="E93" s="71" t="s">
        <v>491</v>
      </c>
      <c r="F93" s="27"/>
      <c r="G93" s="11"/>
      <c r="H93" s="11"/>
    </row>
    <row r="94">
      <c r="A94" s="12"/>
      <c r="B94" s="12"/>
      <c r="C94" s="12"/>
      <c r="D94" s="12"/>
      <c r="E94" s="71" t="s">
        <v>492</v>
      </c>
      <c r="F94" s="27"/>
      <c r="G94" s="11"/>
      <c r="H94" s="11"/>
    </row>
    <row r="95">
      <c r="A95" s="12"/>
      <c r="B95" s="12"/>
      <c r="C95" s="12"/>
      <c r="D95" s="12"/>
      <c r="E95" s="71" t="s">
        <v>493</v>
      </c>
      <c r="F95" s="27"/>
      <c r="G95" s="11"/>
      <c r="H95" s="11"/>
    </row>
    <row r="96">
      <c r="A96" s="12"/>
      <c r="B96" s="12"/>
      <c r="C96" s="12"/>
      <c r="D96" s="12"/>
      <c r="E96" s="26" t="s">
        <v>494</v>
      </c>
      <c r="F96" s="27"/>
      <c r="G96" s="11"/>
      <c r="H96" s="11"/>
    </row>
    <row r="97">
      <c r="A97" s="12"/>
      <c r="B97" s="12"/>
      <c r="C97" s="12"/>
      <c r="D97" s="12"/>
      <c r="E97" s="71" t="s">
        <v>495</v>
      </c>
      <c r="F97" s="27"/>
      <c r="G97" s="11"/>
      <c r="H97" s="11"/>
    </row>
    <row r="98">
      <c r="A98" s="12"/>
      <c r="B98" s="12"/>
      <c r="C98" s="12"/>
      <c r="D98" s="12"/>
      <c r="E98" s="71" t="s">
        <v>496</v>
      </c>
      <c r="F98" s="27"/>
      <c r="G98" s="11"/>
      <c r="H98" s="11"/>
    </row>
    <row r="99">
      <c r="A99" s="12"/>
      <c r="B99" s="12"/>
      <c r="C99" s="12"/>
      <c r="D99" s="12"/>
      <c r="E99" s="71" t="s">
        <v>497</v>
      </c>
      <c r="F99" s="27"/>
      <c r="G99" s="11"/>
      <c r="H99" s="11"/>
    </row>
    <row r="100">
      <c r="A100" s="12"/>
      <c r="B100" s="12"/>
      <c r="C100" s="12"/>
      <c r="D100" s="12"/>
      <c r="E100" s="71" t="s">
        <v>498</v>
      </c>
      <c r="F100" s="27"/>
      <c r="G100" s="11"/>
      <c r="H100" s="11"/>
    </row>
    <row r="101">
      <c r="A101" s="12"/>
      <c r="B101" s="12"/>
      <c r="C101" s="12"/>
      <c r="D101" s="12"/>
      <c r="E101" s="71" t="s">
        <v>499</v>
      </c>
      <c r="F101" s="27"/>
      <c r="G101" s="11"/>
      <c r="H101" s="11"/>
    </row>
    <row r="102">
      <c r="A102" s="12"/>
      <c r="B102" s="12"/>
      <c r="C102" s="12"/>
      <c r="D102" s="12"/>
      <c r="E102" s="71" t="s">
        <v>500</v>
      </c>
      <c r="F102" s="27"/>
      <c r="G102" s="11"/>
      <c r="H102" s="11"/>
    </row>
    <row r="103">
      <c r="A103" s="12"/>
      <c r="B103" s="12"/>
      <c r="C103" s="12"/>
      <c r="D103" s="12"/>
      <c r="E103" s="71" t="s">
        <v>501</v>
      </c>
      <c r="F103" s="27"/>
      <c r="G103" s="11"/>
      <c r="H103" s="11"/>
    </row>
    <row r="104">
      <c r="A104" s="12"/>
      <c r="B104" s="12"/>
      <c r="C104" s="12"/>
      <c r="D104" s="12"/>
      <c r="E104" s="71" t="s">
        <v>502</v>
      </c>
      <c r="F104" s="27"/>
      <c r="G104" s="11"/>
      <c r="H104" s="11"/>
    </row>
    <row r="105">
      <c r="A105" s="12"/>
      <c r="B105" s="12"/>
      <c r="C105" s="5"/>
      <c r="D105" s="5"/>
      <c r="E105" s="71" t="s">
        <v>503</v>
      </c>
      <c r="F105" s="27"/>
      <c r="G105" s="11"/>
      <c r="H105" s="11"/>
    </row>
    <row r="106">
      <c r="A106" s="12"/>
      <c r="B106" s="12"/>
      <c r="C106" s="67" t="s">
        <v>388</v>
      </c>
      <c r="D106" s="10" t="s">
        <v>47</v>
      </c>
      <c r="E106" s="27"/>
      <c r="F106" s="27"/>
      <c r="G106" s="11"/>
      <c r="H106" s="11"/>
    </row>
    <row r="107">
      <c r="A107" s="5"/>
      <c r="B107" s="5"/>
      <c r="C107" s="67" t="s">
        <v>394</v>
      </c>
      <c r="D107" s="11"/>
      <c r="E107" s="27"/>
      <c r="F107" s="27"/>
      <c r="G107" s="11"/>
      <c r="H107" s="11"/>
    </row>
  </sheetData>
  <customSheetViews>
    <customSheetView guid="{85963FF3-A9A5-42BB-9912-ECA9BF4053F3}" filter="1" showAutoFilter="1">
      <autoFilter ref="$E$56:$E$105"/>
    </customSheetView>
  </customSheetViews>
  <mergeCells count="30">
    <mergeCell ref="B1:B2"/>
    <mergeCell ref="C1:C2"/>
    <mergeCell ref="D1:D2"/>
    <mergeCell ref="E1:E2"/>
    <mergeCell ref="F1:F2"/>
    <mergeCell ref="G1:G2"/>
    <mergeCell ref="H1:H2"/>
    <mergeCell ref="A11:A31"/>
    <mergeCell ref="A32:A46"/>
    <mergeCell ref="A47:A107"/>
    <mergeCell ref="A1:A2"/>
    <mergeCell ref="A3:A10"/>
    <mergeCell ref="B14:B28"/>
    <mergeCell ref="C14:C24"/>
    <mergeCell ref="D14:D24"/>
    <mergeCell ref="C25:C27"/>
    <mergeCell ref="D25:D27"/>
    <mergeCell ref="C48:C53"/>
    <mergeCell ref="D48:D53"/>
    <mergeCell ref="B54:B55"/>
    <mergeCell ref="B56:B107"/>
    <mergeCell ref="C56:C105"/>
    <mergeCell ref="D56:D105"/>
    <mergeCell ref="B32:B33"/>
    <mergeCell ref="B34:B36"/>
    <mergeCell ref="B37:B38"/>
    <mergeCell ref="B39:B41"/>
    <mergeCell ref="B42:B44"/>
    <mergeCell ref="B45:B46"/>
    <mergeCell ref="B47:B53"/>
  </mergeCells>
  <hyperlinks>
    <hyperlink r:id="rId1" ref="E14"/>
    <hyperlink r:id="rId2" ref="E15"/>
    <hyperlink r:id="rId3" ref="E16"/>
    <hyperlink r:id="rId4" ref="E17"/>
    <hyperlink r:id="rId5" ref="E18"/>
    <hyperlink r:id="rId6" ref="E19"/>
    <hyperlink r:id="rId7" ref="E20"/>
    <hyperlink r:id="rId8" ref="E21"/>
    <hyperlink r:id="rId9" ref="E22"/>
    <hyperlink r:id="rId10" ref="E23"/>
    <hyperlink r:id="rId11" ref="E24"/>
    <hyperlink r:id="rId12" ref="E34"/>
    <hyperlink r:id="rId13" ref="E39"/>
    <hyperlink r:id="rId14" ref="E48"/>
    <hyperlink r:id="rId15" ref="E49"/>
    <hyperlink r:id="rId16" ref="E50"/>
    <hyperlink r:id="rId17" ref="E51"/>
    <hyperlink r:id="rId18" ref="E52"/>
    <hyperlink r:id="rId19" ref="E53"/>
    <hyperlink r:id="rId20" ref="E56"/>
    <hyperlink r:id="rId21" ref="E57"/>
    <hyperlink r:id="rId22" ref="E58"/>
    <hyperlink r:id="rId23" ref="E59"/>
    <hyperlink r:id="rId24" ref="E60"/>
    <hyperlink r:id="rId25" ref="E61"/>
    <hyperlink r:id="rId26" ref="E62"/>
    <hyperlink r:id="rId27" ref="E63"/>
    <hyperlink r:id="rId28" ref="E64"/>
    <hyperlink r:id="rId29" ref="E65"/>
    <hyperlink r:id="rId30" ref="E66"/>
    <hyperlink r:id="rId31" ref="E68"/>
    <hyperlink r:id="rId32" ref="E69"/>
    <hyperlink r:id="rId33" ref="E70"/>
    <hyperlink r:id="rId34" ref="E71"/>
    <hyperlink r:id="rId35" ref="E72"/>
    <hyperlink r:id="rId36" ref="E73"/>
    <hyperlink r:id="rId37" ref="E74"/>
  </hyperlinks>
  <drawing r:id="rId3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s>
  <sheetData>
    <row r="1">
      <c r="A1" s="17" t="s">
        <v>504</v>
      </c>
      <c r="B1" s="17" t="s">
        <v>505</v>
      </c>
      <c r="C1" s="17" t="s">
        <v>506</v>
      </c>
    </row>
    <row r="2">
      <c r="A2" s="17" t="s">
        <v>55</v>
      </c>
      <c r="B2" s="17">
        <v>34245.0</v>
      </c>
      <c r="C2" s="17">
        <v>2401.0</v>
      </c>
    </row>
    <row r="3">
      <c r="A3" s="17" t="s">
        <v>11</v>
      </c>
      <c r="B3" s="17">
        <v>18679.0</v>
      </c>
      <c r="C3" s="17">
        <v>1921.0</v>
      </c>
    </row>
    <row r="4">
      <c r="A4" s="17" t="s">
        <v>394</v>
      </c>
      <c r="B4" s="17">
        <v>81655.0</v>
      </c>
      <c r="C4" s="17">
        <v>2750.0</v>
      </c>
    </row>
    <row r="5">
      <c r="A5" s="17" t="s">
        <v>25</v>
      </c>
      <c r="B5" s="17">
        <v>71254.0</v>
      </c>
      <c r="C5" s="17">
        <v>2733.0</v>
      </c>
    </row>
    <row r="6">
      <c r="A6" s="17" t="s">
        <v>95</v>
      </c>
      <c r="B6" s="17">
        <v>17092.0</v>
      </c>
      <c r="C6" s="17">
        <v>2181.0</v>
      </c>
    </row>
    <row r="7">
      <c r="A7" s="17" t="s">
        <v>196</v>
      </c>
      <c r="B7" s="17">
        <v>20253.0</v>
      </c>
      <c r="C7" s="17">
        <v>2025.0</v>
      </c>
    </row>
    <row r="8">
      <c r="A8" s="17" t="s">
        <v>41</v>
      </c>
      <c r="B8" s="17">
        <v>19782.0</v>
      </c>
      <c r="C8" s="17">
        <v>1085.0</v>
      </c>
    </row>
    <row r="9">
      <c r="A9" s="17" t="s">
        <v>340</v>
      </c>
      <c r="B9" s="17">
        <v>29159.0</v>
      </c>
      <c r="C9" s="17">
        <v>2059.0</v>
      </c>
    </row>
    <row r="10">
      <c r="A10" s="17" t="s">
        <v>80</v>
      </c>
      <c r="B10" s="17">
        <v>7992.0</v>
      </c>
      <c r="C10" s="17">
        <v>1446.0</v>
      </c>
    </row>
    <row r="11">
      <c r="A11" s="17" t="s">
        <v>215</v>
      </c>
      <c r="B11" s="17">
        <v>2603.0</v>
      </c>
      <c r="C11" s="17">
        <v>512.0</v>
      </c>
    </row>
    <row r="12">
      <c r="A12" s="17" t="s">
        <v>306</v>
      </c>
      <c r="B12" s="17">
        <v>3328.0</v>
      </c>
      <c r="C12" s="17">
        <v>586.0</v>
      </c>
    </row>
    <row r="13">
      <c r="A13" s="17" t="s">
        <v>47</v>
      </c>
      <c r="B13" s="17">
        <v>1518.0</v>
      </c>
      <c r="C13" s="17">
        <v>512.0</v>
      </c>
    </row>
    <row r="14">
      <c r="A14" s="17" t="s">
        <v>355</v>
      </c>
      <c r="B14" s="17">
        <v>2798.0</v>
      </c>
      <c r="C14" s="17">
        <v>785.0</v>
      </c>
    </row>
    <row r="15">
      <c r="A15" s="17" t="s">
        <v>507</v>
      </c>
      <c r="B15" s="17">
        <v>645.0</v>
      </c>
      <c r="C15" s="17">
        <v>212.0</v>
      </c>
    </row>
    <row r="16">
      <c r="A16" s="17" t="s">
        <v>201</v>
      </c>
      <c r="B16" s="17">
        <v>4781.0</v>
      </c>
      <c r="C16" s="17">
        <v>711.0</v>
      </c>
    </row>
    <row r="17">
      <c r="A17" s="17" t="s">
        <v>129</v>
      </c>
      <c r="B17" s="17">
        <v>427.0</v>
      </c>
      <c r="C17" s="17">
        <v>265.0</v>
      </c>
    </row>
    <row r="18">
      <c r="A18" s="17" t="s">
        <v>117</v>
      </c>
      <c r="B18" s="17">
        <v>37.0</v>
      </c>
      <c r="C18" s="17">
        <v>21.0</v>
      </c>
    </row>
    <row r="19">
      <c r="A19" s="17" t="s">
        <v>136</v>
      </c>
      <c r="B19" s="17">
        <v>232.0</v>
      </c>
      <c r="C19" s="17">
        <v>145.0</v>
      </c>
    </row>
    <row r="20">
      <c r="A20" s="17" t="s">
        <v>449</v>
      </c>
      <c r="B20" s="17">
        <v>520.0</v>
      </c>
      <c r="C20" s="17">
        <v>179.0</v>
      </c>
    </row>
    <row r="21">
      <c r="A21" s="17" t="s">
        <v>329</v>
      </c>
      <c r="B21" s="17">
        <v>38.0</v>
      </c>
      <c r="C21" s="17">
        <v>6.0</v>
      </c>
    </row>
    <row r="22">
      <c r="A22" s="17" t="s">
        <v>26</v>
      </c>
      <c r="B22" s="17">
        <v>16.0</v>
      </c>
      <c r="C22" s="17">
        <v>11.0</v>
      </c>
    </row>
    <row r="23">
      <c r="A23" s="17" t="s">
        <v>155</v>
      </c>
      <c r="B23" s="17">
        <v>13.0</v>
      </c>
      <c r="C23" s="17">
        <v>6.0</v>
      </c>
    </row>
    <row r="24">
      <c r="A24" s="17" t="s">
        <v>224</v>
      </c>
      <c r="B24" s="17">
        <v>1.0</v>
      </c>
      <c r="C24" s="17">
        <v>1.0</v>
      </c>
    </row>
    <row r="25">
      <c r="A25" s="17" t="s">
        <v>162</v>
      </c>
      <c r="B25" s="17">
        <v>23.0</v>
      </c>
      <c r="C25" s="17">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72" t="s">
        <v>0</v>
      </c>
      <c r="B1" s="72" t="s">
        <v>1</v>
      </c>
      <c r="C1" s="72" t="s">
        <v>508</v>
      </c>
      <c r="D1" s="72" t="s">
        <v>509</v>
      </c>
      <c r="E1" s="73" t="s">
        <v>510</v>
      </c>
      <c r="J1" s="73" t="s">
        <v>511</v>
      </c>
      <c r="L1" s="74"/>
      <c r="M1" s="74"/>
      <c r="N1" s="74"/>
      <c r="O1" s="74"/>
      <c r="P1" s="74"/>
      <c r="Q1" s="74"/>
      <c r="R1" s="74"/>
      <c r="S1" s="74"/>
      <c r="T1" s="74"/>
      <c r="U1" s="74"/>
      <c r="V1" s="74"/>
      <c r="W1" s="74"/>
      <c r="X1" s="74"/>
      <c r="Y1" s="74"/>
      <c r="Z1" s="74"/>
    </row>
    <row r="2">
      <c r="E2" s="72" t="s">
        <v>512</v>
      </c>
      <c r="F2" s="72" t="s">
        <v>513</v>
      </c>
      <c r="G2" s="72" t="s">
        <v>514</v>
      </c>
      <c r="H2" s="72" t="s">
        <v>515</v>
      </c>
      <c r="I2" s="72" t="s">
        <v>516</v>
      </c>
      <c r="J2" s="72" t="s">
        <v>517</v>
      </c>
      <c r="K2" s="72" t="s">
        <v>518</v>
      </c>
      <c r="L2" s="75" t="s">
        <v>519</v>
      </c>
      <c r="M2" s="74"/>
      <c r="N2" s="74"/>
      <c r="O2" s="74"/>
      <c r="P2" s="74"/>
      <c r="Q2" s="74"/>
      <c r="R2" s="74"/>
      <c r="S2" s="74"/>
      <c r="T2" s="74"/>
      <c r="U2" s="74"/>
      <c r="V2" s="74"/>
      <c r="W2" s="74"/>
      <c r="X2" s="74"/>
      <c r="Y2" s="74"/>
      <c r="Z2" s="74"/>
    </row>
    <row r="3">
      <c r="A3" s="17" t="s">
        <v>8</v>
      </c>
      <c r="B3" s="17" t="s">
        <v>520</v>
      </c>
      <c r="C3" s="17">
        <v>467.0</v>
      </c>
      <c r="D3" s="17">
        <v>0.0</v>
      </c>
      <c r="E3" s="17">
        <v>3.0</v>
      </c>
      <c r="F3" s="17">
        <v>8.0</v>
      </c>
      <c r="G3" s="17">
        <v>3.0</v>
      </c>
      <c r="H3" s="17">
        <v>3.0</v>
      </c>
      <c r="I3" s="17">
        <v>4.0</v>
      </c>
      <c r="M3" s="76">
        <f t="shared" ref="M3:M563" si="1">IF(G3&gt;1, IF(H3&gt;2,1, 0), 0)</f>
        <v>1</v>
      </c>
    </row>
    <row r="4">
      <c r="D4" s="17">
        <v>1.0</v>
      </c>
      <c r="E4" s="17">
        <v>3.0</v>
      </c>
      <c r="F4" s="17">
        <v>10.0</v>
      </c>
      <c r="G4" s="17">
        <v>1.0</v>
      </c>
      <c r="H4" s="17">
        <v>2.0</v>
      </c>
      <c r="I4" s="17">
        <v>0.0</v>
      </c>
      <c r="J4" s="17">
        <v>34245.0</v>
      </c>
      <c r="K4" s="17">
        <v>2401.0</v>
      </c>
      <c r="L4" s="17" t="s">
        <v>55</v>
      </c>
      <c r="M4" s="76">
        <f t="shared" si="1"/>
        <v>0</v>
      </c>
    </row>
    <row r="5">
      <c r="D5" s="17">
        <v>2.0</v>
      </c>
      <c r="E5" s="17">
        <v>3.0</v>
      </c>
      <c r="F5" s="17">
        <v>11.0</v>
      </c>
      <c r="G5" s="17">
        <v>1.0</v>
      </c>
      <c r="H5" s="17">
        <v>1.0</v>
      </c>
      <c r="I5" s="17">
        <v>0.0</v>
      </c>
      <c r="M5" s="76">
        <f t="shared" si="1"/>
        <v>0</v>
      </c>
    </row>
    <row r="6">
      <c r="D6" s="17">
        <v>3.0</v>
      </c>
      <c r="E6" s="17">
        <v>3.0</v>
      </c>
      <c r="F6" s="17">
        <v>4.0</v>
      </c>
      <c r="G6" s="17">
        <v>3.0</v>
      </c>
      <c r="H6" s="17">
        <v>3.0</v>
      </c>
      <c r="I6" s="17">
        <v>0.0</v>
      </c>
      <c r="M6" s="76">
        <f t="shared" si="1"/>
        <v>1</v>
      </c>
    </row>
    <row r="7">
      <c r="D7" s="17">
        <v>4.0</v>
      </c>
      <c r="E7" s="17">
        <v>3.0</v>
      </c>
      <c r="F7" s="17">
        <v>5.0</v>
      </c>
      <c r="G7" s="17">
        <v>2.0</v>
      </c>
      <c r="H7" s="17">
        <v>2.0</v>
      </c>
      <c r="I7" s="17">
        <v>5.0</v>
      </c>
      <c r="M7" s="76">
        <f t="shared" si="1"/>
        <v>0</v>
      </c>
    </row>
    <row r="8">
      <c r="D8" s="17">
        <v>5.0</v>
      </c>
      <c r="E8" s="17">
        <v>5.0</v>
      </c>
      <c r="F8" s="17">
        <v>15.0</v>
      </c>
      <c r="G8" s="17">
        <v>1.0</v>
      </c>
      <c r="H8" s="17">
        <v>1.0</v>
      </c>
      <c r="I8" s="17">
        <v>0.0</v>
      </c>
      <c r="M8" s="76">
        <f t="shared" si="1"/>
        <v>0</v>
      </c>
    </row>
    <row r="9">
      <c r="D9" s="17">
        <v>6.0</v>
      </c>
      <c r="E9" s="17">
        <v>3.0</v>
      </c>
      <c r="F9" s="17">
        <v>6.0</v>
      </c>
      <c r="G9" s="17">
        <v>3.0</v>
      </c>
      <c r="H9" s="17">
        <v>3.0</v>
      </c>
      <c r="I9" s="17">
        <v>5.0</v>
      </c>
      <c r="M9" s="76">
        <f t="shared" si="1"/>
        <v>1</v>
      </c>
    </row>
    <row r="10">
      <c r="D10" s="17">
        <v>7.0</v>
      </c>
      <c r="E10" s="17">
        <v>4.0</v>
      </c>
      <c r="F10" s="17">
        <v>11.0</v>
      </c>
      <c r="G10" s="17">
        <v>1.0</v>
      </c>
      <c r="H10" s="17">
        <v>1.0</v>
      </c>
      <c r="I10" s="17">
        <v>0.0</v>
      </c>
      <c r="M10" s="76">
        <f t="shared" si="1"/>
        <v>0</v>
      </c>
    </row>
    <row r="11">
      <c r="D11" s="17">
        <v>8.0</v>
      </c>
      <c r="E11" s="17">
        <v>3.0</v>
      </c>
      <c r="F11" s="17">
        <v>7.0</v>
      </c>
      <c r="G11" s="17">
        <v>1.0</v>
      </c>
      <c r="H11" s="17">
        <v>1.0</v>
      </c>
      <c r="I11" s="17">
        <v>3.0</v>
      </c>
      <c r="M11" s="76">
        <f t="shared" si="1"/>
        <v>0</v>
      </c>
    </row>
    <row r="12">
      <c r="D12" s="17">
        <v>9.0</v>
      </c>
      <c r="E12" s="17">
        <v>4.0</v>
      </c>
      <c r="F12" s="17">
        <v>8.0</v>
      </c>
      <c r="G12" s="17">
        <v>3.0</v>
      </c>
      <c r="H12" s="17">
        <v>3.0</v>
      </c>
      <c r="I12" s="17">
        <v>0.0</v>
      </c>
      <c r="M12" s="76">
        <f t="shared" si="1"/>
        <v>1</v>
      </c>
    </row>
    <row r="13">
      <c r="D13" s="17">
        <v>10.0</v>
      </c>
      <c r="E13" s="17">
        <v>9.0</v>
      </c>
      <c r="F13" s="17">
        <v>8.0</v>
      </c>
      <c r="G13" s="17">
        <v>9.0</v>
      </c>
      <c r="H13" s="17">
        <v>9.0</v>
      </c>
      <c r="I13" s="17">
        <v>0.0</v>
      </c>
      <c r="M13" s="76">
        <f t="shared" si="1"/>
        <v>1</v>
      </c>
    </row>
    <row r="14">
      <c r="D14" s="17">
        <v>11.0</v>
      </c>
      <c r="E14" s="17">
        <v>4.0</v>
      </c>
      <c r="F14" s="17">
        <v>6.0</v>
      </c>
      <c r="G14" s="17">
        <v>4.0</v>
      </c>
      <c r="H14" s="17">
        <v>4.0</v>
      </c>
      <c r="I14" s="17">
        <v>0.0</v>
      </c>
      <c r="M14" s="76">
        <f t="shared" si="1"/>
        <v>1</v>
      </c>
    </row>
    <row r="15">
      <c r="D15" s="17">
        <v>12.0</v>
      </c>
      <c r="E15" s="17">
        <v>3.0</v>
      </c>
      <c r="F15" s="17">
        <v>5.0</v>
      </c>
      <c r="G15" s="17">
        <v>1.0</v>
      </c>
      <c r="H15" s="17">
        <v>1.0</v>
      </c>
      <c r="I15" s="17">
        <v>2.0</v>
      </c>
      <c r="M15" s="76">
        <f t="shared" si="1"/>
        <v>0</v>
      </c>
    </row>
    <row r="16">
      <c r="D16" s="17">
        <v>13.0</v>
      </c>
      <c r="E16" s="17">
        <v>4.0</v>
      </c>
      <c r="F16" s="17">
        <v>8.0</v>
      </c>
      <c r="G16" s="17">
        <v>4.0</v>
      </c>
      <c r="H16" s="17">
        <v>4.0</v>
      </c>
      <c r="I16" s="17">
        <v>0.0</v>
      </c>
      <c r="M16" s="76">
        <f t="shared" si="1"/>
        <v>1</v>
      </c>
    </row>
    <row r="17">
      <c r="D17" s="17">
        <v>14.0</v>
      </c>
      <c r="E17" s="17">
        <v>3.0</v>
      </c>
      <c r="F17" s="17">
        <v>9.0</v>
      </c>
      <c r="G17" s="17">
        <v>3.0</v>
      </c>
      <c r="H17" s="17">
        <v>3.0</v>
      </c>
      <c r="I17" s="17">
        <v>6.0</v>
      </c>
      <c r="M17" s="76">
        <f t="shared" si="1"/>
        <v>1</v>
      </c>
    </row>
    <row r="18">
      <c r="D18" s="17">
        <v>15.0</v>
      </c>
      <c r="E18" s="17">
        <v>5.0</v>
      </c>
      <c r="F18" s="17">
        <v>5.0</v>
      </c>
      <c r="G18" s="17">
        <v>5.0</v>
      </c>
      <c r="H18" s="17">
        <v>5.0</v>
      </c>
      <c r="I18" s="17">
        <v>9.0</v>
      </c>
      <c r="M18" s="76">
        <f t="shared" si="1"/>
        <v>1</v>
      </c>
    </row>
    <row r="19">
      <c r="D19" s="17">
        <v>16.0</v>
      </c>
      <c r="E19" s="17">
        <v>3.0</v>
      </c>
      <c r="F19" s="17">
        <v>6.0</v>
      </c>
      <c r="G19" s="17">
        <v>3.0</v>
      </c>
      <c r="H19" s="17">
        <v>3.0</v>
      </c>
      <c r="I19" s="17">
        <v>7.0</v>
      </c>
      <c r="M19" s="76">
        <f t="shared" si="1"/>
        <v>1</v>
      </c>
    </row>
    <row r="20">
      <c r="D20" s="17">
        <v>17.0</v>
      </c>
      <c r="E20" s="17">
        <v>3.0</v>
      </c>
      <c r="F20" s="17">
        <v>13.0</v>
      </c>
      <c r="G20" s="17">
        <v>1.0</v>
      </c>
      <c r="H20" s="17">
        <v>1.0</v>
      </c>
      <c r="I20" s="17">
        <v>5.0</v>
      </c>
      <c r="M20" s="76">
        <f t="shared" si="1"/>
        <v>0</v>
      </c>
    </row>
    <row r="21">
      <c r="D21" s="17">
        <v>18.0</v>
      </c>
      <c r="E21" s="17">
        <v>3.0</v>
      </c>
      <c r="F21" s="17">
        <v>8.0</v>
      </c>
      <c r="G21" s="17">
        <v>3.0</v>
      </c>
      <c r="H21" s="17">
        <v>3.0</v>
      </c>
      <c r="I21" s="17">
        <v>0.0</v>
      </c>
      <c r="M21" s="76">
        <f t="shared" si="1"/>
        <v>1</v>
      </c>
    </row>
    <row r="22">
      <c r="D22" s="17">
        <v>19.0</v>
      </c>
      <c r="E22" s="17">
        <v>3.0</v>
      </c>
      <c r="F22" s="17">
        <v>5.0</v>
      </c>
      <c r="G22" s="17">
        <v>2.0</v>
      </c>
      <c r="H22" s="17">
        <v>2.0</v>
      </c>
      <c r="I22" s="17">
        <v>0.0</v>
      </c>
      <c r="M22" s="76">
        <f t="shared" si="1"/>
        <v>0</v>
      </c>
    </row>
    <row r="23">
      <c r="D23" s="17">
        <v>20.0</v>
      </c>
      <c r="E23" s="17">
        <v>3.0</v>
      </c>
      <c r="F23" s="17">
        <v>6.0</v>
      </c>
      <c r="G23" s="17">
        <v>3.0</v>
      </c>
      <c r="H23" s="17">
        <v>3.0</v>
      </c>
      <c r="I23" s="17">
        <v>0.0</v>
      </c>
      <c r="M23" s="76">
        <f t="shared" si="1"/>
        <v>1</v>
      </c>
    </row>
    <row r="24">
      <c r="D24" s="17">
        <v>21.0</v>
      </c>
      <c r="E24" s="17">
        <v>3.0</v>
      </c>
      <c r="F24" s="17">
        <v>6.0</v>
      </c>
      <c r="G24" s="17">
        <v>3.0</v>
      </c>
      <c r="H24" s="17">
        <v>3.0</v>
      </c>
      <c r="I24" s="17">
        <v>0.0</v>
      </c>
      <c r="M24" s="76">
        <f t="shared" si="1"/>
        <v>1</v>
      </c>
    </row>
    <row r="25">
      <c r="D25" s="17">
        <v>22.0</v>
      </c>
      <c r="E25" s="17">
        <v>3.0</v>
      </c>
      <c r="F25" s="17">
        <v>5.0</v>
      </c>
      <c r="G25" s="17">
        <v>3.0</v>
      </c>
      <c r="H25" s="17">
        <v>3.0</v>
      </c>
      <c r="I25" s="17">
        <v>0.0</v>
      </c>
      <c r="M25" s="76">
        <f t="shared" si="1"/>
        <v>1</v>
      </c>
    </row>
    <row r="26">
      <c r="D26" s="17">
        <v>23.0</v>
      </c>
      <c r="E26" s="17">
        <v>3.0</v>
      </c>
      <c r="F26" s="17">
        <v>12.0</v>
      </c>
      <c r="G26" s="17">
        <v>3.0</v>
      </c>
      <c r="H26" s="17">
        <v>3.0</v>
      </c>
      <c r="I26" s="17">
        <v>0.0</v>
      </c>
      <c r="M26" s="76">
        <f t="shared" si="1"/>
        <v>1</v>
      </c>
    </row>
    <row r="27">
      <c r="D27" s="17">
        <v>24.0</v>
      </c>
      <c r="E27" s="17">
        <v>3.0</v>
      </c>
      <c r="F27" s="17">
        <v>6.0</v>
      </c>
      <c r="G27" s="17">
        <v>3.0</v>
      </c>
      <c r="H27" s="17">
        <v>3.0</v>
      </c>
      <c r="I27" s="17">
        <v>5.0</v>
      </c>
      <c r="M27" s="76">
        <f t="shared" si="1"/>
        <v>1</v>
      </c>
    </row>
    <row r="28">
      <c r="D28" s="17">
        <v>25.0</v>
      </c>
      <c r="E28" s="17">
        <v>3.0</v>
      </c>
      <c r="F28" s="17">
        <v>7.0</v>
      </c>
      <c r="G28" s="17">
        <v>3.0</v>
      </c>
      <c r="H28" s="17">
        <v>3.0</v>
      </c>
      <c r="I28" s="17">
        <v>5.0</v>
      </c>
      <c r="M28" s="76">
        <f t="shared" si="1"/>
        <v>1</v>
      </c>
    </row>
    <row r="29">
      <c r="D29" s="17">
        <v>26.0</v>
      </c>
      <c r="E29" s="17">
        <v>4.0</v>
      </c>
      <c r="F29" s="17">
        <v>7.0</v>
      </c>
      <c r="G29" s="17">
        <v>3.0</v>
      </c>
      <c r="H29" s="17">
        <v>3.0</v>
      </c>
      <c r="I29" s="17">
        <v>0.0</v>
      </c>
      <c r="M29" s="76">
        <f t="shared" si="1"/>
        <v>1</v>
      </c>
    </row>
    <row r="30">
      <c r="D30" s="17">
        <v>27.0</v>
      </c>
      <c r="E30" s="17">
        <v>3.0</v>
      </c>
      <c r="F30" s="17">
        <v>6.0</v>
      </c>
      <c r="G30" s="17">
        <v>2.0</v>
      </c>
      <c r="H30" s="17">
        <v>2.0</v>
      </c>
      <c r="I30" s="17">
        <v>0.0</v>
      </c>
      <c r="M30" s="76">
        <f t="shared" si="1"/>
        <v>0</v>
      </c>
    </row>
    <row r="31">
      <c r="D31" s="17">
        <v>28.0</v>
      </c>
      <c r="E31" s="17">
        <v>3.0</v>
      </c>
      <c r="F31" s="17">
        <v>3.0</v>
      </c>
      <c r="G31" s="17">
        <v>3.0</v>
      </c>
      <c r="H31" s="17">
        <v>3.0</v>
      </c>
      <c r="I31" s="17">
        <v>0.0</v>
      </c>
      <c r="M31" s="76">
        <f t="shared" si="1"/>
        <v>1</v>
      </c>
    </row>
    <row r="32">
      <c r="D32" s="17">
        <v>29.0</v>
      </c>
      <c r="E32" s="17">
        <v>4.0</v>
      </c>
      <c r="F32" s="17">
        <v>5.0</v>
      </c>
      <c r="G32" s="17">
        <v>3.0</v>
      </c>
      <c r="H32" s="17">
        <v>3.0</v>
      </c>
      <c r="I32" s="17">
        <v>0.0</v>
      </c>
      <c r="M32" s="76">
        <f t="shared" si="1"/>
        <v>1</v>
      </c>
    </row>
    <row r="33">
      <c r="D33" s="17">
        <v>30.0</v>
      </c>
      <c r="E33" s="17">
        <v>3.0</v>
      </c>
      <c r="F33" s="17">
        <v>10.0</v>
      </c>
      <c r="G33" s="17">
        <v>1.0</v>
      </c>
      <c r="H33" s="17">
        <v>1.0</v>
      </c>
      <c r="I33" s="17">
        <v>5.0</v>
      </c>
      <c r="M33" s="76">
        <f t="shared" si="1"/>
        <v>0</v>
      </c>
    </row>
    <row r="34">
      <c r="D34" s="17">
        <v>31.0</v>
      </c>
      <c r="E34" s="17">
        <v>4.0</v>
      </c>
      <c r="F34" s="17">
        <v>5.0</v>
      </c>
      <c r="G34" s="17">
        <v>3.0</v>
      </c>
      <c r="H34" s="17">
        <v>3.0</v>
      </c>
      <c r="I34" s="17">
        <v>4.0</v>
      </c>
      <c r="M34" s="76">
        <f t="shared" si="1"/>
        <v>1</v>
      </c>
    </row>
    <row r="35">
      <c r="D35" s="17">
        <v>32.0</v>
      </c>
      <c r="E35" s="17">
        <v>3.0</v>
      </c>
      <c r="F35" s="17">
        <v>3.0</v>
      </c>
      <c r="G35" s="17">
        <v>3.0</v>
      </c>
      <c r="H35" s="17">
        <v>3.0</v>
      </c>
      <c r="I35" s="17">
        <v>4.0</v>
      </c>
      <c r="M35" s="76">
        <f t="shared" si="1"/>
        <v>1</v>
      </c>
    </row>
    <row r="36">
      <c r="D36" s="17">
        <v>33.0</v>
      </c>
      <c r="E36" s="17">
        <v>3.0</v>
      </c>
      <c r="F36" s="17">
        <v>4.0</v>
      </c>
      <c r="G36" s="17">
        <v>2.0</v>
      </c>
      <c r="H36" s="17">
        <v>3.0</v>
      </c>
      <c r="I36" s="17">
        <v>0.0</v>
      </c>
      <c r="M36" s="76">
        <f t="shared" si="1"/>
        <v>1</v>
      </c>
    </row>
    <row r="37">
      <c r="D37" s="17">
        <v>34.0</v>
      </c>
      <c r="E37" s="17">
        <v>3.0</v>
      </c>
      <c r="F37" s="17">
        <v>7.0</v>
      </c>
      <c r="G37" s="17">
        <v>3.0</v>
      </c>
      <c r="H37" s="17">
        <v>3.0</v>
      </c>
      <c r="I37" s="17">
        <v>0.0</v>
      </c>
      <c r="M37" s="76">
        <f t="shared" si="1"/>
        <v>1</v>
      </c>
    </row>
    <row r="38">
      <c r="D38" s="17">
        <v>35.0</v>
      </c>
      <c r="E38" s="17">
        <v>3.0</v>
      </c>
      <c r="F38" s="17">
        <v>7.0</v>
      </c>
      <c r="G38" s="17">
        <v>3.0</v>
      </c>
      <c r="H38" s="17">
        <v>3.0</v>
      </c>
      <c r="I38" s="17">
        <v>0.0</v>
      </c>
      <c r="M38" s="76">
        <f t="shared" si="1"/>
        <v>1</v>
      </c>
    </row>
    <row r="39">
      <c r="D39" s="17">
        <v>36.0</v>
      </c>
      <c r="E39" s="17">
        <v>3.0</v>
      </c>
      <c r="F39" s="17">
        <v>6.0</v>
      </c>
      <c r="G39" s="17">
        <v>3.0</v>
      </c>
      <c r="H39" s="17">
        <v>3.0</v>
      </c>
      <c r="I39" s="17">
        <v>0.0</v>
      </c>
      <c r="M39" s="76">
        <f t="shared" si="1"/>
        <v>1</v>
      </c>
    </row>
    <row r="40">
      <c r="D40" s="17">
        <v>37.0</v>
      </c>
      <c r="E40" s="17">
        <v>3.0</v>
      </c>
      <c r="F40" s="17">
        <v>7.0</v>
      </c>
      <c r="G40" s="17">
        <v>1.0</v>
      </c>
      <c r="H40" s="17">
        <v>2.0</v>
      </c>
      <c r="I40" s="17">
        <v>0.0</v>
      </c>
      <c r="M40" s="76">
        <f t="shared" si="1"/>
        <v>0</v>
      </c>
    </row>
    <row r="41">
      <c r="D41" s="17">
        <v>38.0</v>
      </c>
      <c r="E41" s="17">
        <v>3.0</v>
      </c>
      <c r="F41" s="17">
        <v>4.0</v>
      </c>
      <c r="G41" s="17">
        <v>2.0</v>
      </c>
      <c r="H41" s="17">
        <v>2.0</v>
      </c>
      <c r="I41" s="17">
        <v>0.0</v>
      </c>
      <c r="M41" s="76">
        <f t="shared" si="1"/>
        <v>0</v>
      </c>
    </row>
    <row r="42">
      <c r="D42" s="17">
        <v>39.0</v>
      </c>
      <c r="E42" s="17">
        <v>3.0</v>
      </c>
      <c r="F42" s="17">
        <v>3.0</v>
      </c>
      <c r="G42" s="17">
        <v>3.0</v>
      </c>
      <c r="H42" s="17">
        <v>3.0</v>
      </c>
      <c r="I42" s="17">
        <v>0.0</v>
      </c>
      <c r="M42" s="76">
        <f t="shared" si="1"/>
        <v>1</v>
      </c>
    </row>
    <row r="43">
      <c r="D43" s="17">
        <v>40.0</v>
      </c>
      <c r="E43" s="17">
        <v>3.0</v>
      </c>
      <c r="F43" s="17">
        <v>6.0</v>
      </c>
      <c r="G43" s="17">
        <v>3.0</v>
      </c>
      <c r="H43" s="17">
        <v>3.0</v>
      </c>
      <c r="I43" s="17">
        <v>0.0</v>
      </c>
      <c r="M43" s="76">
        <f t="shared" si="1"/>
        <v>1</v>
      </c>
    </row>
    <row r="44">
      <c r="D44" s="17">
        <v>41.0</v>
      </c>
      <c r="E44" s="17">
        <v>3.0</v>
      </c>
      <c r="F44" s="17">
        <v>4.0</v>
      </c>
      <c r="G44" s="17">
        <v>3.0</v>
      </c>
      <c r="H44" s="17">
        <v>3.0</v>
      </c>
      <c r="I44" s="17">
        <v>0.0</v>
      </c>
      <c r="M44" s="76">
        <f t="shared" si="1"/>
        <v>1</v>
      </c>
    </row>
    <row r="45">
      <c r="D45" s="17">
        <v>42.0</v>
      </c>
      <c r="E45" s="17">
        <v>3.0</v>
      </c>
      <c r="F45" s="17">
        <v>8.0</v>
      </c>
      <c r="G45" s="17">
        <v>3.0</v>
      </c>
      <c r="H45" s="17">
        <v>3.0</v>
      </c>
      <c r="I45" s="17">
        <v>0.0</v>
      </c>
      <c r="M45" s="76">
        <f t="shared" si="1"/>
        <v>1</v>
      </c>
    </row>
    <row r="46">
      <c r="D46" s="17">
        <v>43.0</v>
      </c>
      <c r="E46" s="17">
        <v>3.0</v>
      </c>
      <c r="F46" s="17">
        <v>6.0</v>
      </c>
      <c r="G46" s="17">
        <v>3.0</v>
      </c>
      <c r="H46" s="17">
        <v>3.0</v>
      </c>
      <c r="I46" s="17">
        <v>0.0</v>
      </c>
      <c r="M46" s="76">
        <f t="shared" si="1"/>
        <v>1</v>
      </c>
    </row>
    <row r="47">
      <c r="D47" s="17">
        <v>44.0</v>
      </c>
      <c r="E47" s="17">
        <v>3.0</v>
      </c>
      <c r="F47" s="17">
        <v>5.0</v>
      </c>
      <c r="G47" s="17">
        <v>1.0</v>
      </c>
      <c r="H47" s="17">
        <v>1.0</v>
      </c>
      <c r="I47" s="17">
        <v>2.0</v>
      </c>
      <c r="M47" s="76">
        <f t="shared" si="1"/>
        <v>0</v>
      </c>
    </row>
    <row r="48">
      <c r="D48" s="17">
        <v>45.0</v>
      </c>
      <c r="E48" s="17">
        <v>3.0</v>
      </c>
      <c r="F48" s="17">
        <v>20.0</v>
      </c>
      <c r="G48" s="17">
        <v>1.0</v>
      </c>
      <c r="H48" s="17">
        <v>1.0</v>
      </c>
      <c r="I48" s="17">
        <v>0.0</v>
      </c>
      <c r="M48" s="76">
        <f t="shared" si="1"/>
        <v>0</v>
      </c>
    </row>
    <row r="49">
      <c r="D49" s="17">
        <v>46.0</v>
      </c>
      <c r="E49" s="17">
        <v>3.0</v>
      </c>
      <c r="F49" s="17">
        <v>5.0</v>
      </c>
      <c r="G49" s="17">
        <v>2.0</v>
      </c>
      <c r="H49" s="17">
        <v>2.0</v>
      </c>
      <c r="I49" s="17">
        <v>0.0</v>
      </c>
      <c r="M49" s="76">
        <f t="shared" si="1"/>
        <v>0</v>
      </c>
    </row>
    <row r="50">
      <c r="D50" s="17">
        <v>47.0</v>
      </c>
      <c r="E50" s="17">
        <v>4.0</v>
      </c>
      <c r="F50" s="17">
        <v>10.0</v>
      </c>
      <c r="G50" s="17">
        <v>2.0</v>
      </c>
      <c r="H50" s="17">
        <v>1.0</v>
      </c>
      <c r="I50" s="17">
        <v>8.0</v>
      </c>
      <c r="M50" s="76">
        <f t="shared" si="1"/>
        <v>0</v>
      </c>
    </row>
    <row r="51">
      <c r="D51" s="17">
        <v>48.0</v>
      </c>
      <c r="E51" s="17">
        <v>3.0</v>
      </c>
      <c r="F51" s="17">
        <v>7.0</v>
      </c>
      <c r="G51" s="17">
        <v>3.0</v>
      </c>
      <c r="H51" s="17">
        <v>3.0</v>
      </c>
      <c r="I51" s="17">
        <v>0.0</v>
      </c>
      <c r="M51" s="76">
        <f t="shared" si="1"/>
        <v>1</v>
      </c>
    </row>
    <row r="52">
      <c r="D52" s="17">
        <v>49.0</v>
      </c>
      <c r="E52" s="17">
        <v>3.0</v>
      </c>
      <c r="F52" s="17">
        <v>8.0</v>
      </c>
      <c r="G52" s="17">
        <v>3.0</v>
      </c>
      <c r="H52" s="17">
        <v>3.0</v>
      </c>
      <c r="I52" s="17">
        <v>0.0</v>
      </c>
      <c r="M52" s="76">
        <f t="shared" si="1"/>
        <v>1</v>
      </c>
    </row>
    <row r="53">
      <c r="D53" s="17">
        <v>50.0</v>
      </c>
      <c r="E53" s="17">
        <v>3.0</v>
      </c>
      <c r="F53" s="17">
        <v>7.0</v>
      </c>
      <c r="G53" s="17">
        <v>3.0</v>
      </c>
      <c r="H53" s="17">
        <v>3.0</v>
      </c>
      <c r="I53" s="17">
        <v>0.0</v>
      </c>
      <c r="M53" s="76">
        <f t="shared" si="1"/>
        <v>1</v>
      </c>
    </row>
    <row r="54">
      <c r="D54" s="17">
        <v>51.0</v>
      </c>
      <c r="E54" s="17">
        <v>3.0</v>
      </c>
      <c r="F54" s="17">
        <v>7.0</v>
      </c>
      <c r="G54" s="17">
        <v>2.0</v>
      </c>
      <c r="H54" s="17">
        <v>3.0</v>
      </c>
      <c r="I54" s="17">
        <v>0.0</v>
      </c>
      <c r="M54" s="76">
        <f t="shared" si="1"/>
        <v>1</v>
      </c>
    </row>
    <row r="55">
      <c r="D55" s="17">
        <v>52.0</v>
      </c>
      <c r="E55" s="17">
        <v>3.0</v>
      </c>
      <c r="F55" s="17">
        <v>4.0</v>
      </c>
      <c r="G55" s="17">
        <v>3.0</v>
      </c>
      <c r="H55" s="17">
        <v>3.0</v>
      </c>
      <c r="I55" s="17">
        <v>8.0</v>
      </c>
      <c r="M55" s="76">
        <f t="shared" si="1"/>
        <v>1</v>
      </c>
    </row>
    <row r="56">
      <c r="D56" s="17">
        <v>53.0</v>
      </c>
      <c r="E56" s="17">
        <v>3.0</v>
      </c>
      <c r="F56" s="17">
        <v>10.0</v>
      </c>
      <c r="G56" s="17">
        <v>1.0</v>
      </c>
      <c r="H56" s="17">
        <v>1.0</v>
      </c>
      <c r="I56" s="17">
        <v>0.0</v>
      </c>
      <c r="J56" s="17">
        <v>34245.0</v>
      </c>
      <c r="K56" s="17">
        <v>2401.0</v>
      </c>
      <c r="L56" s="17" t="s">
        <v>55</v>
      </c>
      <c r="M56" s="76">
        <f t="shared" si="1"/>
        <v>0</v>
      </c>
    </row>
    <row r="57">
      <c r="D57" s="17">
        <v>54.0</v>
      </c>
      <c r="E57" s="17">
        <v>3.0</v>
      </c>
      <c r="F57" s="17">
        <v>5.0</v>
      </c>
      <c r="G57" s="17">
        <v>3.0</v>
      </c>
      <c r="H57" s="17">
        <v>3.0</v>
      </c>
      <c r="I57" s="17">
        <v>0.0</v>
      </c>
      <c r="M57" s="76">
        <f t="shared" si="1"/>
        <v>1</v>
      </c>
    </row>
    <row r="58">
      <c r="D58" s="17">
        <v>55.0</v>
      </c>
      <c r="E58" s="17">
        <v>3.0</v>
      </c>
      <c r="F58" s="17">
        <v>4.0</v>
      </c>
      <c r="G58" s="17">
        <v>3.0</v>
      </c>
      <c r="H58" s="17">
        <v>3.0</v>
      </c>
      <c r="I58" s="17">
        <v>0.0</v>
      </c>
      <c r="M58" s="76">
        <f t="shared" si="1"/>
        <v>1</v>
      </c>
    </row>
    <row r="59">
      <c r="D59" s="17">
        <v>56.0</v>
      </c>
      <c r="E59" s="17">
        <v>3.0</v>
      </c>
      <c r="F59" s="17">
        <v>6.0</v>
      </c>
      <c r="G59" s="17">
        <v>3.0</v>
      </c>
      <c r="H59" s="17">
        <v>3.0</v>
      </c>
      <c r="I59" s="17">
        <v>5.0</v>
      </c>
      <c r="M59" s="76">
        <f t="shared" si="1"/>
        <v>1</v>
      </c>
    </row>
    <row r="60">
      <c r="D60" s="17">
        <v>57.0</v>
      </c>
      <c r="E60" s="17">
        <v>3.0</v>
      </c>
      <c r="F60" s="17">
        <v>7.0</v>
      </c>
      <c r="G60" s="17">
        <v>3.0</v>
      </c>
      <c r="H60" s="17">
        <v>3.0</v>
      </c>
      <c r="I60" s="17">
        <v>0.0</v>
      </c>
      <c r="M60" s="76">
        <f t="shared" si="1"/>
        <v>1</v>
      </c>
    </row>
    <row r="61">
      <c r="D61" s="17">
        <v>58.0</v>
      </c>
      <c r="E61" s="17">
        <v>3.0</v>
      </c>
      <c r="F61" s="17">
        <v>7.0</v>
      </c>
      <c r="G61" s="17">
        <v>3.0</v>
      </c>
      <c r="H61" s="17">
        <v>3.0</v>
      </c>
      <c r="I61" s="17">
        <v>4.0</v>
      </c>
      <c r="M61" s="76">
        <f t="shared" si="1"/>
        <v>1</v>
      </c>
    </row>
    <row r="62">
      <c r="D62" s="17">
        <v>59.0</v>
      </c>
      <c r="E62" s="17">
        <v>3.0</v>
      </c>
      <c r="F62" s="17">
        <v>4.0</v>
      </c>
      <c r="G62" s="17">
        <v>2.0</v>
      </c>
      <c r="H62" s="17">
        <v>2.0</v>
      </c>
      <c r="I62" s="17">
        <v>0.0</v>
      </c>
      <c r="M62" s="76">
        <f t="shared" si="1"/>
        <v>0</v>
      </c>
    </row>
    <row r="63">
      <c r="D63" s="17">
        <v>60.0</v>
      </c>
      <c r="E63" s="17">
        <v>3.0</v>
      </c>
      <c r="F63" s="17">
        <v>7.0</v>
      </c>
      <c r="G63" s="17">
        <v>2.0</v>
      </c>
      <c r="H63" s="17">
        <v>3.0</v>
      </c>
      <c r="I63" s="17">
        <v>0.0</v>
      </c>
      <c r="M63" s="76">
        <f t="shared" si="1"/>
        <v>1</v>
      </c>
    </row>
    <row r="64">
      <c r="D64" s="17">
        <v>61.0</v>
      </c>
      <c r="E64" s="17">
        <v>3.0</v>
      </c>
      <c r="F64" s="17">
        <v>6.0</v>
      </c>
      <c r="G64" s="17">
        <v>3.0</v>
      </c>
      <c r="H64" s="17">
        <v>3.0</v>
      </c>
      <c r="I64" s="17">
        <v>0.0</v>
      </c>
      <c r="M64" s="76">
        <f t="shared" si="1"/>
        <v>1</v>
      </c>
    </row>
    <row r="65">
      <c r="D65" s="17">
        <v>62.0</v>
      </c>
      <c r="E65" s="17">
        <v>3.0</v>
      </c>
      <c r="F65" s="17">
        <v>8.0</v>
      </c>
      <c r="G65" s="17">
        <v>3.0</v>
      </c>
      <c r="H65" s="17">
        <v>3.0</v>
      </c>
      <c r="I65" s="17">
        <v>0.0</v>
      </c>
      <c r="M65" s="76">
        <f t="shared" si="1"/>
        <v>1</v>
      </c>
    </row>
    <row r="66">
      <c r="D66" s="17">
        <v>63.0</v>
      </c>
      <c r="E66" s="17">
        <v>20.0</v>
      </c>
      <c r="F66" s="17">
        <v>8.0</v>
      </c>
      <c r="G66" s="17">
        <v>13.0</v>
      </c>
      <c r="H66" s="17">
        <v>15.0</v>
      </c>
      <c r="I66" s="17">
        <v>0.0</v>
      </c>
      <c r="M66" s="76">
        <f t="shared" si="1"/>
        <v>1</v>
      </c>
    </row>
    <row r="67">
      <c r="D67" s="17">
        <v>64.0</v>
      </c>
      <c r="E67" s="17">
        <v>3.0</v>
      </c>
      <c r="F67" s="17">
        <v>4.0</v>
      </c>
      <c r="G67" s="17">
        <v>3.0</v>
      </c>
      <c r="H67" s="17">
        <v>3.0</v>
      </c>
      <c r="I67" s="17">
        <v>0.0</v>
      </c>
      <c r="M67" s="76">
        <f t="shared" si="1"/>
        <v>1</v>
      </c>
    </row>
    <row r="68">
      <c r="D68" s="17">
        <v>65.0</v>
      </c>
      <c r="E68" s="17">
        <v>4.0</v>
      </c>
      <c r="F68" s="17">
        <v>6.0</v>
      </c>
      <c r="G68" s="17">
        <v>4.0</v>
      </c>
      <c r="H68" s="17">
        <v>4.0</v>
      </c>
      <c r="I68" s="17">
        <v>0.0</v>
      </c>
      <c r="M68" s="76">
        <f t="shared" si="1"/>
        <v>1</v>
      </c>
    </row>
    <row r="69">
      <c r="D69" s="17">
        <v>66.0</v>
      </c>
      <c r="E69" s="17">
        <v>4.0</v>
      </c>
      <c r="F69" s="17">
        <v>5.0</v>
      </c>
      <c r="G69" s="17">
        <v>3.0</v>
      </c>
      <c r="H69" s="17">
        <v>3.0</v>
      </c>
      <c r="I69" s="17">
        <v>0.0</v>
      </c>
      <c r="M69" s="76">
        <f t="shared" si="1"/>
        <v>1</v>
      </c>
    </row>
    <row r="70">
      <c r="D70" s="17">
        <v>67.0</v>
      </c>
      <c r="E70" s="17">
        <v>3.0</v>
      </c>
      <c r="F70" s="17">
        <v>8.0</v>
      </c>
      <c r="G70" s="17">
        <v>3.0</v>
      </c>
      <c r="H70" s="17">
        <v>3.0</v>
      </c>
      <c r="I70" s="17">
        <v>0.0</v>
      </c>
      <c r="M70" s="76">
        <f t="shared" si="1"/>
        <v>1</v>
      </c>
    </row>
    <row r="71">
      <c r="D71" s="17">
        <v>68.0</v>
      </c>
      <c r="E71" s="17">
        <v>3.0</v>
      </c>
      <c r="F71" s="17">
        <v>9.0</v>
      </c>
      <c r="G71" s="17">
        <v>2.0</v>
      </c>
      <c r="H71" s="17">
        <v>2.0</v>
      </c>
      <c r="I71" s="17">
        <v>0.0</v>
      </c>
      <c r="M71" s="76">
        <f t="shared" si="1"/>
        <v>0</v>
      </c>
    </row>
    <row r="72">
      <c r="D72" s="17">
        <v>69.0</v>
      </c>
      <c r="E72" s="17">
        <v>3.0</v>
      </c>
      <c r="F72" s="17">
        <v>9.0</v>
      </c>
      <c r="G72" s="17">
        <v>1.0</v>
      </c>
      <c r="H72" s="17">
        <v>1.0</v>
      </c>
      <c r="I72" s="17">
        <v>3.0</v>
      </c>
      <c r="M72" s="76">
        <f t="shared" si="1"/>
        <v>0</v>
      </c>
    </row>
    <row r="73">
      <c r="D73" s="17">
        <v>10.0</v>
      </c>
      <c r="E73" s="17">
        <v>3.0</v>
      </c>
      <c r="F73" s="17">
        <v>7.0</v>
      </c>
      <c r="G73" s="17">
        <v>3.0</v>
      </c>
      <c r="H73" s="17">
        <v>3.0</v>
      </c>
      <c r="I73" s="17">
        <v>0.0</v>
      </c>
      <c r="M73" s="76">
        <f t="shared" si="1"/>
        <v>1</v>
      </c>
    </row>
    <row r="74">
      <c r="D74" s="17">
        <v>71.0</v>
      </c>
      <c r="E74" s="17">
        <v>3.0</v>
      </c>
      <c r="F74" s="17">
        <v>15.0</v>
      </c>
      <c r="G74" s="17">
        <v>1.0</v>
      </c>
      <c r="H74" s="17">
        <v>1.0</v>
      </c>
      <c r="I74" s="17">
        <v>0.0</v>
      </c>
      <c r="M74" s="76">
        <f t="shared" si="1"/>
        <v>0</v>
      </c>
    </row>
    <row r="75">
      <c r="D75" s="17">
        <v>72.0</v>
      </c>
      <c r="E75" s="17">
        <v>3.0</v>
      </c>
      <c r="F75" s="17">
        <v>9.0</v>
      </c>
      <c r="G75" s="17">
        <v>3.0</v>
      </c>
      <c r="H75" s="17">
        <v>3.0</v>
      </c>
      <c r="I75" s="17">
        <v>0.0</v>
      </c>
      <c r="M75" s="76">
        <f t="shared" si="1"/>
        <v>1</v>
      </c>
    </row>
    <row r="76">
      <c r="D76" s="17">
        <v>73.0</v>
      </c>
      <c r="E76" s="17">
        <v>3.0</v>
      </c>
      <c r="F76" s="17">
        <v>11.0</v>
      </c>
      <c r="G76" s="17">
        <v>2.0</v>
      </c>
      <c r="H76" s="17">
        <v>2.0</v>
      </c>
      <c r="I76" s="17">
        <v>0.0</v>
      </c>
      <c r="M76" s="76">
        <f t="shared" si="1"/>
        <v>0</v>
      </c>
    </row>
    <row r="77">
      <c r="D77" s="17">
        <v>74.0</v>
      </c>
      <c r="E77" s="17">
        <v>3.0</v>
      </c>
      <c r="F77" s="17">
        <v>5.0</v>
      </c>
      <c r="G77" s="17">
        <v>1.0</v>
      </c>
      <c r="H77" s="17">
        <v>1.0</v>
      </c>
      <c r="I77" s="17">
        <v>4.0</v>
      </c>
      <c r="J77" s="17">
        <v>34245.0</v>
      </c>
      <c r="K77" s="17">
        <v>2401.0</v>
      </c>
      <c r="L77" s="17" t="s">
        <v>55</v>
      </c>
      <c r="M77" s="76">
        <f t="shared" si="1"/>
        <v>0</v>
      </c>
    </row>
    <row r="78">
      <c r="D78" s="17">
        <v>75.0</v>
      </c>
      <c r="E78" s="17">
        <v>4.0</v>
      </c>
      <c r="F78" s="17">
        <v>8.0</v>
      </c>
      <c r="G78" s="17">
        <v>1.0</v>
      </c>
      <c r="H78" s="17">
        <v>1.0</v>
      </c>
      <c r="I78" s="17">
        <v>0.0</v>
      </c>
      <c r="M78" s="76">
        <f t="shared" si="1"/>
        <v>0</v>
      </c>
    </row>
    <row r="79">
      <c r="D79" s="17">
        <v>76.0</v>
      </c>
      <c r="E79" s="17">
        <v>3.0</v>
      </c>
      <c r="F79" s="17">
        <v>9.0</v>
      </c>
      <c r="G79" s="17">
        <v>1.0</v>
      </c>
      <c r="H79" s="17">
        <v>2.0</v>
      </c>
      <c r="I79" s="17">
        <v>11.0</v>
      </c>
      <c r="M79" s="76">
        <f t="shared" si="1"/>
        <v>0</v>
      </c>
    </row>
    <row r="80">
      <c r="D80" s="17">
        <v>77.0</v>
      </c>
      <c r="E80" s="17">
        <v>3.0</v>
      </c>
      <c r="F80" s="17">
        <v>11.0</v>
      </c>
      <c r="G80" s="17">
        <v>3.0</v>
      </c>
      <c r="H80" s="17">
        <v>3.0</v>
      </c>
      <c r="I80" s="17">
        <v>0.0</v>
      </c>
      <c r="M80" s="76">
        <f t="shared" si="1"/>
        <v>1</v>
      </c>
    </row>
    <row r="81">
      <c r="D81" s="17">
        <v>78.0</v>
      </c>
      <c r="E81" s="17">
        <v>3.0</v>
      </c>
      <c r="F81" s="17">
        <v>4.0</v>
      </c>
      <c r="G81" s="17">
        <v>3.0</v>
      </c>
      <c r="H81" s="17">
        <v>3.0</v>
      </c>
      <c r="I81" s="17">
        <v>0.0</v>
      </c>
      <c r="M81" s="76">
        <f t="shared" si="1"/>
        <v>1</v>
      </c>
    </row>
    <row r="82">
      <c r="D82" s="17">
        <v>79.0</v>
      </c>
      <c r="E82" s="17">
        <v>3.0</v>
      </c>
      <c r="F82" s="17">
        <v>8.0</v>
      </c>
      <c r="G82" s="17">
        <v>2.0</v>
      </c>
      <c r="H82" s="17">
        <v>2.0</v>
      </c>
      <c r="I82" s="17">
        <v>7.0</v>
      </c>
      <c r="M82" s="76">
        <f t="shared" si="1"/>
        <v>0</v>
      </c>
    </row>
    <row r="83">
      <c r="D83" s="17">
        <v>80.0</v>
      </c>
      <c r="E83" s="17">
        <v>3.0</v>
      </c>
      <c r="F83" s="17">
        <v>6.0</v>
      </c>
      <c r="G83" s="17">
        <v>2.0</v>
      </c>
      <c r="H83" s="17">
        <v>2.0</v>
      </c>
      <c r="I83" s="17">
        <v>0.0</v>
      </c>
      <c r="M83" s="76">
        <f t="shared" si="1"/>
        <v>0</v>
      </c>
    </row>
    <row r="84">
      <c r="D84" s="17">
        <v>81.0</v>
      </c>
      <c r="E84" s="17">
        <v>3.0</v>
      </c>
      <c r="F84" s="17">
        <v>3.0</v>
      </c>
      <c r="G84" s="17">
        <v>2.0</v>
      </c>
      <c r="H84" s="17">
        <v>2.0</v>
      </c>
      <c r="I84" s="17">
        <v>0.0</v>
      </c>
      <c r="M84" s="76">
        <f t="shared" si="1"/>
        <v>0</v>
      </c>
    </row>
    <row r="85">
      <c r="D85" s="17">
        <v>82.0</v>
      </c>
      <c r="E85" s="17">
        <v>3.0</v>
      </c>
      <c r="F85" s="17">
        <v>4.0</v>
      </c>
      <c r="G85" s="17">
        <v>2.0</v>
      </c>
      <c r="H85" s="17">
        <v>2.0</v>
      </c>
      <c r="I85" s="17">
        <v>0.0</v>
      </c>
      <c r="M85" s="76">
        <f t="shared" si="1"/>
        <v>0</v>
      </c>
    </row>
    <row r="86">
      <c r="D86" s="17">
        <v>83.0</v>
      </c>
      <c r="E86" s="17">
        <v>3.0</v>
      </c>
      <c r="F86" s="17">
        <v>6.0</v>
      </c>
      <c r="G86" s="17">
        <v>3.0</v>
      </c>
      <c r="H86" s="17">
        <v>3.0</v>
      </c>
      <c r="I86" s="17">
        <v>0.0</v>
      </c>
      <c r="M86" s="76">
        <f t="shared" si="1"/>
        <v>1</v>
      </c>
    </row>
    <row r="87">
      <c r="D87" s="17">
        <v>84.0</v>
      </c>
      <c r="E87" s="17">
        <v>3.0</v>
      </c>
      <c r="F87" s="17">
        <v>6.0</v>
      </c>
      <c r="G87" s="17">
        <v>2.0</v>
      </c>
      <c r="H87" s="17">
        <v>2.0</v>
      </c>
      <c r="I87" s="17">
        <v>0.0</v>
      </c>
      <c r="M87" s="76">
        <f t="shared" si="1"/>
        <v>0</v>
      </c>
    </row>
    <row r="88">
      <c r="D88" s="17">
        <v>85.0</v>
      </c>
      <c r="E88" s="17">
        <v>3.0</v>
      </c>
      <c r="F88" s="17">
        <v>5.0</v>
      </c>
      <c r="G88" s="17">
        <v>2.0</v>
      </c>
      <c r="H88" s="17">
        <v>2.0</v>
      </c>
      <c r="I88" s="17">
        <v>0.0</v>
      </c>
      <c r="M88" s="76">
        <f t="shared" si="1"/>
        <v>0</v>
      </c>
    </row>
    <row r="89">
      <c r="D89" s="17">
        <v>86.0</v>
      </c>
      <c r="E89" s="17">
        <v>4.0</v>
      </c>
      <c r="F89" s="17">
        <v>7.0</v>
      </c>
      <c r="G89" s="17">
        <v>4.0</v>
      </c>
      <c r="H89" s="17">
        <v>4.0</v>
      </c>
      <c r="I89" s="17">
        <v>5.0</v>
      </c>
      <c r="M89" s="76">
        <f t="shared" si="1"/>
        <v>1</v>
      </c>
    </row>
    <row r="90">
      <c r="D90" s="17">
        <v>87.0</v>
      </c>
      <c r="E90" s="17">
        <v>3.0</v>
      </c>
      <c r="F90" s="17">
        <v>33.0</v>
      </c>
      <c r="G90" s="17">
        <v>1.0</v>
      </c>
      <c r="H90" s="17">
        <v>1.0</v>
      </c>
      <c r="I90" s="17">
        <v>0.0</v>
      </c>
      <c r="M90" s="76">
        <f t="shared" si="1"/>
        <v>0</v>
      </c>
    </row>
    <row r="91">
      <c r="D91" s="17">
        <v>88.0</v>
      </c>
      <c r="E91" s="17">
        <v>3.0</v>
      </c>
      <c r="F91" s="17">
        <v>6.0</v>
      </c>
      <c r="G91" s="17">
        <v>3.0</v>
      </c>
      <c r="H91" s="17">
        <v>3.0</v>
      </c>
      <c r="I91" s="17">
        <v>0.0</v>
      </c>
      <c r="M91" s="76">
        <f t="shared" si="1"/>
        <v>1</v>
      </c>
    </row>
    <row r="92">
      <c r="D92" s="17">
        <v>89.0</v>
      </c>
      <c r="E92" s="17">
        <v>3.0</v>
      </c>
      <c r="F92" s="17">
        <v>5.0</v>
      </c>
      <c r="G92" s="17">
        <v>2.0</v>
      </c>
      <c r="H92" s="17">
        <v>3.0</v>
      </c>
      <c r="I92" s="17">
        <v>0.0</v>
      </c>
      <c r="M92" s="76">
        <f t="shared" si="1"/>
        <v>1</v>
      </c>
    </row>
    <row r="93">
      <c r="D93" s="17">
        <v>90.0</v>
      </c>
      <c r="E93" s="17">
        <v>3.0</v>
      </c>
      <c r="F93" s="17">
        <v>6.0</v>
      </c>
      <c r="G93" s="17">
        <v>3.0</v>
      </c>
      <c r="H93" s="17">
        <v>2.0</v>
      </c>
      <c r="I93" s="17">
        <v>4.0</v>
      </c>
      <c r="M93" s="76">
        <f t="shared" si="1"/>
        <v>0</v>
      </c>
    </row>
    <row r="94">
      <c r="D94" s="17">
        <v>91.0</v>
      </c>
      <c r="E94" s="17">
        <v>3.0</v>
      </c>
      <c r="F94" s="17">
        <v>5.0</v>
      </c>
      <c r="G94" s="17">
        <v>2.0</v>
      </c>
      <c r="H94" s="17">
        <v>3.0</v>
      </c>
      <c r="I94" s="17">
        <v>0.0</v>
      </c>
      <c r="M94" s="76">
        <f t="shared" si="1"/>
        <v>1</v>
      </c>
    </row>
    <row r="95">
      <c r="D95" s="17">
        <v>92.0</v>
      </c>
      <c r="E95" s="17">
        <v>3.0</v>
      </c>
      <c r="F95" s="17">
        <v>13.0</v>
      </c>
      <c r="G95" s="17">
        <v>3.0</v>
      </c>
      <c r="H95" s="17">
        <v>3.0</v>
      </c>
      <c r="I95" s="17">
        <v>0.0</v>
      </c>
      <c r="M95" s="76">
        <f t="shared" si="1"/>
        <v>1</v>
      </c>
    </row>
    <row r="96">
      <c r="D96" s="17">
        <v>93.0</v>
      </c>
      <c r="E96" s="17">
        <v>3.0</v>
      </c>
      <c r="F96" s="17">
        <v>5.0</v>
      </c>
      <c r="G96" s="17">
        <v>3.0</v>
      </c>
      <c r="H96" s="17">
        <v>3.0</v>
      </c>
      <c r="I96" s="17">
        <v>0.0</v>
      </c>
      <c r="M96" s="76">
        <f t="shared" si="1"/>
        <v>1</v>
      </c>
    </row>
    <row r="97">
      <c r="D97" s="17">
        <v>94.0</v>
      </c>
      <c r="E97" s="17">
        <v>4.0</v>
      </c>
      <c r="F97" s="17">
        <v>7.0</v>
      </c>
      <c r="G97" s="17">
        <v>4.0</v>
      </c>
      <c r="H97" s="17">
        <v>4.0</v>
      </c>
      <c r="I97" s="17">
        <v>0.0</v>
      </c>
      <c r="M97" s="76">
        <f t="shared" si="1"/>
        <v>1</v>
      </c>
    </row>
    <row r="98">
      <c r="D98" s="17">
        <v>95.0</v>
      </c>
      <c r="E98" s="17">
        <v>4.0</v>
      </c>
      <c r="F98" s="17">
        <v>3.0</v>
      </c>
      <c r="G98" s="17">
        <v>4.0</v>
      </c>
      <c r="H98" s="17">
        <v>4.0</v>
      </c>
      <c r="I98" s="17">
        <v>4.0</v>
      </c>
      <c r="M98" s="76">
        <f t="shared" si="1"/>
        <v>1</v>
      </c>
    </row>
    <row r="99">
      <c r="D99" s="17">
        <v>96.0</v>
      </c>
      <c r="E99" s="17">
        <v>3.0</v>
      </c>
      <c r="F99" s="17">
        <v>8.0</v>
      </c>
      <c r="G99" s="17">
        <v>2.0</v>
      </c>
      <c r="H99" s="17">
        <v>2.0</v>
      </c>
      <c r="I99" s="17">
        <v>0.0</v>
      </c>
      <c r="M99" s="76">
        <f t="shared" si="1"/>
        <v>0</v>
      </c>
    </row>
    <row r="100">
      <c r="D100" s="17">
        <v>97.0</v>
      </c>
      <c r="E100" s="17">
        <v>3.0</v>
      </c>
      <c r="F100" s="17">
        <v>4.0</v>
      </c>
      <c r="G100" s="17">
        <v>3.0</v>
      </c>
      <c r="H100" s="17">
        <v>3.0</v>
      </c>
      <c r="I100" s="17">
        <v>0.0</v>
      </c>
      <c r="M100" s="76">
        <f t="shared" si="1"/>
        <v>1</v>
      </c>
    </row>
    <row r="101">
      <c r="D101" s="17">
        <v>98.0</v>
      </c>
      <c r="E101" s="17">
        <v>3.0</v>
      </c>
      <c r="F101" s="17">
        <v>6.0</v>
      </c>
      <c r="G101" s="17">
        <v>1.0</v>
      </c>
      <c r="H101" s="17">
        <v>1.0</v>
      </c>
      <c r="I101" s="17">
        <v>2.0</v>
      </c>
      <c r="M101" s="76">
        <f t="shared" si="1"/>
        <v>0</v>
      </c>
    </row>
    <row r="102">
      <c r="D102" s="17">
        <v>99.0</v>
      </c>
      <c r="E102" s="17">
        <v>5.0</v>
      </c>
      <c r="F102" s="17">
        <v>7.0</v>
      </c>
      <c r="G102" s="17">
        <v>3.0</v>
      </c>
      <c r="H102" s="17">
        <v>3.0</v>
      </c>
      <c r="I102" s="17">
        <v>0.0</v>
      </c>
      <c r="M102" s="76">
        <f t="shared" si="1"/>
        <v>1</v>
      </c>
    </row>
    <row r="103">
      <c r="D103" s="17">
        <v>100.0</v>
      </c>
      <c r="E103" s="17">
        <v>3.0</v>
      </c>
      <c r="F103" s="17">
        <v>7.0</v>
      </c>
      <c r="G103" s="17">
        <v>1.0</v>
      </c>
      <c r="H103" s="17">
        <v>1.0</v>
      </c>
      <c r="I103" s="17">
        <v>3.0</v>
      </c>
      <c r="M103" s="76">
        <f t="shared" si="1"/>
        <v>0</v>
      </c>
    </row>
    <row r="104">
      <c r="D104" s="17">
        <v>101.0</v>
      </c>
      <c r="E104" s="17">
        <v>3.0</v>
      </c>
      <c r="F104" s="17">
        <v>9.0</v>
      </c>
      <c r="G104" s="17">
        <v>3.0</v>
      </c>
      <c r="H104" s="17">
        <v>3.0</v>
      </c>
      <c r="I104" s="17">
        <v>0.0</v>
      </c>
      <c r="M104" s="76">
        <f t="shared" si="1"/>
        <v>1</v>
      </c>
    </row>
    <row r="105">
      <c r="D105" s="17">
        <v>102.0</v>
      </c>
      <c r="E105" s="17">
        <v>4.0</v>
      </c>
      <c r="F105" s="17">
        <v>3.0</v>
      </c>
      <c r="G105" s="17">
        <v>3.0</v>
      </c>
      <c r="H105" s="17">
        <v>4.0</v>
      </c>
      <c r="I105" s="17">
        <v>0.0</v>
      </c>
      <c r="M105" s="76">
        <f t="shared" si="1"/>
        <v>1</v>
      </c>
    </row>
    <row r="106">
      <c r="D106" s="17">
        <v>103.0</v>
      </c>
      <c r="E106" s="17">
        <v>4.0</v>
      </c>
      <c r="F106" s="17">
        <v>8.0</v>
      </c>
      <c r="G106" s="17">
        <v>2.0</v>
      </c>
      <c r="H106" s="17">
        <v>2.0</v>
      </c>
      <c r="I106" s="17">
        <v>5.0</v>
      </c>
      <c r="M106" s="76">
        <f t="shared" si="1"/>
        <v>0</v>
      </c>
    </row>
    <row r="107">
      <c r="D107" s="17">
        <v>104.0</v>
      </c>
      <c r="E107" s="17">
        <v>4.0</v>
      </c>
      <c r="F107" s="17">
        <v>8.0</v>
      </c>
      <c r="G107" s="17">
        <v>3.0</v>
      </c>
      <c r="H107" s="17">
        <v>3.0</v>
      </c>
      <c r="I107" s="17">
        <v>7.0</v>
      </c>
      <c r="M107" s="76">
        <f t="shared" si="1"/>
        <v>1</v>
      </c>
    </row>
    <row r="108">
      <c r="D108" s="17">
        <v>105.0</v>
      </c>
      <c r="E108" s="17">
        <v>4.0</v>
      </c>
      <c r="F108" s="17">
        <v>4.0</v>
      </c>
      <c r="G108" s="17">
        <v>4.0</v>
      </c>
      <c r="H108" s="17">
        <v>4.0</v>
      </c>
      <c r="I108" s="17">
        <v>0.0</v>
      </c>
      <c r="M108" s="76">
        <f t="shared" si="1"/>
        <v>1</v>
      </c>
    </row>
    <row r="109">
      <c r="D109" s="17">
        <v>106.0</v>
      </c>
      <c r="E109" s="17">
        <v>5.0</v>
      </c>
      <c r="F109" s="17">
        <v>4.0</v>
      </c>
      <c r="G109" s="17">
        <v>5.0</v>
      </c>
      <c r="H109" s="17">
        <v>5.0</v>
      </c>
      <c r="I109" s="17">
        <v>0.0</v>
      </c>
      <c r="M109" s="76">
        <f t="shared" si="1"/>
        <v>1</v>
      </c>
    </row>
    <row r="110">
      <c r="D110" s="17">
        <v>107.0</v>
      </c>
      <c r="E110" s="17">
        <v>4.0</v>
      </c>
      <c r="F110" s="17">
        <v>4.0</v>
      </c>
      <c r="G110" s="17">
        <v>4.0</v>
      </c>
      <c r="H110" s="17">
        <v>4.0</v>
      </c>
      <c r="I110" s="17">
        <v>0.0</v>
      </c>
      <c r="M110" s="76">
        <f t="shared" si="1"/>
        <v>1</v>
      </c>
    </row>
    <row r="111">
      <c r="D111" s="17">
        <v>108.0</v>
      </c>
      <c r="E111" s="17">
        <v>3.0</v>
      </c>
      <c r="F111" s="17">
        <v>7.0</v>
      </c>
      <c r="G111" s="17">
        <v>3.0</v>
      </c>
      <c r="H111" s="17">
        <v>3.0</v>
      </c>
      <c r="I111" s="17">
        <v>0.0</v>
      </c>
      <c r="M111" s="76">
        <f t="shared" si="1"/>
        <v>1</v>
      </c>
    </row>
    <row r="112">
      <c r="D112" s="17">
        <v>109.0</v>
      </c>
      <c r="E112" s="17">
        <v>5.0</v>
      </c>
      <c r="F112" s="17">
        <v>6.0</v>
      </c>
      <c r="G112" s="17">
        <v>5.0</v>
      </c>
      <c r="H112" s="17">
        <v>5.0</v>
      </c>
      <c r="I112" s="17">
        <v>7.0</v>
      </c>
      <c r="M112" s="76">
        <f t="shared" si="1"/>
        <v>1</v>
      </c>
    </row>
    <row r="113">
      <c r="D113" s="17">
        <v>110.0</v>
      </c>
      <c r="E113" s="17">
        <v>4.0</v>
      </c>
      <c r="F113" s="17">
        <v>37.0</v>
      </c>
      <c r="G113" s="17">
        <v>1.0</v>
      </c>
      <c r="H113" s="17">
        <v>2.0</v>
      </c>
      <c r="I113" s="17">
        <v>0.0</v>
      </c>
      <c r="M113" s="76">
        <f t="shared" si="1"/>
        <v>0</v>
      </c>
    </row>
    <row r="114">
      <c r="D114" s="17">
        <v>111.0</v>
      </c>
      <c r="E114" s="17">
        <v>3.0</v>
      </c>
      <c r="F114" s="17">
        <v>4.0</v>
      </c>
      <c r="G114" s="17">
        <v>2.0</v>
      </c>
      <c r="H114" s="17">
        <v>2.0</v>
      </c>
      <c r="I114" s="17">
        <v>0.0</v>
      </c>
      <c r="M114" s="76">
        <f t="shared" si="1"/>
        <v>0</v>
      </c>
    </row>
    <row r="115">
      <c r="D115" s="17">
        <v>112.0</v>
      </c>
      <c r="E115" s="17">
        <v>3.0</v>
      </c>
      <c r="F115" s="17">
        <v>4.0</v>
      </c>
      <c r="G115" s="17">
        <v>2.0</v>
      </c>
      <c r="H115" s="17">
        <v>3.0</v>
      </c>
      <c r="I115" s="17">
        <v>0.0</v>
      </c>
      <c r="M115" s="76">
        <f t="shared" si="1"/>
        <v>1</v>
      </c>
    </row>
    <row r="116">
      <c r="D116" s="17">
        <v>113.0</v>
      </c>
      <c r="E116" s="17">
        <v>4.0</v>
      </c>
      <c r="F116" s="17">
        <v>4.0</v>
      </c>
      <c r="G116" s="17">
        <v>3.0</v>
      </c>
      <c r="H116" s="17">
        <v>3.0</v>
      </c>
      <c r="I116" s="17">
        <v>0.0</v>
      </c>
      <c r="M116" s="76">
        <f t="shared" si="1"/>
        <v>1</v>
      </c>
    </row>
    <row r="117">
      <c r="D117" s="17">
        <v>114.0</v>
      </c>
      <c r="E117" s="17">
        <v>4.0</v>
      </c>
      <c r="F117" s="17">
        <v>4.0</v>
      </c>
      <c r="G117" s="17">
        <v>3.0</v>
      </c>
      <c r="H117" s="17">
        <v>4.0</v>
      </c>
      <c r="I117" s="17">
        <v>6.0</v>
      </c>
      <c r="M117" s="76">
        <f t="shared" si="1"/>
        <v>1</v>
      </c>
    </row>
    <row r="118">
      <c r="D118" s="17">
        <v>115.0</v>
      </c>
      <c r="E118" s="17">
        <v>3.0</v>
      </c>
      <c r="F118" s="17">
        <v>6.0</v>
      </c>
      <c r="G118" s="17">
        <v>3.0</v>
      </c>
      <c r="H118" s="17">
        <v>3.0</v>
      </c>
      <c r="I118" s="17">
        <v>0.0</v>
      </c>
      <c r="M118" s="76">
        <f t="shared" si="1"/>
        <v>1</v>
      </c>
    </row>
    <row r="119">
      <c r="D119" s="17">
        <v>116.0</v>
      </c>
      <c r="E119" s="17">
        <v>3.0</v>
      </c>
      <c r="F119" s="17">
        <v>8.0</v>
      </c>
      <c r="G119" s="17">
        <v>1.0</v>
      </c>
      <c r="H119" s="17">
        <v>1.0</v>
      </c>
      <c r="I119" s="17">
        <v>0.0</v>
      </c>
      <c r="M119" s="76">
        <f t="shared" si="1"/>
        <v>0</v>
      </c>
    </row>
    <row r="120">
      <c r="D120" s="17">
        <v>117.0</v>
      </c>
      <c r="E120" s="17">
        <v>3.0</v>
      </c>
      <c r="F120" s="17">
        <v>8.0</v>
      </c>
      <c r="G120" s="17">
        <v>3.0</v>
      </c>
      <c r="H120" s="17">
        <v>3.0</v>
      </c>
      <c r="I120" s="17">
        <v>0.0</v>
      </c>
      <c r="M120" s="76">
        <f t="shared" si="1"/>
        <v>1</v>
      </c>
    </row>
    <row r="121">
      <c r="D121" s="17">
        <v>118.0</v>
      </c>
      <c r="E121" s="17">
        <v>3.0</v>
      </c>
      <c r="F121" s="17">
        <v>6.0</v>
      </c>
      <c r="G121" s="17">
        <v>2.0</v>
      </c>
      <c r="H121" s="17">
        <v>2.0</v>
      </c>
      <c r="I121" s="17">
        <v>6.0</v>
      </c>
      <c r="M121" s="76">
        <f t="shared" si="1"/>
        <v>0</v>
      </c>
    </row>
    <row r="122">
      <c r="D122" s="17">
        <v>119.0</v>
      </c>
      <c r="E122" s="17">
        <v>3.0</v>
      </c>
      <c r="F122" s="17">
        <v>6.0</v>
      </c>
      <c r="G122" s="17">
        <v>2.0</v>
      </c>
      <c r="H122" s="17">
        <v>2.0</v>
      </c>
      <c r="I122" s="17">
        <v>0.0</v>
      </c>
      <c r="M122" s="76">
        <f t="shared" si="1"/>
        <v>0</v>
      </c>
    </row>
    <row r="123">
      <c r="D123" s="17">
        <v>120.0</v>
      </c>
      <c r="E123" s="17">
        <v>4.0</v>
      </c>
      <c r="F123" s="17">
        <v>6.0</v>
      </c>
      <c r="G123" s="17">
        <v>2.0</v>
      </c>
      <c r="H123" s="17">
        <v>2.0</v>
      </c>
      <c r="I123" s="17">
        <v>5.0</v>
      </c>
      <c r="M123" s="76">
        <f t="shared" si="1"/>
        <v>0</v>
      </c>
    </row>
    <row r="124">
      <c r="D124" s="17">
        <v>121.0</v>
      </c>
      <c r="E124" s="17">
        <v>4.0</v>
      </c>
      <c r="F124" s="17">
        <v>9.0</v>
      </c>
      <c r="G124" s="17">
        <v>4.0</v>
      </c>
      <c r="H124" s="17">
        <v>4.0</v>
      </c>
      <c r="I124" s="17">
        <v>0.0</v>
      </c>
      <c r="M124" s="76">
        <f t="shared" si="1"/>
        <v>1</v>
      </c>
    </row>
    <row r="125">
      <c r="D125" s="17">
        <v>122.0</v>
      </c>
      <c r="E125" s="17">
        <v>3.0</v>
      </c>
      <c r="F125" s="17">
        <v>13.0</v>
      </c>
      <c r="G125" s="17">
        <v>1.0</v>
      </c>
      <c r="H125" s="17">
        <v>1.0</v>
      </c>
      <c r="I125" s="17">
        <v>0.0</v>
      </c>
      <c r="M125" s="76">
        <f t="shared" si="1"/>
        <v>0</v>
      </c>
    </row>
    <row r="126">
      <c r="D126" s="17">
        <v>123.0</v>
      </c>
      <c r="E126" s="17">
        <v>3.0</v>
      </c>
      <c r="F126" s="17">
        <v>4.0</v>
      </c>
      <c r="G126" s="17">
        <v>3.0</v>
      </c>
      <c r="H126" s="17">
        <v>3.0</v>
      </c>
      <c r="I126" s="17">
        <v>5.0</v>
      </c>
      <c r="M126" s="76">
        <f t="shared" si="1"/>
        <v>1</v>
      </c>
    </row>
    <row r="127">
      <c r="D127" s="17">
        <v>124.0</v>
      </c>
      <c r="E127" s="17">
        <v>4.0</v>
      </c>
      <c r="F127" s="17">
        <v>26.0</v>
      </c>
      <c r="G127" s="17">
        <v>1.0</v>
      </c>
      <c r="H127" s="17">
        <v>1.0</v>
      </c>
      <c r="I127" s="17">
        <v>0.0</v>
      </c>
      <c r="M127" s="76">
        <f t="shared" si="1"/>
        <v>0</v>
      </c>
    </row>
    <row r="128">
      <c r="D128" s="17">
        <v>125.0</v>
      </c>
      <c r="E128" s="17">
        <v>3.0</v>
      </c>
      <c r="F128" s="17">
        <v>6.0</v>
      </c>
      <c r="G128" s="17">
        <v>3.0</v>
      </c>
      <c r="H128" s="17">
        <v>3.0</v>
      </c>
      <c r="I128" s="17">
        <v>0.0</v>
      </c>
      <c r="M128" s="76">
        <f t="shared" si="1"/>
        <v>1</v>
      </c>
    </row>
    <row r="129">
      <c r="D129" s="17">
        <v>126.0</v>
      </c>
      <c r="E129" s="17">
        <v>3.0</v>
      </c>
      <c r="F129" s="17">
        <v>6.0</v>
      </c>
      <c r="G129" s="17">
        <v>3.0</v>
      </c>
      <c r="H129" s="17">
        <v>3.0</v>
      </c>
      <c r="I129" s="17">
        <v>5.0</v>
      </c>
      <c r="M129" s="76">
        <f t="shared" si="1"/>
        <v>1</v>
      </c>
    </row>
    <row r="130">
      <c r="D130" s="17">
        <v>127.0</v>
      </c>
      <c r="E130" s="17">
        <v>3.0</v>
      </c>
      <c r="F130" s="17">
        <v>7.0</v>
      </c>
      <c r="G130" s="17">
        <v>3.0</v>
      </c>
      <c r="H130" s="17">
        <v>3.0</v>
      </c>
      <c r="I130" s="17">
        <v>0.0</v>
      </c>
      <c r="M130" s="76">
        <f t="shared" si="1"/>
        <v>1</v>
      </c>
    </row>
    <row r="131">
      <c r="D131" s="17">
        <v>128.0</v>
      </c>
      <c r="E131" s="17">
        <v>4.0</v>
      </c>
      <c r="F131" s="17">
        <v>5.0</v>
      </c>
      <c r="G131" s="17">
        <v>4.0</v>
      </c>
      <c r="H131" s="17">
        <v>4.0</v>
      </c>
      <c r="I131" s="17">
        <v>0.0</v>
      </c>
      <c r="M131" s="76">
        <f t="shared" si="1"/>
        <v>1</v>
      </c>
    </row>
    <row r="132">
      <c r="D132" s="17">
        <v>129.0</v>
      </c>
      <c r="E132" s="17">
        <v>3.0</v>
      </c>
      <c r="F132" s="17">
        <v>3.0</v>
      </c>
      <c r="G132" s="17">
        <v>2.0</v>
      </c>
      <c r="H132" s="17">
        <v>3.0</v>
      </c>
      <c r="I132" s="17">
        <v>0.0</v>
      </c>
      <c r="M132" s="76">
        <f t="shared" si="1"/>
        <v>1</v>
      </c>
    </row>
    <row r="133">
      <c r="D133" s="17">
        <v>130.0</v>
      </c>
      <c r="E133" s="17">
        <v>7.0</v>
      </c>
      <c r="F133" s="17">
        <v>7.0</v>
      </c>
      <c r="G133" s="17">
        <v>4.0</v>
      </c>
      <c r="H133" s="17">
        <v>6.0</v>
      </c>
      <c r="I133" s="17">
        <v>0.0</v>
      </c>
      <c r="M133" s="76">
        <f t="shared" si="1"/>
        <v>1</v>
      </c>
    </row>
    <row r="134">
      <c r="D134" s="17">
        <v>131.0</v>
      </c>
      <c r="E134" s="17">
        <v>3.0</v>
      </c>
      <c r="F134" s="17">
        <v>4.0</v>
      </c>
      <c r="G134" s="17">
        <v>2.0</v>
      </c>
      <c r="H134" s="17">
        <v>2.0</v>
      </c>
      <c r="I134" s="17">
        <v>0.0</v>
      </c>
      <c r="M134" s="76">
        <f t="shared" si="1"/>
        <v>0</v>
      </c>
    </row>
    <row r="135">
      <c r="D135" s="17">
        <v>132.0</v>
      </c>
      <c r="E135" s="17">
        <v>6.0</v>
      </c>
      <c r="F135" s="17">
        <v>9.0</v>
      </c>
      <c r="G135" s="17">
        <v>1.0</v>
      </c>
      <c r="H135" s="17">
        <v>1.0</v>
      </c>
      <c r="I135" s="17">
        <v>0.0</v>
      </c>
      <c r="M135" s="76">
        <f t="shared" si="1"/>
        <v>0</v>
      </c>
    </row>
    <row r="136">
      <c r="D136" s="17">
        <v>133.0</v>
      </c>
      <c r="E136" s="17">
        <v>8.0</v>
      </c>
      <c r="F136" s="17">
        <v>3.0</v>
      </c>
      <c r="G136" s="17">
        <v>1.0</v>
      </c>
      <c r="H136" s="17">
        <v>1.0</v>
      </c>
      <c r="I136" s="17">
        <v>0.0</v>
      </c>
      <c r="M136" s="76">
        <f t="shared" si="1"/>
        <v>0</v>
      </c>
    </row>
    <row r="137">
      <c r="D137" s="17">
        <v>134.0</v>
      </c>
      <c r="E137" s="17">
        <v>3.0</v>
      </c>
      <c r="F137" s="17">
        <v>3.0</v>
      </c>
      <c r="G137" s="17">
        <v>1.0</v>
      </c>
      <c r="H137" s="17">
        <v>1.0</v>
      </c>
      <c r="I137" s="17">
        <v>0.0</v>
      </c>
      <c r="M137" s="76">
        <f t="shared" si="1"/>
        <v>0</v>
      </c>
    </row>
    <row r="138">
      <c r="B138" s="17" t="s">
        <v>12</v>
      </c>
      <c r="C138" s="17">
        <v>92.0</v>
      </c>
      <c r="D138" s="17">
        <v>0.0</v>
      </c>
      <c r="E138" s="17">
        <v>3.0</v>
      </c>
      <c r="F138" s="17">
        <v>14.0</v>
      </c>
      <c r="G138" s="17">
        <v>3.0</v>
      </c>
      <c r="H138" s="17">
        <v>2.0</v>
      </c>
      <c r="I138" s="17">
        <v>0.0</v>
      </c>
      <c r="M138" s="76">
        <f t="shared" si="1"/>
        <v>0</v>
      </c>
    </row>
    <row r="139">
      <c r="D139" s="17">
        <v>1.0</v>
      </c>
      <c r="E139" s="17">
        <v>5.0</v>
      </c>
      <c r="F139" s="17">
        <v>14.0</v>
      </c>
      <c r="G139" s="17">
        <v>1.0</v>
      </c>
      <c r="H139" s="17">
        <v>1.0</v>
      </c>
      <c r="I139" s="17">
        <v>3.0</v>
      </c>
      <c r="M139" s="76">
        <f t="shared" si="1"/>
        <v>0</v>
      </c>
    </row>
    <row r="140">
      <c r="D140" s="17">
        <v>2.0</v>
      </c>
      <c r="E140" s="17">
        <v>3.0</v>
      </c>
      <c r="F140" s="17">
        <v>10.0</v>
      </c>
      <c r="G140" s="17">
        <v>3.0</v>
      </c>
      <c r="H140" s="17">
        <v>2.0</v>
      </c>
      <c r="I140" s="17">
        <v>0.0</v>
      </c>
      <c r="M140" s="76">
        <f t="shared" si="1"/>
        <v>0</v>
      </c>
    </row>
    <row r="141">
      <c r="D141" s="17">
        <v>3.0</v>
      </c>
      <c r="E141" s="17">
        <v>3.0</v>
      </c>
      <c r="F141" s="17">
        <v>4.0</v>
      </c>
      <c r="G141" s="17">
        <v>1.0</v>
      </c>
      <c r="H141" s="17">
        <v>1.0</v>
      </c>
      <c r="I141" s="17">
        <v>0.0</v>
      </c>
      <c r="M141" s="76">
        <f t="shared" si="1"/>
        <v>0</v>
      </c>
    </row>
    <row r="142">
      <c r="D142" s="17">
        <v>4.0</v>
      </c>
      <c r="E142" s="17">
        <v>3.0</v>
      </c>
      <c r="F142" s="17">
        <v>3.0</v>
      </c>
      <c r="G142" s="17">
        <v>3.0</v>
      </c>
      <c r="H142" s="17">
        <v>3.0</v>
      </c>
      <c r="I142" s="17">
        <v>0.0</v>
      </c>
      <c r="M142" s="76">
        <f t="shared" si="1"/>
        <v>1</v>
      </c>
    </row>
    <row r="143">
      <c r="D143" s="17">
        <v>5.0</v>
      </c>
      <c r="E143" s="17">
        <v>3.0</v>
      </c>
      <c r="F143" s="17">
        <v>4.0</v>
      </c>
      <c r="G143" s="17">
        <v>3.0</v>
      </c>
      <c r="H143" s="17">
        <v>3.0</v>
      </c>
      <c r="I143" s="17">
        <v>0.0</v>
      </c>
      <c r="M143" s="76">
        <f t="shared" si="1"/>
        <v>1</v>
      </c>
    </row>
    <row r="144">
      <c r="D144" s="17">
        <v>6.0</v>
      </c>
      <c r="E144" s="17">
        <v>3.0</v>
      </c>
      <c r="F144" s="17">
        <v>9.0</v>
      </c>
      <c r="G144" s="17">
        <v>2.0</v>
      </c>
      <c r="H144" s="17">
        <v>1.0</v>
      </c>
      <c r="I144" s="17">
        <v>9.0</v>
      </c>
      <c r="M144" s="76">
        <f t="shared" si="1"/>
        <v>0</v>
      </c>
    </row>
    <row r="145">
      <c r="D145" s="17">
        <v>7.0</v>
      </c>
      <c r="E145" s="17">
        <v>3.0</v>
      </c>
      <c r="F145" s="17">
        <v>14.0</v>
      </c>
      <c r="G145" s="17">
        <v>1.0</v>
      </c>
      <c r="H145" s="17">
        <v>1.0</v>
      </c>
      <c r="I145" s="17">
        <v>17.0</v>
      </c>
      <c r="M145" s="76">
        <f t="shared" si="1"/>
        <v>0</v>
      </c>
    </row>
    <row r="146">
      <c r="D146" s="17">
        <v>8.0</v>
      </c>
      <c r="E146" s="17">
        <v>6.0</v>
      </c>
      <c r="F146" s="17">
        <v>4.0</v>
      </c>
      <c r="G146" s="17">
        <v>1.0</v>
      </c>
      <c r="H146" s="17">
        <v>1.0</v>
      </c>
      <c r="I146" s="17">
        <v>6.0</v>
      </c>
      <c r="M146" s="76">
        <f t="shared" si="1"/>
        <v>0</v>
      </c>
    </row>
    <row r="147">
      <c r="D147" s="17">
        <v>9.0</v>
      </c>
      <c r="E147" s="17">
        <v>3.0</v>
      </c>
      <c r="F147" s="17">
        <v>9.0</v>
      </c>
      <c r="G147" s="17">
        <v>1.0</v>
      </c>
      <c r="H147" s="17">
        <v>1.0</v>
      </c>
      <c r="I147" s="17">
        <v>18.0</v>
      </c>
      <c r="M147" s="76">
        <f t="shared" si="1"/>
        <v>0</v>
      </c>
    </row>
    <row r="148">
      <c r="D148" s="17">
        <v>10.0</v>
      </c>
      <c r="E148" s="17">
        <v>3.0</v>
      </c>
      <c r="F148" s="17">
        <v>14.0</v>
      </c>
      <c r="G148" s="17">
        <v>3.0</v>
      </c>
      <c r="H148" s="17">
        <v>2.0</v>
      </c>
      <c r="I148" s="17">
        <v>0.0</v>
      </c>
      <c r="M148" s="76">
        <f t="shared" si="1"/>
        <v>0</v>
      </c>
    </row>
    <row r="149">
      <c r="D149" s="17">
        <v>11.0</v>
      </c>
      <c r="E149" s="17">
        <v>3.0</v>
      </c>
      <c r="F149" s="17">
        <v>5.0</v>
      </c>
      <c r="G149" s="17">
        <v>1.0</v>
      </c>
      <c r="H149" s="17">
        <v>1.0</v>
      </c>
      <c r="I149" s="17">
        <v>0.0</v>
      </c>
      <c r="M149" s="76">
        <f t="shared" si="1"/>
        <v>0</v>
      </c>
    </row>
    <row r="150">
      <c r="D150" s="17">
        <v>12.0</v>
      </c>
      <c r="E150" s="17">
        <v>4.0</v>
      </c>
      <c r="F150" s="17">
        <v>3.0</v>
      </c>
      <c r="G150" s="17">
        <v>4.0</v>
      </c>
      <c r="H150" s="17">
        <v>4.0</v>
      </c>
      <c r="I150" s="17">
        <v>0.0</v>
      </c>
      <c r="M150" s="76">
        <f t="shared" si="1"/>
        <v>1</v>
      </c>
    </row>
    <row r="151">
      <c r="D151" s="17">
        <v>13.0</v>
      </c>
      <c r="E151" s="17">
        <v>4.0</v>
      </c>
      <c r="F151" s="17">
        <v>3.0</v>
      </c>
      <c r="G151" s="17">
        <v>4.0</v>
      </c>
      <c r="H151" s="17">
        <v>4.0</v>
      </c>
      <c r="I151" s="17">
        <v>2.0</v>
      </c>
      <c r="M151" s="76">
        <f t="shared" si="1"/>
        <v>1</v>
      </c>
    </row>
    <row r="152">
      <c r="D152" s="17">
        <v>14.0</v>
      </c>
      <c r="E152" s="17">
        <v>3.0</v>
      </c>
      <c r="F152" s="17">
        <v>4.0</v>
      </c>
      <c r="G152" s="17">
        <v>2.0</v>
      </c>
      <c r="H152" s="17">
        <v>2.0</v>
      </c>
      <c r="I152" s="17">
        <v>0.0</v>
      </c>
      <c r="M152" s="76">
        <f t="shared" si="1"/>
        <v>0</v>
      </c>
    </row>
    <row r="153">
      <c r="D153" s="17">
        <v>15.0</v>
      </c>
      <c r="E153" s="17">
        <v>3.0</v>
      </c>
      <c r="F153" s="17">
        <v>6.0</v>
      </c>
      <c r="G153" s="17">
        <v>2.0</v>
      </c>
      <c r="H153" s="17">
        <v>2.0</v>
      </c>
      <c r="I153" s="17">
        <v>5.0</v>
      </c>
      <c r="M153" s="76">
        <f t="shared" si="1"/>
        <v>0</v>
      </c>
    </row>
    <row r="154">
      <c r="D154" s="17">
        <v>16.0</v>
      </c>
      <c r="E154" s="17">
        <v>3.0</v>
      </c>
      <c r="F154" s="17">
        <v>3.0</v>
      </c>
      <c r="G154" s="17">
        <v>3.0</v>
      </c>
      <c r="H154" s="17">
        <v>3.0</v>
      </c>
      <c r="I154" s="17">
        <v>0.0</v>
      </c>
      <c r="M154" s="76">
        <f t="shared" si="1"/>
        <v>1</v>
      </c>
    </row>
    <row r="155">
      <c r="D155" s="17">
        <v>17.0</v>
      </c>
      <c r="E155" s="17">
        <v>3.0</v>
      </c>
      <c r="F155" s="17">
        <v>3.0</v>
      </c>
      <c r="G155" s="17">
        <v>3.0</v>
      </c>
      <c r="H155" s="17">
        <v>3.0</v>
      </c>
      <c r="I155" s="17">
        <v>0.0</v>
      </c>
      <c r="M155" s="76">
        <f t="shared" si="1"/>
        <v>1</v>
      </c>
    </row>
    <row r="156">
      <c r="D156" s="17">
        <v>18.0</v>
      </c>
      <c r="E156" s="17">
        <v>3.0</v>
      </c>
      <c r="F156" s="17">
        <v>4.0</v>
      </c>
      <c r="G156" s="17">
        <v>2.0</v>
      </c>
      <c r="H156" s="17">
        <v>2.0</v>
      </c>
      <c r="I156" s="17">
        <v>4.0</v>
      </c>
      <c r="M156" s="76">
        <f t="shared" si="1"/>
        <v>0</v>
      </c>
    </row>
    <row r="157">
      <c r="D157" s="17">
        <v>19.0</v>
      </c>
      <c r="E157" s="17">
        <v>3.0</v>
      </c>
      <c r="F157" s="17">
        <v>4.0</v>
      </c>
      <c r="G157" s="17">
        <v>1.0</v>
      </c>
      <c r="H157" s="17">
        <v>1.0</v>
      </c>
      <c r="I157" s="17">
        <v>0.0</v>
      </c>
      <c r="M157" s="76">
        <f t="shared" si="1"/>
        <v>0</v>
      </c>
    </row>
    <row r="158">
      <c r="D158" s="17">
        <v>20.0</v>
      </c>
      <c r="E158" s="17">
        <v>4.0</v>
      </c>
      <c r="F158" s="17">
        <v>4.0</v>
      </c>
      <c r="G158" s="17">
        <v>2.0</v>
      </c>
      <c r="H158" s="17">
        <v>2.0</v>
      </c>
      <c r="I158" s="17">
        <v>5.0</v>
      </c>
      <c r="M158" s="76">
        <f t="shared" si="1"/>
        <v>0</v>
      </c>
    </row>
    <row r="159">
      <c r="D159" s="17">
        <v>21.0</v>
      </c>
      <c r="E159" s="17">
        <v>6.0</v>
      </c>
      <c r="F159" s="17">
        <v>6.0</v>
      </c>
      <c r="G159" s="17">
        <v>5.0</v>
      </c>
      <c r="H159" s="17">
        <v>5.0</v>
      </c>
      <c r="I159" s="17">
        <v>0.0</v>
      </c>
      <c r="M159" s="76">
        <f t="shared" si="1"/>
        <v>1</v>
      </c>
    </row>
    <row r="160">
      <c r="D160" s="17">
        <v>22.0</v>
      </c>
      <c r="E160" s="17">
        <v>3.0</v>
      </c>
      <c r="F160" s="17">
        <v>11.0</v>
      </c>
      <c r="G160" s="17">
        <v>2.0</v>
      </c>
      <c r="H160" s="17">
        <v>2.0</v>
      </c>
      <c r="I160" s="17">
        <v>0.0</v>
      </c>
      <c r="M160" s="76">
        <f t="shared" si="1"/>
        <v>0</v>
      </c>
    </row>
    <row r="161">
      <c r="D161" s="17">
        <v>23.0</v>
      </c>
      <c r="E161" s="17">
        <v>3.0</v>
      </c>
      <c r="F161" s="17">
        <v>3.0</v>
      </c>
      <c r="G161" s="17">
        <v>2.0</v>
      </c>
      <c r="H161" s="17">
        <v>2.0</v>
      </c>
      <c r="I161" s="17">
        <v>7.0</v>
      </c>
      <c r="M161" s="76">
        <f t="shared" si="1"/>
        <v>0</v>
      </c>
    </row>
    <row r="162">
      <c r="D162" s="17">
        <v>24.0</v>
      </c>
      <c r="E162" s="17">
        <v>3.0</v>
      </c>
      <c r="F162" s="17">
        <v>4.0</v>
      </c>
      <c r="G162" s="17">
        <v>3.0</v>
      </c>
      <c r="H162" s="17">
        <v>3.0</v>
      </c>
      <c r="I162" s="17">
        <v>0.0</v>
      </c>
      <c r="M162" s="76">
        <f t="shared" si="1"/>
        <v>1</v>
      </c>
    </row>
    <row r="163">
      <c r="D163" s="17">
        <v>25.0</v>
      </c>
      <c r="E163" s="17">
        <v>4.0</v>
      </c>
      <c r="F163" s="17">
        <v>5.0</v>
      </c>
      <c r="G163" s="17">
        <v>4.0</v>
      </c>
      <c r="H163" s="17">
        <v>4.0</v>
      </c>
      <c r="I163" s="17">
        <v>2.0</v>
      </c>
      <c r="M163" s="76">
        <f t="shared" si="1"/>
        <v>1</v>
      </c>
    </row>
    <row r="164">
      <c r="D164" s="17">
        <v>26.0</v>
      </c>
      <c r="E164" s="17">
        <v>3.0</v>
      </c>
      <c r="F164" s="17">
        <v>5.0</v>
      </c>
      <c r="G164" s="17">
        <v>2.0</v>
      </c>
      <c r="H164" s="17">
        <v>2.0</v>
      </c>
      <c r="I164" s="17">
        <v>8.0</v>
      </c>
      <c r="M164" s="76">
        <f t="shared" si="1"/>
        <v>0</v>
      </c>
    </row>
    <row r="165">
      <c r="B165" s="17" t="s">
        <v>13</v>
      </c>
      <c r="C165" s="17">
        <v>21.0</v>
      </c>
      <c r="D165" s="17">
        <v>0.0</v>
      </c>
      <c r="E165" s="17">
        <v>4.0</v>
      </c>
      <c r="F165" s="17">
        <v>6.0</v>
      </c>
      <c r="G165" s="17">
        <v>2.0</v>
      </c>
      <c r="H165" s="17">
        <v>2.0</v>
      </c>
      <c r="I165" s="17">
        <v>16.0</v>
      </c>
      <c r="M165" s="76">
        <f t="shared" si="1"/>
        <v>0</v>
      </c>
    </row>
    <row r="166">
      <c r="D166" s="17">
        <v>1.0</v>
      </c>
      <c r="E166" s="17">
        <v>7.0</v>
      </c>
      <c r="F166" s="17">
        <v>3.0</v>
      </c>
      <c r="G166" s="17">
        <v>1.0</v>
      </c>
      <c r="H166" s="17">
        <v>1.0</v>
      </c>
      <c r="I166" s="17">
        <v>2.0</v>
      </c>
      <c r="M166" s="76">
        <f t="shared" si="1"/>
        <v>0</v>
      </c>
    </row>
    <row r="167">
      <c r="D167" s="17">
        <v>2.0</v>
      </c>
      <c r="E167" s="17">
        <v>3.0</v>
      </c>
      <c r="F167" s="17">
        <v>7.0</v>
      </c>
      <c r="G167" s="17">
        <v>2.0</v>
      </c>
      <c r="H167" s="17">
        <v>2.0</v>
      </c>
      <c r="I167" s="17">
        <v>0.0</v>
      </c>
      <c r="M167" s="76">
        <f t="shared" si="1"/>
        <v>0</v>
      </c>
    </row>
    <row r="168">
      <c r="D168" s="17">
        <v>3.0</v>
      </c>
      <c r="E168" s="17">
        <v>4.0</v>
      </c>
      <c r="F168" s="17">
        <v>5.0</v>
      </c>
      <c r="G168" s="17">
        <v>4.0</v>
      </c>
      <c r="H168" s="17">
        <v>4.0</v>
      </c>
      <c r="I168" s="17">
        <v>0.0</v>
      </c>
      <c r="M168" s="76">
        <f t="shared" si="1"/>
        <v>1</v>
      </c>
    </row>
    <row r="169">
      <c r="D169" s="17">
        <v>4.0</v>
      </c>
      <c r="E169" s="17">
        <v>3.0</v>
      </c>
      <c r="F169" s="17">
        <v>3.0</v>
      </c>
      <c r="G169" s="17">
        <v>2.0</v>
      </c>
      <c r="H169" s="17">
        <v>2.0</v>
      </c>
      <c r="I169" s="17">
        <v>0.0</v>
      </c>
      <c r="M169" s="76">
        <f t="shared" si="1"/>
        <v>0</v>
      </c>
    </row>
    <row r="170">
      <c r="B170" s="17" t="s">
        <v>14</v>
      </c>
      <c r="C170" s="17">
        <v>106.0</v>
      </c>
      <c r="D170" s="17">
        <v>0.0</v>
      </c>
      <c r="E170" s="17">
        <v>3.0</v>
      </c>
      <c r="F170" s="17">
        <v>4.0</v>
      </c>
      <c r="G170" s="17">
        <v>3.0</v>
      </c>
      <c r="H170" s="17">
        <v>3.0</v>
      </c>
      <c r="I170" s="17">
        <v>0.0</v>
      </c>
      <c r="M170" s="76">
        <f t="shared" si="1"/>
        <v>1</v>
      </c>
    </row>
    <row r="171">
      <c r="D171" s="17">
        <v>1.0</v>
      </c>
      <c r="E171" s="17">
        <v>3.0</v>
      </c>
      <c r="F171" s="17">
        <v>6.0</v>
      </c>
      <c r="G171" s="17">
        <v>2.0</v>
      </c>
      <c r="H171" s="17">
        <v>2.0</v>
      </c>
      <c r="I171" s="17">
        <v>4.0</v>
      </c>
      <c r="M171" s="76">
        <f t="shared" si="1"/>
        <v>0</v>
      </c>
    </row>
    <row r="172">
      <c r="D172" s="17">
        <v>2.0</v>
      </c>
      <c r="E172" s="17">
        <v>4.0</v>
      </c>
      <c r="F172" s="17">
        <v>4.0</v>
      </c>
      <c r="G172" s="17">
        <v>3.0</v>
      </c>
      <c r="H172" s="17">
        <v>4.0</v>
      </c>
      <c r="I172" s="17">
        <v>0.0</v>
      </c>
      <c r="M172" s="76">
        <f t="shared" si="1"/>
        <v>1</v>
      </c>
    </row>
    <row r="173">
      <c r="D173" s="17">
        <v>3.0</v>
      </c>
      <c r="E173" s="17">
        <v>4.0</v>
      </c>
      <c r="F173" s="17">
        <v>10.0</v>
      </c>
      <c r="G173" s="17">
        <v>1.0</v>
      </c>
      <c r="H173" s="17">
        <v>1.0</v>
      </c>
      <c r="I173" s="17">
        <v>0.0</v>
      </c>
      <c r="M173" s="76">
        <f t="shared" si="1"/>
        <v>0</v>
      </c>
    </row>
    <row r="174">
      <c r="D174" s="17">
        <v>4.0</v>
      </c>
      <c r="E174" s="17">
        <v>3.0</v>
      </c>
      <c r="F174" s="17">
        <v>17.0</v>
      </c>
      <c r="G174" s="17">
        <v>1.0</v>
      </c>
      <c r="H174" s="17">
        <v>1.0</v>
      </c>
      <c r="I174" s="17">
        <v>0.0</v>
      </c>
      <c r="M174" s="76">
        <f t="shared" si="1"/>
        <v>0</v>
      </c>
    </row>
    <row r="175">
      <c r="D175" s="17">
        <v>5.0</v>
      </c>
      <c r="E175" s="17">
        <v>3.0</v>
      </c>
      <c r="F175" s="17">
        <v>16.0</v>
      </c>
      <c r="G175" s="17">
        <v>1.0</v>
      </c>
      <c r="H175" s="17">
        <v>1.0</v>
      </c>
      <c r="I175" s="17">
        <v>3.0</v>
      </c>
      <c r="M175" s="76">
        <f t="shared" si="1"/>
        <v>0</v>
      </c>
    </row>
    <row r="176">
      <c r="D176" s="17">
        <v>6.0</v>
      </c>
      <c r="E176" s="17">
        <v>5.0</v>
      </c>
      <c r="F176" s="17">
        <v>4.0</v>
      </c>
      <c r="G176" s="17">
        <v>3.0</v>
      </c>
      <c r="H176" s="17">
        <v>4.0</v>
      </c>
      <c r="I176" s="17">
        <v>0.0</v>
      </c>
      <c r="M176" s="76">
        <f t="shared" si="1"/>
        <v>1</v>
      </c>
    </row>
    <row r="177">
      <c r="D177" s="17">
        <v>7.0</v>
      </c>
      <c r="E177" s="17">
        <v>3.0</v>
      </c>
      <c r="F177" s="17">
        <v>7.0</v>
      </c>
      <c r="G177" s="17">
        <v>3.0</v>
      </c>
      <c r="H177" s="17">
        <v>2.0</v>
      </c>
      <c r="I177" s="17">
        <v>0.0</v>
      </c>
      <c r="M177" s="76">
        <f t="shared" si="1"/>
        <v>0</v>
      </c>
    </row>
    <row r="178">
      <c r="D178" s="17">
        <v>8.0</v>
      </c>
      <c r="E178" s="17">
        <v>3.0</v>
      </c>
      <c r="F178" s="17">
        <v>12.0</v>
      </c>
      <c r="G178" s="17">
        <v>1.0</v>
      </c>
      <c r="H178" s="17">
        <v>1.0</v>
      </c>
      <c r="I178" s="17">
        <v>0.0</v>
      </c>
      <c r="M178" s="76">
        <f t="shared" si="1"/>
        <v>0</v>
      </c>
    </row>
    <row r="179">
      <c r="D179" s="17">
        <v>9.0</v>
      </c>
      <c r="E179" s="17">
        <v>4.0</v>
      </c>
      <c r="F179" s="17">
        <v>10.0</v>
      </c>
      <c r="G179" s="17">
        <v>1.0</v>
      </c>
      <c r="H179" s="17">
        <v>1.0</v>
      </c>
      <c r="I179" s="17">
        <v>0.0</v>
      </c>
      <c r="M179" s="76">
        <f t="shared" si="1"/>
        <v>0</v>
      </c>
    </row>
    <row r="180">
      <c r="D180" s="17">
        <v>10.0</v>
      </c>
      <c r="E180" s="17">
        <v>3.0</v>
      </c>
      <c r="F180" s="17">
        <v>2.0</v>
      </c>
      <c r="G180" s="17">
        <v>3.0</v>
      </c>
      <c r="H180" s="17">
        <v>3.0</v>
      </c>
      <c r="I180" s="17">
        <v>0.0</v>
      </c>
      <c r="M180" s="76">
        <f t="shared" si="1"/>
        <v>1</v>
      </c>
    </row>
    <row r="181">
      <c r="D181" s="17">
        <v>11.0</v>
      </c>
      <c r="E181" s="17">
        <v>3.0</v>
      </c>
      <c r="F181" s="17">
        <v>12.0</v>
      </c>
      <c r="G181" s="17">
        <v>1.0</v>
      </c>
      <c r="H181" s="17">
        <v>1.0</v>
      </c>
      <c r="I181" s="17">
        <v>8.0</v>
      </c>
      <c r="M181" s="76">
        <f t="shared" si="1"/>
        <v>0</v>
      </c>
    </row>
    <row r="182">
      <c r="D182" s="17">
        <v>12.0</v>
      </c>
      <c r="E182" s="17">
        <v>3.0</v>
      </c>
      <c r="F182" s="17">
        <v>4.0</v>
      </c>
      <c r="G182" s="17">
        <v>3.0</v>
      </c>
      <c r="H182" s="17">
        <v>3.0</v>
      </c>
      <c r="I182" s="17">
        <v>0.0</v>
      </c>
      <c r="M182" s="76">
        <f t="shared" si="1"/>
        <v>1</v>
      </c>
    </row>
    <row r="183">
      <c r="D183" s="17">
        <v>13.0</v>
      </c>
      <c r="E183" s="17">
        <v>3.0</v>
      </c>
      <c r="F183" s="17">
        <v>5.0</v>
      </c>
      <c r="G183" s="17">
        <v>1.0</v>
      </c>
      <c r="H183" s="17">
        <v>1.0</v>
      </c>
      <c r="I183" s="17">
        <v>5.0</v>
      </c>
      <c r="M183" s="76">
        <f t="shared" si="1"/>
        <v>0</v>
      </c>
    </row>
    <row r="184">
      <c r="D184" s="17">
        <v>14.0</v>
      </c>
      <c r="E184" s="17">
        <v>3.0</v>
      </c>
      <c r="F184" s="17">
        <v>5.0</v>
      </c>
      <c r="G184" s="17">
        <v>2.0</v>
      </c>
      <c r="H184" s="17">
        <v>3.0</v>
      </c>
      <c r="I184" s="17">
        <v>4.0</v>
      </c>
      <c r="M184" s="76">
        <f t="shared" si="1"/>
        <v>1</v>
      </c>
    </row>
    <row r="185">
      <c r="D185" s="17">
        <v>15.0</v>
      </c>
      <c r="E185" s="17">
        <v>3.0</v>
      </c>
      <c r="F185" s="17">
        <v>10.0</v>
      </c>
      <c r="G185" s="17">
        <v>1.0</v>
      </c>
      <c r="H185" s="17">
        <v>1.0</v>
      </c>
      <c r="I185" s="17">
        <v>0.0</v>
      </c>
      <c r="M185" s="76">
        <f t="shared" si="1"/>
        <v>0</v>
      </c>
    </row>
    <row r="186">
      <c r="D186" s="17">
        <v>16.0</v>
      </c>
      <c r="E186" s="17">
        <v>3.0</v>
      </c>
      <c r="F186" s="17">
        <v>15.0</v>
      </c>
      <c r="G186" s="17">
        <v>1.0</v>
      </c>
      <c r="H186" s="17">
        <v>1.0</v>
      </c>
      <c r="I186" s="17">
        <v>0.0</v>
      </c>
      <c r="M186" s="76">
        <f t="shared" si="1"/>
        <v>0</v>
      </c>
    </row>
    <row r="187">
      <c r="D187" s="17">
        <v>17.0</v>
      </c>
      <c r="E187" s="17">
        <v>6.0</v>
      </c>
      <c r="F187" s="17">
        <v>7.0</v>
      </c>
      <c r="G187" s="17">
        <v>1.0</v>
      </c>
      <c r="H187" s="17">
        <v>1.0</v>
      </c>
      <c r="I187" s="17">
        <v>4.0</v>
      </c>
      <c r="M187" s="76">
        <f t="shared" si="1"/>
        <v>0</v>
      </c>
    </row>
    <row r="188">
      <c r="D188" s="17">
        <v>18.0</v>
      </c>
      <c r="E188" s="17">
        <v>3.0</v>
      </c>
      <c r="F188" s="17">
        <v>7.0</v>
      </c>
      <c r="G188" s="17">
        <v>3.0</v>
      </c>
      <c r="H188" s="17">
        <v>3.0</v>
      </c>
      <c r="I188" s="17">
        <v>0.0</v>
      </c>
      <c r="M188" s="76">
        <f t="shared" si="1"/>
        <v>1</v>
      </c>
    </row>
    <row r="189">
      <c r="D189" s="17">
        <v>19.0</v>
      </c>
      <c r="E189" s="17">
        <v>4.0</v>
      </c>
      <c r="F189" s="17">
        <v>7.0</v>
      </c>
      <c r="G189" s="17">
        <v>2.0</v>
      </c>
      <c r="H189" s="17">
        <v>3.0</v>
      </c>
      <c r="I189" s="17">
        <v>0.0</v>
      </c>
      <c r="M189" s="76">
        <f t="shared" si="1"/>
        <v>1</v>
      </c>
    </row>
    <row r="190">
      <c r="D190" s="17">
        <v>20.0</v>
      </c>
      <c r="E190" s="17">
        <v>4.0</v>
      </c>
      <c r="F190" s="17">
        <v>34.0</v>
      </c>
      <c r="G190" s="17">
        <v>1.0</v>
      </c>
      <c r="H190" s="17">
        <v>1.0</v>
      </c>
      <c r="I190" s="17">
        <v>13.0</v>
      </c>
      <c r="M190" s="76">
        <f t="shared" si="1"/>
        <v>0</v>
      </c>
    </row>
    <row r="191">
      <c r="D191" s="17">
        <v>21.0</v>
      </c>
      <c r="E191" s="17">
        <v>3.0</v>
      </c>
      <c r="F191" s="17">
        <v>9.0</v>
      </c>
      <c r="G191" s="17">
        <v>1.0</v>
      </c>
      <c r="H191" s="17">
        <v>1.0</v>
      </c>
      <c r="I191" s="17">
        <v>0.0</v>
      </c>
      <c r="M191" s="76">
        <f t="shared" si="1"/>
        <v>0</v>
      </c>
    </row>
    <row r="192">
      <c r="D192" s="17">
        <v>22.0</v>
      </c>
      <c r="E192" s="17">
        <v>4.0</v>
      </c>
      <c r="F192" s="17">
        <v>10.0</v>
      </c>
      <c r="G192" s="17">
        <v>2.0</v>
      </c>
      <c r="H192" s="17">
        <v>2.0</v>
      </c>
      <c r="I192" s="17">
        <v>0.0</v>
      </c>
      <c r="M192" s="76">
        <f t="shared" si="1"/>
        <v>0</v>
      </c>
    </row>
    <row r="193">
      <c r="D193" s="17">
        <v>23.0</v>
      </c>
      <c r="E193" s="17">
        <v>3.0</v>
      </c>
      <c r="F193" s="17">
        <v>4.0</v>
      </c>
      <c r="G193" s="17">
        <v>3.0</v>
      </c>
      <c r="H193" s="17">
        <v>3.0</v>
      </c>
      <c r="I193" s="17">
        <v>0.0</v>
      </c>
      <c r="M193" s="76">
        <f t="shared" si="1"/>
        <v>1</v>
      </c>
    </row>
    <row r="194">
      <c r="D194" s="17">
        <v>24.0</v>
      </c>
      <c r="E194" s="17">
        <v>3.0</v>
      </c>
      <c r="F194" s="17">
        <v>4.0</v>
      </c>
      <c r="G194" s="17">
        <v>2.0</v>
      </c>
      <c r="H194" s="17">
        <v>2.0</v>
      </c>
      <c r="I194" s="17">
        <v>0.0</v>
      </c>
      <c r="M194" s="76">
        <f t="shared" si="1"/>
        <v>0</v>
      </c>
    </row>
    <row r="195">
      <c r="D195" s="17">
        <v>25.0</v>
      </c>
      <c r="E195" s="17">
        <v>3.0</v>
      </c>
      <c r="F195" s="17">
        <v>4.0</v>
      </c>
      <c r="G195" s="17">
        <v>3.0</v>
      </c>
      <c r="H195" s="17">
        <v>3.0</v>
      </c>
      <c r="I195" s="17">
        <v>4.0</v>
      </c>
      <c r="M195" s="76">
        <f t="shared" si="1"/>
        <v>1</v>
      </c>
    </row>
    <row r="196">
      <c r="D196" s="17">
        <v>26.0</v>
      </c>
      <c r="E196" s="17">
        <v>3.0</v>
      </c>
      <c r="F196" s="17">
        <v>5.0</v>
      </c>
      <c r="G196" s="17">
        <v>3.0</v>
      </c>
      <c r="H196" s="17">
        <v>3.0</v>
      </c>
      <c r="I196" s="17">
        <v>0.0</v>
      </c>
      <c r="M196" s="76">
        <f t="shared" si="1"/>
        <v>1</v>
      </c>
    </row>
    <row r="197">
      <c r="D197" s="17">
        <v>27.0</v>
      </c>
      <c r="E197" s="17">
        <v>3.0</v>
      </c>
      <c r="F197" s="17">
        <v>4.0</v>
      </c>
      <c r="G197" s="17">
        <v>2.0</v>
      </c>
      <c r="H197" s="17">
        <v>2.0</v>
      </c>
      <c r="I197" s="17">
        <v>7.0</v>
      </c>
      <c r="M197" s="76">
        <f t="shared" si="1"/>
        <v>0</v>
      </c>
    </row>
    <row r="198">
      <c r="D198" s="17">
        <v>28.0</v>
      </c>
      <c r="E198" s="17">
        <v>3.0</v>
      </c>
      <c r="F198" s="17">
        <v>4.0</v>
      </c>
      <c r="G198" s="17">
        <v>2.0</v>
      </c>
      <c r="H198" s="17">
        <v>3.0</v>
      </c>
      <c r="I198" s="17">
        <v>0.0</v>
      </c>
      <c r="M198" s="76">
        <f t="shared" si="1"/>
        <v>1</v>
      </c>
    </row>
    <row r="199">
      <c r="D199" s="17">
        <v>29.0</v>
      </c>
      <c r="E199" s="17">
        <v>3.0</v>
      </c>
      <c r="F199" s="17">
        <v>6.0</v>
      </c>
      <c r="G199" s="17">
        <v>2.0</v>
      </c>
      <c r="H199" s="17">
        <v>2.0</v>
      </c>
      <c r="I199" s="17">
        <v>0.0</v>
      </c>
      <c r="M199" s="76">
        <f t="shared" si="1"/>
        <v>0</v>
      </c>
    </row>
    <row r="200">
      <c r="B200" s="17" t="s">
        <v>15</v>
      </c>
      <c r="C200" s="17">
        <v>57.0</v>
      </c>
      <c r="D200" s="17">
        <v>0.0</v>
      </c>
      <c r="E200" s="17">
        <v>3.0</v>
      </c>
      <c r="F200" s="17">
        <v>7.0</v>
      </c>
      <c r="G200" s="17">
        <v>3.0</v>
      </c>
      <c r="H200" s="17">
        <v>3.0</v>
      </c>
      <c r="I200" s="17">
        <v>4.0</v>
      </c>
      <c r="M200" s="76">
        <f t="shared" si="1"/>
        <v>1</v>
      </c>
    </row>
    <row r="201">
      <c r="D201" s="17">
        <v>1.0</v>
      </c>
      <c r="E201" s="17">
        <v>3.0</v>
      </c>
      <c r="F201" s="17">
        <v>13.0</v>
      </c>
      <c r="G201" s="17">
        <v>1.0</v>
      </c>
      <c r="H201" s="17">
        <v>1.0</v>
      </c>
      <c r="I201" s="17">
        <v>2.0</v>
      </c>
      <c r="M201" s="76">
        <f t="shared" si="1"/>
        <v>0</v>
      </c>
    </row>
    <row r="202">
      <c r="D202" s="17">
        <v>2.0</v>
      </c>
      <c r="E202" s="17">
        <v>3.0</v>
      </c>
      <c r="F202" s="17">
        <v>5.0</v>
      </c>
      <c r="G202" s="17">
        <v>2.0</v>
      </c>
      <c r="H202" s="17">
        <v>3.0</v>
      </c>
      <c r="I202" s="17">
        <v>0.0</v>
      </c>
      <c r="M202" s="76">
        <f t="shared" si="1"/>
        <v>1</v>
      </c>
    </row>
    <row r="203">
      <c r="D203" s="17">
        <v>3.0</v>
      </c>
      <c r="E203" s="17">
        <v>4.0</v>
      </c>
      <c r="F203" s="17">
        <v>4.0</v>
      </c>
      <c r="G203" s="17">
        <v>3.0</v>
      </c>
      <c r="H203" s="17">
        <v>3.0</v>
      </c>
      <c r="I203" s="17">
        <v>4.0</v>
      </c>
      <c r="M203" s="76">
        <f t="shared" si="1"/>
        <v>1</v>
      </c>
    </row>
    <row r="204">
      <c r="D204" s="17">
        <v>4.0</v>
      </c>
      <c r="E204" s="17">
        <v>4.0</v>
      </c>
      <c r="F204" s="17">
        <v>6.0</v>
      </c>
      <c r="G204" s="17">
        <v>1.0</v>
      </c>
      <c r="H204" s="17">
        <v>1.0</v>
      </c>
      <c r="I204" s="17">
        <v>0.0</v>
      </c>
      <c r="M204" s="76">
        <f t="shared" si="1"/>
        <v>0</v>
      </c>
    </row>
    <row r="205">
      <c r="D205" s="17">
        <v>5.0</v>
      </c>
      <c r="E205" s="17">
        <v>3.0</v>
      </c>
      <c r="F205" s="17">
        <v>5.0</v>
      </c>
      <c r="G205" s="17">
        <v>2.0</v>
      </c>
      <c r="H205" s="17">
        <v>2.0</v>
      </c>
      <c r="I205" s="17">
        <v>3.0</v>
      </c>
      <c r="M205" s="76">
        <f t="shared" si="1"/>
        <v>0</v>
      </c>
    </row>
    <row r="206">
      <c r="D206" s="17">
        <v>6.0</v>
      </c>
      <c r="E206" s="17">
        <v>4.0</v>
      </c>
      <c r="F206" s="17">
        <v>5.0</v>
      </c>
      <c r="G206" s="17">
        <v>3.0</v>
      </c>
      <c r="H206" s="17">
        <v>3.0</v>
      </c>
      <c r="I206" s="17">
        <v>4.0</v>
      </c>
      <c r="M206" s="76">
        <f t="shared" si="1"/>
        <v>1</v>
      </c>
    </row>
    <row r="207">
      <c r="D207" s="17">
        <v>7.0</v>
      </c>
      <c r="E207" s="17">
        <v>3.0</v>
      </c>
      <c r="F207" s="17">
        <v>7.0</v>
      </c>
      <c r="G207" s="17">
        <v>1.0</v>
      </c>
      <c r="H207" s="17">
        <v>2.0</v>
      </c>
      <c r="I207" s="17">
        <v>0.0</v>
      </c>
      <c r="M207" s="76">
        <f t="shared" si="1"/>
        <v>0</v>
      </c>
    </row>
    <row r="208">
      <c r="D208" s="17">
        <v>8.0</v>
      </c>
      <c r="E208" s="17">
        <v>3.0</v>
      </c>
      <c r="F208" s="17">
        <v>11.0</v>
      </c>
      <c r="G208" s="17">
        <v>1.0</v>
      </c>
      <c r="H208" s="17">
        <v>1.0</v>
      </c>
      <c r="I208" s="17">
        <v>4.0</v>
      </c>
      <c r="M208" s="76">
        <f t="shared" si="1"/>
        <v>0</v>
      </c>
    </row>
    <row r="209">
      <c r="D209" s="17">
        <v>9.0</v>
      </c>
      <c r="E209" s="17">
        <v>4.0</v>
      </c>
      <c r="F209" s="17">
        <v>4.0</v>
      </c>
      <c r="G209" s="17">
        <v>4.0</v>
      </c>
      <c r="H209" s="17">
        <v>4.0</v>
      </c>
      <c r="I209" s="17">
        <v>7.0</v>
      </c>
      <c r="M209" s="76">
        <f t="shared" si="1"/>
        <v>1</v>
      </c>
    </row>
    <row r="210">
      <c r="D210" s="17">
        <v>10.0</v>
      </c>
      <c r="E210" s="17">
        <v>3.0</v>
      </c>
      <c r="F210" s="17">
        <v>8.0</v>
      </c>
      <c r="G210" s="17">
        <v>1.0</v>
      </c>
      <c r="H210" s="17">
        <v>1.0</v>
      </c>
      <c r="I210" s="17">
        <v>2.0</v>
      </c>
      <c r="M210" s="76">
        <f t="shared" si="1"/>
        <v>0</v>
      </c>
    </row>
    <row r="211">
      <c r="D211" s="17">
        <v>11.0</v>
      </c>
      <c r="E211" s="17">
        <v>3.0</v>
      </c>
      <c r="F211" s="17">
        <v>4.0</v>
      </c>
      <c r="G211" s="17">
        <v>2.0</v>
      </c>
      <c r="H211" s="17">
        <v>3.0</v>
      </c>
      <c r="I211" s="17">
        <v>0.0</v>
      </c>
      <c r="M211" s="76">
        <f t="shared" si="1"/>
        <v>1</v>
      </c>
    </row>
    <row r="212">
      <c r="D212" s="17">
        <v>12.0</v>
      </c>
      <c r="E212" s="17">
        <v>3.0</v>
      </c>
      <c r="F212" s="17">
        <v>7.0</v>
      </c>
      <c r="G212" s="17">
        <v>1.0</v>
      </c>
      <c r="H212" s="17">
        <v>1.0</v>
      </c>
      <c r="I212" s="17">
        <v>3.0</v>
      </c>
      <c r="M212" s="76">
        <f t="shared" si="1"/>
        <v>0</v>
      </c>
    </row>
    <row r="213">
      <c r="D213" s="17">
        <v>13.0</v>
      </c>
      <c r="E213" s="17">
        <v>4.0</v>
      </c>
      <c r="F213" s="17">
        <v>4.0</v>
      </c>
      <c r="G213" s="17">
        <v>4.0</v>
      </c>
      <c r="H213" s="17">
        <v>4.0</v>
      </c>
      <c r="I213" s="17">
        <v>5.0</v>
      </c>
      <c r="M213" s="76">
        <f t="shared" si="1"/>
        <v>1</v>
      </c>
    </row>
    <row r="214">
      <c r="D214" s="17">
        <v>14.0</v>
      </c>
      <c r="E214" s="17">
        <v>4.0</v>
      </c>
      <c r="F214" s="17">
        <v>4.0</v>
      </c>
      <c r="G214" s="17">
        <v>3.0</v>
      </c>
      <c r="H214" s="17">
        <v>4.0</v>
      </c>
      <c r="I214" s="17">
        <v>0.0</v>
      </c>
      <c r="M214" s="76">
        <f t="shared" si="1"/>
        <v>1</v>
      </c>
    </row>
    <row r="215">
      <c r="D215" s="17">
        <v>15.0</v>
      </c>
      <c r="E215" s="17">
        <v>3.0</v>
      </c>
      <c r="F215" s="17">
        <v>5.0</v>
      </c>
      <c r="G215" s="17">
        <v>1.0</v>
      </c>
      <c r="H215" s="17">
        <v>2.0</v>
      </c>
      <c r="I215" s="17">
        <v>0.0</v>
      </c>
      <c r="M215" s="76">
        <f t="shared" si="1"/>
        <v>0</v>
      </c>
    </row>
    <row r="216">
      <c r="B216" s="17" t="s">
        <v>16</v>
      </c>
      <c r="C216" s="17">
        <v>57.0</v>
      </c>
      <c r="D216" s="17">
        <v>0.0</v>
      </c>
      <c r="E216" s="17">
        <v>4.0</v>
      </c>
      <c r="F216" s="17">
        <v>3.0</v>
      </c>
      <c r="G216" s="17">
        <v>4.0</v>
      </c>
      <c r="H216" s="17">
        <v>4.0</v>
      </c>
      <c r="I216" s="17">
        <v>0.0</v>
      </c>
      <c r="M216" s="76">
        <f t="shared" si="1"/>
        <v>1</v>
      </c>
    </row>
    <row r="217">
      <c r="D217" s="17">
        <v>1.0</v>
      </c>
      <c r="E217" s="17">
        <v>3.0</v>
      </c>
      <c r="F217" s="17">
        <v>4.0</v>
      </c>
      <c r="G217" s="17">
        <v>2.0</v>
      </c>
      <c r="H217" s="17">
        <v>2.0</v>
      </c>
      <c r="I217" s="17">
        <v>0.0</v>
      </c>
      <c r="M217" s="76">
        <f t="shared" si="1"/>
        <v>0</v>
      </c>
    </row>
    <row r="218">
      <c r="D218" s="17">
        <v>2.0</v>
      </c>
      <c r="E218" s="17">
        <v>3.0</v>
      </c>
      <c r="F218" s="17">
        <v>8.0</v>
      </c>
      <c r="G218" s="17">
        <v>2.0</v>
      </c>
      <c r="H218" s="17">
        <v>2.0</v>
      </c>
      <c r="I218" s="17">
        <v>0.0</v>
      </c>
      <c r="J218" s="17"/>
      <c r="K218" s="17"/>
      <c r="L218" s="17"/>
      <c r="M218" s="76">
        <f t="shared" si="1"/>
        <v>0</v>
      </c>
      <c r="N218" s="17"/>
      <c r="O218" s="17"/>
    </row>
    <row r="219">
      <c r="D219" s="17">
        <v>3.0</v>
      </c>
      <c r="E219" s="17">
        <v>3.0</v>
      </c>
      <c r="F219" s="17">
        <v>4.0</v>
      </c>
      <c r="G219" s="17">
        <v>2.0</v>
      </c>
      <c r="H219" s="17">
        <v>2.0</v>
      </c>
      <c r="I219" s="17">
        <v>0.0</v>
      </c>
      <c r="M219" s="76">
        <f t="shared" si="1"/>
        <v>0</v>
      </c>
    </row>
    <row r="220">
      <c r="D220" s="17">
        <v>4.0</v>
      </c>
      <c r="E220" s="17">
        <v>3.0</v>
      </c>
      <c r="F220" s="17">
        <v>5.0</v>
      </c>
      <c r="G220" s="17">
        <v>2.0</v>
      </c>
      <c r="H220" s="17">
        <v>2.0</v>
      </c>
      <c r="I220" s="17">
        <v>0.0</v>
      </c>
      <c r="M220" s="76">
        <f t="shared" si="1"/>
        <v>0</v>
      </c>
    </row>
    <row r="221">
      <c r="D221" s="17">
        <v>5.0</v>
      </c>
      <c r="E221" s="17">
        <v>38.0</v>
      </c>
      <c r="F221" s="17">
        <v>4.0</v>
      </c>
      <c r="G221" s="17">
        <v>2.0</v>
      </c>
      <c r="H221" s="17">
        <v>2.0</v>
      </c>
      <c r="I221" s="17">
        <v>0.0</v>
      </c>
      <c r="M221" s="76">
        <f t="shared" si="1"/>
        <v>0</v>
      </c>
    </row>
    <row r="222">
      <c r="D222" s="17">
        <v>6.0</v>
      </c>
      <c r="E222" s="17">
        <v>3.0</v>
      </c>
      <c r="F222" s="17">
        <v>4.0</v>
      </c>
      <c r="G222" s="17">
        <v>2.0</v>
      </c>
      <c r="H222" s="17">
        <v>2.0</v>
      </c>
      <c r="I222" s="17">
        <v>0.0</v>
      </c>
      <c r="M222" s="76">
        <f t="shared" si="1"/>
        <v>0</v>
      </c>
    </row>
    <row r="223">
      <c r="B223" s="17" t="s">
        <v>17</v>
      </c>
      <c r="C223" s="17">
        <v>335.0</v>
      </c>
      <c r="D223" s="17">
        <v>0.0</v>
      </c>
      <c r="E223" s="17">
        <v>3.0</v>
      </c>
      <c r="F223" s="17">
        <v>4.0</v>
      </c>
      <c r="G223" s="17">
        <v>1.0</v>
      </c>
      <c r="H223" s="17">
        <v>1.0</v>
      </c>
      <c r="I223" s="17">
        <v>0.0</v>
      </c>
      <c r="M223" s="76">
        <f t="shared" si="1"/>
        <v>0</v>
      </c>
    </row>
    <row r="224">
      <c r="D224" s="17">
        <v>1.0</v>
      </c>
      <c r="E224" s="17">
        <v>3.0</v>
      </c>
      <c r="F224" s="17">
        <v>14.0</v>
      </c>
      <c r="G224" s="17">
        <v>1.0</v>
      </c>
      <c r="H224" s="17">
        <v>1.0</v>
      </c>
      <c r="I224" s="17">
        <v>0.0</v>
      </c>
      <c r="M224" s="76">
        <f t="shared" si="1"/>
        <v>0</v>
      </c>
    </row>
    <row r="225">
      <c r="D225" s="17">
        <v>2.0</v>
      </c>
      <c r="E225" s="17">
        <v>3.0</v>
      </c>
      <c r="F225" s="17">
        <v>3.0</v>
      </c>
      <c r="G225" s="17">
        <v>1.0</v>
      </c>
      <c r="H225" s="17">
        <v>1.0</v>
      </c>
      <c r="I225" s="17">
        <v>1.0</v>
      </c>
      <c r="M225" s="76">
        <f t="shared" si="1"/>
        <v>0</v>
      </c>
    </row>
    <row r="226">
      <c r="D226" s="17">
        <v>3.0</v>
      </c>
      <c r="E226" s="17">
        <v>5.0</v>
      </c>
      <c r="F226" s="17">
        <v>5.0</v>
      </c>
      <c r="G226" s="17">
        <v>4.0</v>
      </c>
      <c r="H226" s="17">
        <v>4.0</v>
      </c>
      <c r="I226" s="17">
        <v>0.0</v>
      </c>
      <c r="M226" s="76">
        <f t="shared" si="1"/>
        <v>1</v>
      </c>
    </row>
    <row r="227">
      <c r="D227" s="17">
        <v>4.0</v>
      </c>
      <c r="E227" s="17">
        <v>3.0</v>
      </c>
      <c r="F227" s="17">
        <v>5.0</v>
      </c>
      <c r="G227" s="17">
        <v>1.0</v>
      </c>
      <c r="H227" s="17">
        <v>2.0</v>
      </c>
      <c r="I227" s="17">
        <v>3.0</v>
      </c>
      <c r="M227" s="76">
        <f t="shared" si="1"/>
        <v>0</v>
      </c>
    </row>
    <row r="228">
      <c r="D228" s="17">
        <v>5.0</v>
      </c>
      <c r="E228" s="17">
        <v>6.0</v>
      </c>
      <c r="F228" s="17">
        <v>4.0</v>
      </c>
      <c r="G228" s="17">
        <v>1.0</v>
      </c>
      <c r="H228" s="17">
        <v>2.0</v>
      </c>
      <c r="I228" s="17">
        <v>0.0</v>
      </c>
      <c r="M228" s="76">
        <f t="shared" si="1"/>
        <v>0</v>
      </c>
    </row>
    <row r="229">
      <c r="D229" s="17">
        <v>6.0</v>
      </c>
      <c r="E229" s="17">
        <v>3.0</v>
      </c>
      <c r="F229" s="17">
        <v>6.0</v>
      </c>
      <c r="G229" s="17">
        <v>3.0</v>
      </c>
      <c r="H229" s="17">
        <v>3.0</v>
      </c>
      <c r="I229" s="17">
        <v>0.0</v>
      </c>
      <c r="M229" s="76">
        <f t="shared" si="1"/>
        <v>1</v>
      </c>
    </row>
    <row r="230">
      <c r="D230" s="17">
        <v>7.0</v>
      </c>
      <c r="E230" s="17">
        <v>3.0</v>
      </c>
      <c r="F230" s="17">
        <v>3.0</v>
      </c>
      <c r="G230" s="17">
        <v>2.0</v>
      </c>
      <c r="H230" s="17">
        <v>3.0</v>
      </c>
      <c r="I230" s="17">
        <v>0.0</v>
      </c>
      <c r="M230" s="76">
        <f t="shared" si="1"/>
        <v>1</v>
      </c>
    </row>
    <row r="231">
      <c r="D231" s="17">
        <v>8.0</v>
      </c>
      <c r="E231" s="17">
        <v>5.0</v>
      </c>
      <c r="F231" s="17">
        <v>5.0</v>
      </c>
      <c r="G231" s="17">
        <v>3.0</v>
      </c>
      <c r="H231" s="17">
        <v>3.0</v>
      </c>
      <c r="I231" s="17">
        <v>0.0</v>
      </c>
      <c r="M231" s="76">
        <f t="shared" si="1"/>
        <v>1</v>
      </c>
    </row>
    <row r="232">
      <c r="D232" s="17">
        <v>9.0</v>
      </c>
      <c r="E232" s="17">
        <v>3.0</v>
      </c>
      <c r="F232" s="17">
        <v>7.0</v>
      </c>
      <c r="G232" s="17">
        <v>1.0</v>
      </c>
      <c r="H232" s="17">
        <v>2.0</v>
      </c>
      <c r="I232" s="17">
        <v>0.0</v>
      </c>
      <c r="M232" s="76">
        <f t="shared" si="1"/>
        <v>0</v>
      </c>
    </row>
    <row r="233">
      <c r="D233" s="17">
        <v>10.0</v>
      </c>
      <c r="E233" s="17">
        <v>4.0</v>
      </c>
      <c r="F233" s="17">
        <v>3.0</v>
      </c>
      <c r="G233" s="17">
        <v>4.0</v>
      </c>
      <c r="H233" s="17">
        <v>4.0</v>
      </c>
      <c r="I233" s="17">
        <v>0.0</v>
      </c>
      <c r="M233" s="76">
        <f t="shared" si="1"/>
        <v>1</v>
      </c>
    </row>
    <row r="234">
      <c r="D234" s="17">
        <v>11.0</v>
      </c>
      <c r="E234" s="17">
        <v>4.0</v>
      </c>
      <c r="F234" s="17">
        <v>4.0</v>
      </c>
      <c r="G234" s="17">
        <v>1.0</v>
      </c>
      <c r="H234" s="17">
        <v>1.0</v>
      </c>
      <c r="I234" s="17">
        <v>0.0</v>
      </c>
      <c r="M234" s="76">
        <f t="shared" si="1"/>
        <v>0</v>
      </c>
    </row>
    <row r="235">
      <c r="D235" s="17">
        <v>12.0</v>
      </c>
      <c r="E235" s="17">
        <v>3.0</v>
      </c>
      <c r="F235" s="17">
        <v>8.0</v>
      </c>
      <c r="G235" s="17">
        <v>1.0</v>
      </c>
      <c r="H235" s="17">
        <v>1.0</v>
      </c>
      <c r="I235" s="17">
        <v>3.0</v>
      </c>
      <c r="M235" s="76">
        <f t="shared" si="1"/>
        <v>0</v>
      </c>
    </row>
    <row r="236">
      <c r="D236" s="17">
        <v>13.0</v>
      </c>
      <c r="E236" s="17">
        <v>4.0</v>
      </c>
      <c r="F236" s="17">
        <v>2.0</v>
      </c>
      <c r="G236" s="17">
        <v>4.0</v>
      </c>
      <c r="H236" s="17">
        <v>4.0</v>
      </c>
      <c r="I236" s="17">
        <v>2.0</v>
      </c>
      <c r="M236" s="76">
        <f t="shared" si="1"/>
        <v>1</v>
      </c>
    </row>
    <row r="237">
      <c r="D237" s="17">
        <v>14.0</v>
      </c>
      <c r="E237" s="17">
        <v>5.0</v>
      </c>
      <c r="F237" s="17">
        <v>5.0</v>
      </c>
      <c r="G237" s="17">
        <v>1.0</v>
      </c>
      <c r="H237" s="17">
        <v>1.0</v>
      </c>
      <c r="I237" s="17">
        <v>0.0</v>
      </c>
      <c r="M237" s="76">
        <f t="shared" si="1"/>
        <v>0</v>
      </c>
    </row>
    <row r="238">
      <c r="D238" s="17">
        <v>15.0</v>
      </c>
      <c r="E238" s="17">
        <v>3.0</v>
      </c>
      <c r="F238" s="17">
        <v>12.0</v>
      </c>
      <c r="G238" s="17">
        <v>1.0</v>
      </c>
      <c r="H238" s="17">
        <v>1.0</v>
      </c>
      <c r="I238" s="17">
        <v>5.0</v>
      </c>
      <c r="M238" s="76">
        <f t="shared" si="1"/>
        <v>0</v>
      </c>
    </row>
    <row r="239">
      <c r="D239" s="17">
        <v>16.0</v>
      </c>
      <c r="E239" s="17">
        <v>3.0</v>
      </c>
      <c r="F239" s="17">
        <v>5.0</v>
      </c>
      <c r="G239" s="17">
        <v>3.0</v>
      </c>
      <c r="H239" s="17">
        <v>3.0</v>
      </c>
      <c r="I239" s="17">
        <v>0.0</v>
      </c>
      <c r="M239" s="76">
        <f t="shared" si="1"/>
        <v>1</v>
      </c>
    </row>
    <row r="240">
      <c r="D240" s="17">
        <v>17.0</v>
      </c>
      <c r="E240" s="17">
        <v>4.0</v>
      </c>
      <c r="F240" s="17">
        <v>7.0</v>
      </c>
      <c r="G240" s="17">
        <v>1.0</v>
      </c>
      <c r="H240" s="17">
        <v>3.0</v>
      </c>
      <c r="I240" s="17">
        <v>0.0</v>
      </c>
      <c r="M240" s="76">
        <f t="shared" si="1"/>
        <v>0</v>
      </c>
    </row>
    <row r="241">
      <c r="D241" s="17">
        <v>18.0</v>
      </c>
      <c r="E241" s="17">
        <v>3.0</v>
      </c>
      <c r="F241" s="17">
        <v>5.0</v>
      </c>
      <c r="G241" s="17">
        <v>2.0</v>
      </c>
      <c r="H241" s="17">
        <v>2.0</v>
      </c>
      <c r="I241" s="17">
        <v>0.0</v>
      </c>
      <c r="M241" s="76">
        <f t="shared" si="1"/>
        <v>0</v>
      </c>
    </row>
    <row r="242">
      <c r="D242" s="17">
        <v>19.0</v>
      </c>
      <c r="E242" s="17">
        <v>3.0</v>
      </c>
      <c r="F242" s="17">
        <v>6.0</v>
      </c>
      <c r="G242" s="17">
        <v>1.0</v>
      </c>
      <c r="H242" s="17">
        <v>1.0</v>
      </c>
      <c r="I242" s="17">
        <v>0.0</v>
      </c>
      <c r="M242" s="76">
        <f t="shared" si="1"/>
        <v>0</v>
      </c>
    </row>
    <row r="243">
      <c r="D243" s="17">
        <v>20.0</v>
      </c>
      <c r="E243" s="17">
        <v>3.0</v>
      </c>
      <c r="F243" s="17">
        <v>5.0</v>
      </c>
      <c r="G243" s="17">
        <v>3.0</v>
      </c>
      <c r="H243" s="17">
        <v>3.0</v>
      </c>
      <c r="I243" s="17">
        <v>0.0</v>
      </c>
      <c r="M243" s="76">
        <f t="shared" si="1"/>
        <v>1</v>
      </c>
    </row>
    <row r="244">
      <c r="D244" s="17">
        <v>21.0</v>
      </c>
      <c r="E244" s="17">
        <v>7.0</v>
      </c>
      <c r="F244" s="17">
        <v>15.0</v>
      </c>
      <c r="G244" s="17">
        <v>1.0</v>
      </c>
      <c r="H244" s="17">
        <v>1.0</v>
      </c>
      <c r="I244" s="17">
        <v>0.0</v>
      </c>
      <c r="M244" s="76">
        <f t="shared" si="1"/>
        <v>0</v>
      </c>
    </row>
    <row r="245">
      <c r="D245" s="17">
        <v>22.0</v>
      </c>
      <c r="E245" s="17">
        <v>11.0</v>
      </c>
      <c r="F245" s="17">
        <v>6.0</v>
      </c>
      <c r="G245" s="17">
        <v>2.0</v>
      </c>
      <c r="H245" s="17">
        <v>2.0</v>
      </c>
      <c r="I245" s="17">
        <v>6.0</v>
      </c>
      <c r="M245" s="76">
        <f t="shared" si="1"/>
        <v>0</v>
      </c>
    </row>
    <row r="246">
      <c r="D246" s="17">
        <v>23.0</v>
      </c>
      <c r="E246" s="17">
        <v>3.0</v>
      </c>
      <c r="F246" s="17">
        <v>4.0</v>
      </c>
      <c r="G246" s="17">
        <v>1.0</v>
      </c>
      <c r="H246" s="17">
        <v>1.0</v>
      </c>
      <c r="I246" s="17">
        <v>3.0</v>
      </c>
      <c r="M246" s="76">
        <f t="shared" si="1"/>
        <v>0</v>
      </c>
    </row>
    <row r="247">
      <c r="D247" s="17">
        <v>24.0</v>
      </c>
      <c r="E247" s="17">
        <v>3.0</v>
      </c>
      <c r="F247" s="17">
        <v>11.0</v>
      </c>
      <c r="G247" s="17">
        <v>1.0</v>
      </c>
      <c r="H247" s="17">
        <v>1.0</v>
      </c>
      <c r="I247" s="17">
        <v>0.0</v>
      </c>
      <c r="M247" s="76">
        <f t="shared" si="1"/>
        <v>0</v>
      </c>
    </row>
    <row r="248">
      <c r="D248" s="17">
        <v>25.0</v>
      </c>
      <c r="E248" s="17">
        <v>3.0</v>
      </c>
      <c r="F248" s="17">
        <v>4.0</v>
      </c>
      <c r="G248" s="17">
        <v>3.0</v>
      </c>
      <c r="H248" s="17">
        <v>3.0</v>
      </c>
      <c r="I248" s="17">
        <v>2.0</v>
      </c>
      <c r="M248" s="76">
        <f t="shared" si="1"/>
        <v>1</v>
      </c>
    </row>
    <row r="249">
      <c r="D249" s="17">
        <v>26.0</v>
      </c>
      <c r="E249" s="17">
        <v>3.0</v>
      </c>
      <c r="F249" s="17">
        <v>4.0</v>
      </c>
      <c r="G249" s="17">
        <v>1.0</v>
      </c>
      <c r="H249" s="17">
        <v>2.0</v>
      </c>
      <c r="I249" s="17">
        <v>0.0</v>
      </c>
      <c r="M249" s="76">
        <f t="shared" si="1"/>
        <v>0</v>
      </c>
    </row>
    <row r="250">
      <c r="D250" s="17">
        <v>27.0</v>
      </c>
      <c r="E250" s="17">
        <v>4.0</v>
      </c>
      <c r="F250" s="17">
        <v>5.0</v>
      </c>
      <c r="G250" s="17">
        <v>1.0</v>
      </c>
      <c r="H250" s="17">
        <v>1.0</v>
      </c>
      <c r="I250" s="17">
        <v>5.0</v>
      </c>
      <c r="M250" s="76">
        <f t="shared" si="1"/>
        <v>0</v>
      </c>
    </row>
    <row r="251">
      <c r="D251" s="17">
        <v>28.0</v>
      </c>
      <c r="E251" s="17">
        <v>3.0</v>
      </c>
      <c r="F251" s="17">
        <v>6.0</v>
      </c>
      <c r="G251" s="17">
        <v>1.0</v>
      </c>
      <c r="H251" s="17">
        <v>1.0</v>
      </c>
      <c r="I251" s="17">
        <v>0.0</v>
      </c>
      <c r="M251" s="76">
        <f t="shared" si="1"/>
        <v>0</v>
      </c>
    </row>
    <row r="252">
      <c r="D252" s="17">
        <v>29.0</v>
      </c>
      <c r="E252" s="17">
        <v>3.0</v>
      </c>
      <c r="F252" s="17">
        <v>5.0</v>
      </c>
      <c r="G252" s="17">
        <v>3.0</v>
      </c>
      <c r="H252" s="17">
        <v>3.0</v>
      </c>
      <c r="I252" s="17">
        <v>5.0</v>
      </c>
      <c r="M252" s="76">
        <f t="shared" si="1"/>
        <v>1</v>
      </c>
    </row>
    <row r="253">
      <c r="D253" s="17">
        <v>30.0</v>
      </c>
      <c r="E253" s="17">
        <v>3.0</v>
      </c>
      <c r="F253" s="17">
        <v>3.0</v>
      </c>
      <c r="G253" s="17">
        <v>1.0</v>
      </c>
      <c r="H253" s="17">
        <v>1.0</v>
      </c>
      <c r="I253" s="17">
        <v>3.0</v>
      </c>
      <c r="M253" s="76">
        <f t="shared" si="1"/>
        <v>0</v>
      </c>
    </row>
    <row r="254">
      <c r="D254" s="17">
        <v>31.0</v>
      </c>
      <c r="E254" s="17">
        <v>3.0</v>
      </c>
      <c r="F254" s="17">
        <v>4.0</v>
      </c>
      <c r="G254" s="17">
        <v>2.0</v>
      </c>
      <c r="H254" s="17">
        <v>2.0</v>
      </c>
      <c r="I254" s="17">
        <v>0.0</v>
      </c>
      <c r="M254" s="76">
        <f t="shared" si="1"/>
        <v>0</v>
      </c>
    </row>
    <row r="255">
      <c r="D255" s="17">
        <v>32.0</v>
      </c>
      <c r="E255" s="17">
        <v>3.0</v>
      </c>
      <c r="F255" s="17">
        <v>5.0</v>
      </c>
      <c r="G255" s="17">
        <v>1.0</v>
      </c>
      <c r="H255" s="17">
        <v>1.0</v>
      </c>
      <c r="I255" s="17">
        <v>3.0</v>
      </c>
      <c r="M255" s="76">
        <f t="shared" si="1"/>
        <v>0</v>
      </c>
    </row>
    <row r="256">
      <c r="D256" s="17">
        <v>33.0</v>
      </c>
      <c r="E256" s="17">
        <v>3.0</v>
      </c>
      <c r="F256" s="17">
        <v>6.0</v>
      </c>
      <c r="G256" s="17">
        <v>2.0</v>
      </c>
      <c r="H256" s="17">
        <v>2.0</v>
      </c>
      <c r="I256" s="17">
        <v>0.0</v>
      </c>
      <c r="M256" s="76">
        <f t="shared" si="1"/>
        <v>0</v>
      </c>
    </row>
    <row r="257">
      <c r="D257" s="17">
        <v>34.0</v>
      </c>
      <c r="E257" s="17">
        <v>4.0</v>
      </c>
      <c r="F257" s="17">
        <v>6.0</v>
      </c>
      <c r="G257" s="17">
        <v>3.0</v>
      </c>
      <c r="H257" s="17">
        <v>3.0</v>
      </c>
      <c r="I257" s="17">
        <v>7.0</v>
      </c>
      <c r="M257" s="76">
        <f t="shared" si="1"/>
        <v>1</v>
      </c>
    </row>
    <row r="258">
      <c r="D258" s="17">
        <v>35.0</v>
      </c>
      <c r="E258" s="17">
        <v>3.0</v>
      </c>
      <c r="F258" s="17">
        <v>9.0</v>
      </c>
      <c r="G258" s="17">
        <v>1.0</v>
      </c>
      <c r="H258" s="17">
        <v>3.0</v>
      </c>
      <c r="I258" s="17">
        <v>0.0</v>
      </c>
      <c r="M258" s="76">
        <f t="shared" si="1"/>
        <v>0</v>
      </c>
    </row>
    <row r="259">
      <c r="D259" s="17">
        <v>36.0</v>
      </c>
      <c r="E259" s="17">
        <v>3.0</v>
      </c>
      <c r="F259" s="17">
        <v>3.0</v>
      </c>
      <c r="G259" s="17">
        <v>1.0</v>
      </c>
      <c r="H259" s="17">
        <v>2.0</v>
      </c>
      <c r="I259" s="17">
        <v>0.0</v>
      </c>
      <c r="M259" s="76">
        <f t="shared" si="1"/>
        <v>0</v>
      </c>
    </row>
    <row r="260">
      <c r="D260" s="17">
        <v>37.0</v>
      </c>
      <c r="E260" s="17">
        <v>8.0</v>
      </c>
      <c r="F260" s="17">
        <v>5.0</v>
      </c>
      <c r="G260" s="17">
        <v>1.0</v>
      </c>
      <c r="H260" s="17">
        <v>1.0</v>
      </c>
      <c r="I260" s="17">
        <v>0.0</v>
      </c>
      <c r="M260" s="76">
        <f t="shared" si="1"/>
        <v>0</v>
      </c>
    </row>
    <row r="261">
      <c r="D261" s="17">
        <v>38.0</v>
      </c>
      <c r="E261" s="17">
        <v>3.0</v>
      </c>
      <c r="F261" s="17">
        <v>5.0</v>
      </c>
      <c r="G261" s="17">
        <v>1.0</v>
      </c>
      <c r="H261" s="17">
        <v>1.0</v>
      </c>
      <c r="I261" s="17">
        <v>2.0</v>
      </c>
      <c r="M261" s="76">
        <f t="shared" si="1"/>
        <v>0</v>
      </c>
    </row>
    <row r="262">
      <c r="D262" s="17">
        <v>39.0</v>
      </c>
      <c r="E262" s="17">
        <v>4.0</v>
      </c>
      <c r="F262" s="17">
        <v>7.0</v>
      </c>
      <c r="G262" s="17">
        <v>1.0</v>
      </c>
      <c r="H262" s="17">
        <v>1.0</v>
      </c>
      <c r="I262" s="17">
        <v>3.0</v>
      </c>
      <c r="M262" s="76">
        <f t="shared" si="1"/>
        <v>0</v>
      </c>
    </row>
    <row r="263">
      <c r="D263" s="17">
        <v>40.0</v>
      </c>
      <c r="E263" s="17">
        <v>3.0</v>
      </c>
      <c r="F263" s="17">
        <v>3.0</v>
      </c>
      <c r="G263" s="17">
        <v>3.0</v>
      </c>
      <c r="H263" s="17">
        <v>3.0</v>
      </c>
      <c r="I263" s="17">
        <v>0.0</v>
      </c>
      <c r="M263" s="76">
        <f t="shared" si="1"/>
        <v>1</v>
      </c>
    </row>
    <row r="264">
      <c r="D264" s="17">
        <v>41.0</v>
      </c>
      <c r="E264" s="17">
        <v>3.0</v>
      </c>
      <c r="F264" s="17">
        <v>3.0</v>
      </c>
      <c r="G264" s="17">
        <v>1.0</v>
      </c>
      <c r="H264" s="17">
        <v>2.0</v>
      </c>
      <c r="I264" s="17">
        <v>0.0</v>
      </c>
      <c r="M264" s="76">
        <f t="shared" si="1"/>
        <v>0</v>
      </c>
    </row>
    <row r="265">
      <c r="D265" s="17">
        <v>42.0</v>
      </c>
      <c r="E265" s="17">
        <v>4.0</v>
      </c>
      <c r="F265" s="17">
        <v>10.0</v>
      </c>
      <c r="G265" s="17">
        <v>1.0</v>
      </c>
      <c r="H265" s="17">
        <v>2.0</v>
      </c>
      <c r="I265" s="17">
        <v>0.0</v>
      </c>
      <c r="M265" s="76">
        <f t="shared" si="1"/>
        <v>0</v>
      </c>
    </row>
    <row r="266">
      <c r="D266" s="17">
        <v>43.0</v>
      </c>
      <c r="E266" s="17">
        <v>4.0</v>
      </c>
      <c r="F266" s="17">
        <v>21.0</v>
      </c>
      <c r="G266" s="17">
        <v>1.0</v>
      </c>
      <c r="H266" s="17">
        <v>1.0</v>
      </c>
      <c r="I266" s="17">
        <v>10.0</v>
      </c>
      <c r="M266" s="76">
        <f t="shared" si="1"/>
        <v>0</v>
      </c>
    </row>
    <row r="267">
      <c r="D267" s="17">
        <v>44.0</v>
      </c>
      <c r="E267" s="17">
        <v>3.0</v>
      </c>
      <c r="F267" s="17">
        <v>5.0</v>
      </c>
      <c r="G267" s="17">
        <v>1.0</v>
      </c>
      <c r="H267" s="17">
        <v>1.0</v>
      </c>
      <c r="I267" s="17">
        <v>0.0</v>
      </c>
      <c r="M267" s="76">
        <f t="shared" si="1"/>
        <v>0</v>
      </c>
    </row>
    <row r="268">
      <c r="D268" s="17">
        <v>45.0</v>
      </c>
      <c r="E268" s="17">
        <v>4.0</v>
      </c>
      <c r="F268" s="17">
        <v>5.0</v>
      </c>
      <c r="G268" s="17">
        <v>1.0</v>
      </c>
      <c r="H268" s="17">
        <v>1.0</v>
      </c>
      <c r="I268" s="17">
        <v>0.0</v>
      </c>
      <c r="M268" s="76">
        <f t="shared" si="1"/>
        <v>0</v>
      </c>
    </row>
    <row r="269">
      <c r="D269" s="17">
        <v>46.0</v>
      </c>
      <c r="E269" s="17">
        <v>3.0</v>
      </c>
      <c r="F269" s="17">
        <v>3.0</v>
      </c>
      <c r="G269" s="17">
        <v>2.0</v>
      </c>
      <c r="H269" s="17">
        <v>2.0</v>
      </c>
      <c r="I269" s="17">
        <v>0.0</v>
      </c>
      <c r="M269" s="76">
        <f t="shared" si="1"/>
        <v>0</v>
      </c>
    </row>
    <row r="270">
      <c r="D270" s="17">
        <v>47.0</v>
      </c>
      <c r="E270" s="17">
        <v>3.0</v>
      </c>
      <c r="F270" s="17">
        <v>3.0</v>
      </c>
      <c r="G270" s="17">
        <v>1.0</v>
      </c>
      <c r="H270" s="17">
        <v>1.0</v>
      </c>
      <c r="I270" s="17">
        <v>3.0</v>
      </c>
      <c r="M270" s="76">
        <f t="shared" si="1"/>
        <v>0</v>
      </c>
    </row>
    <row r="271">
      <c r="D271" s="17">
        <v>48.0</v>
      </c>
      <c r="E271" s="17">
        <v>6.0</v>
      </c>
      <c r="F271" s="17">
        <v>6.0</v>
      </c>
      <c r="G271" s="17">
        <v>1.0</v>
      </c>
      <c r="H271" s="17">
        <v>1.0</v>
      </c>
      <c r="I271" s="17">
        <v>0.0</v>
      </c>
      <c r="M271" s="76">
        <f t="shared" si="1"/>
        <v>0</v>
      </c>
    </row>
    <row r="272">
      <c r="D272" s="17">
        <v>49.0</v>
      </c>
      <c r="E272" s="17">
        <v>3.0</v>
      </c>
      <c r="F272" s="17">
        <v>3.0</v>
      </c>
      <c r="G272" s="17">
        <v>1.0</v>
      </c>
      <c r="H272" s="17">
        <v>2.0</v>
      </c>
      <c r="I272" s="17">
        <v>9.0</v>
      </c>
      <c r="M272" s="76">
        <f t="shared" si="1"/>
        <v>0</v>
      </c>
    </row>
    <row r="273">
      <c r="D273" s="17">
        <v>50.0</v>
      </c>
      <c r="E273" s="17">
        <v>3.0</v>
      </c>
      <c r="F273" s="17">
        <v>11.0</v>
      </c>
      <c r="G273" s="17">
        <v>1.0</v>
      </c>
      <c r="H273" s="17">
        <v>1.0</v>
      </c>
      <c r="I273" s="17">
        <v>0.0</v>
      </c>
      <c r="M273" s="76">
        <f t="shared" si="1"/>
        <v>0</v>
      </c>
    </row>
    <row r="274">
      <c r="D274" s="17">
        <v>51.0</v>
      </c>
      <c r="E274" s="17">
        <v>6.0</v>
      </c>
      <c r="F274" s="17">
        <v>5.0</v>
      </c>
      <c r="G274" s="17">
        <v>5.0</v>
      </c>
      <c r="H274" s="17">
        <v>5.0</v>
      </c>
      <c r="I274" s="17">
        <v>0.0</v>
      </c>
      <c r="M274" s="76">
        <f t="shared" si="1"/>
        <v>1</v>
      </c>
    </row>
    <row r="275">
      <c r="D275" s="17">
        <v>52.0</v>
      </c>
      <c r="E275" s="17">
        <v>3.0</v>
      </c>
      <c r="F275" s="17">
        <v>3.0</v>
      </c>
      <c r="G275" s="17">
        <v>2.0</v>
      </c>
      <c r="H275" s="17">
        <v>3.0</v>
      </c>
      <c r="I275" s="17">
        <v>0.0</v>
      </c>
      <c r="M275" s="76">
        <f t="shared" si="1"/>
        <v>1</v>
      </c>
    </row>
    <row r="276">
      <c r="D276" s="17">
        <v>53.0</v>
      </c>
      <c r="E276" s="17">
        <v>3.0</v>
      </c>
      <c r="F276" s="17">
        <v>10.0</v>
      </c>
      <c r="G276" s="17">
        <v>1.0</v>
      </c>
      <c r="H276" s="17">
        <v>1.0</v>
      </c>
      <c r="I276" s="17">
        <v>0.0</v>
      </c>
      <c r="M276" s="76">
        <f t="shared" si="1"/>
        <v>0</v>
      </c>
    </row>
    <row r="277">
      <c r="D277" s="17">
        <v>54.0</v>
      </c>
      <c r="E277" s="17">
        <v>3.0</v>
      </c>
      <c r="F277" s="17">
        <v>11.0</v>
      </c>
      <c r="G277" s="17">
        <v>1.0</v>
      </c>
      <c r="H277" s="17">
        <v>1.0</v>
      </c>
      <c r="I277" s="17">
        <v>0.0</v>
      </c>
      <c r="M277" s="76">
        <f t="shared" si="1"/>
        <v>0</v>
      </c>
    </row>
    <row r="278">
      <c r="D278" s="17">
        <v>55.0</v>
      </c>
      <c r="E278" s="17">
        <v>3.0</v>
      </c>
      <c r="F278" s="17">
        <v>3.0</v>
      </c>
      <c r="G278" s="17">
        <v>3.0</v>
      </c>
      <c r="H278" s="17">
        <v>3.0</v>
      </c>
      <c r="I278" s="17">
        <v>2.0</v>
      </c>
      <c r="M278" s="76">
        <f t="shared" si="1"/>
        <v>1</v>
      </c>
    </row>
    <row r="279">
      <c r="D279" s="17">
        <v>56.0</v>
      </c>
      <c r="E279" s="17">
        <v>3.0</v>
      </c>
      <c r="F279" s="17">
        <v>11.0</v>
      </c>
      <c r="G279" s="17">
        <v>1.0</v>
      </c>
      <c r="H279" s="17">
        <v>2.0</v>
      </c>
      <c r="I279" s="17">
        <v>0.0</v>
      </c>
      <c r="M279" s="76">
        <f t="shared" si="1"/>
        <v>0</v>
      </c>
    </row>
    <row r="280">
      <c r="D280" s="17">
        <v>57.0</v>
      </c>
      <c r="E280" s="17">
        <v>3.0</v>
      </c>
      <c r="F280" s="17">
        <v>3.0</v>
      </c>
      <c r="G280" s="17">
        <v>3.0</v>
      </c>
      <c r="H280" s="17">
        <v>3.0</v>
      </c>
      <c r="I280" s="17">
        <v>0.0</v>
      </c>
      <c r="M280" s="76">
        <f t="shared" si="1"/>
        <v>1</v>
      </c>
    </row>
    <row r="281">
      <c r="D281" s="17">
        <v>58.0</v>
      </c>
      <c r="E281" s="17">
        <v>7.0</v>
      </c>
      <c r="F281" s="17">
        <v>7.0</v>
      </c>
      <c r="G281" s="17">
        <v>2.0</v>
      </c>
      <c r="H281" s="17">
        <v>2.0</v>
      </c>
      <c r="I281" s="17">
        <v>0.0</v>
      </c>
      <c r="M281" s="76">
        <f t="shared" si="1"/>
        <v>0</v>
      </c>
    </row>
    <row r="282">
      <c r="D282" s="17">
        <v>59.0</v>
      </c>
      <c r="E282" s="17">
        <v>3.0</v>
      </c>
      <c r="F282" s="17">
        <v>3.0</v>
      </c>
      <c r="G282" s="17">
        <v>2.0</v>
      </c>
      <c r="H282" s="17">
        <v>2.0</v>
      </c>
      <c r="I282" s="17">
        <v>0.0</v>
      </c>
      <c r="M282" s="76">
        <f t="shared" si="1"/>
        <v>0</v>
      </c>
    </row>
    <row r="283">
      <c r="D283" s="17">
        <v>60.0</v>
      </c>
      <c r="E283" s="17">
        <v>3.0</v>
      </c>
      <c r="F283" s="17">
        <v>7.0</v>
      </c>
      <c r="G283" s="17">
        <v>1.0</v>
      </c>
      <c r="H283" s="17">
        <v>1.0</v>
      </c>
      <c r="I283" s="17">
        <v>0.0</v>
      </c>
      <c r="M283" s="76">
        <f t="shared" si="1"/>
        <v>0</v>
      </c>
    </row>
    <row r="284">
      <c r="D284" s="17">
        <v>61.0</v>
      </c>
      <c r="E284" s="17">
        <v>3.0</v>
      </c>
      <c r="F284" s="17">
        <v>8.0</v>
      </c>
      <c r="G284" s="17">
        <v>1.0</v>
      </c>
      <c r="H284" s="17">
        <v>1.0</v>
      </c>
      <c r="I284" s="17">
        <v>0.0</v>
      </c>
      <c r="M284" s="76">
        <f t="shared" si="1"/>
        <v>0</v>
      </c>
    </row>
    <row r="285">
      <c r="D285" s="17">
        <v>62.0</v>
      </c>
      <c r="E285" s="17">
        <v>3.0</v>
      </c>
      <c r="F285" s="17">
        <v>4.0</v>
      </c>
      <c r="G285" s="17">
        <v>2.0</v>
      </c>
      <c r="H285" s="17">
        <v>2.0</v>
      </c>
      <c r="I285" s="17">
        <v>3.0</v>
      </c>
      <c r="M285" s="76">
        <f t="shared" si="1"/>
        <v>0</v>
      </c>
    </row>
    <row r="286">
      <c r="D286" s="17">
        <v>63.0</v>
      </c>
      <c r="E286" s="17">
        <v>6.0</v>
      </c>
      <c r="F286" s="17">
        <v>11.0</v>
      </c>
      <c r="G286" s="17">
        <v>1.0</v>
      </c>
      <c r="H286" s="17">
        <v>1.0</v>
      </c>
      <c r="I286" s="17">
        <v>3.0</v>
      </c>
      <c r="M286" s="76">
        <f t="shared" si="1"/>
        <v>0</v>
      </c>
    </row>
    <row r="287">
      <c r="D287" s="17">
        <v>64.0</v>
      </c>
      <c r="E287" s="17">
        <v>3.0</v>
      </c>
      <c r="F287" s="17">
        <v>6.0</v>
      </c>
      <c r="G287" s="17">
        <v>1.0</v>
      </c>
      <c r="H287" s="17">
        <v>1.0</v>
      </c>
      <c r="I287" s="17">
        <v>6.0</v>
      </c>
      <c r="M287" s="76">
        <f t="shared" si="1"/>
        <v>0</v>
      </c>
    </row>
    <row r="288">
      <c r="D288" s="17">
        <v>65.0</v>
      </c>
      <c r="E288" s="17">
        <v>3.0</v>
      </c>
      <c r="F288" s="17">
        <v>4.0</v>
      </c>
      <c r="G288" s="17">
        <v>2.0</v>
      </c>
      <c r="H288" s="17">
        <v>2.0</v>
      </c>
      <c r="I288" s="17">
        <v>2.0</v>
      </c>
      <c r="M288" s="76">
        <f t="shared" si="1"/>
        <v>0</v>
      </c>
    </row>
    <row r="289">
      <c r="D289" s="17">
        <v>66.0</v>
      </c>
      <c r="E289" s="17">
        <v>3.0</v>
      </c>
      <c r="F289" s="17">
        <v>3.0</v>
      </c>
      <c r="G289" s="17">
        <v>3.0</v>
      </c>
      <c r="H289" s="17">
        <v>3.0</v>
      </c>
      <c r="I289" s="17">
        <v>0.0</v>
      </c>
      <c r="M289" s="76">
        <f t="shared" si="1"/>
        <v>1</v>
      </c>
    </row>
    <row r="290">
      <c r="D290" s="17">
        <v>67.0</v>
      </c>
      <c r="E290" s="17">
        <v>3.0</v>
      </c>
      <c r="F290" s="17">
        <v>7.0</v>
      </c>
      <c r="G290" s="17">
        <v>2.0</v>
      </c>
      <c r="H290" s="17">
        <v>2.0</v>
      </c>
      <c r="I290" s="17">
        <v>0.0</v>
      </c>
      <c r="M290" s="76">
        <f t="shared" si="1"/>
        <v>0</v>
      </c>
    </row>
    <row r="291">
      <c r="D291" s="17">
        <v>68.0</v>
      </c>
      <c r="E291" s="17">
        <v>3.0</v>
      </c>
      <c r="F291" s="17">
        <v>5.0</v>
      </c>
      <c r="G291" s="17">
        <v>2.0</v>
      </c>
      <c r="H291" s="17">
        <v>2.0</v>
      </c>
      <c r="I291" s="17">
        <v>7.0</v>
      </c>
      <c r="M291" s="76">
        <f t="shared" si="1"/>
        <v>0</v>
      </c>
    </row>
    <row r="292">
      <c r="D292" s="17">
        <v>69.0</v>
      </c>
      <c r="E292" s="17">
        <v>4.0</v>
      </c>
      <c r="F292" s="17">
        <v>4.0</v>
      </c>
      <c r="G292" s="17">
        <v>2.0</v>
      </c>
      <c r="H292" s="17">
        <v>3.0</v>
      </c>
      <c r="I292" s="17">
        <v>4.0</v>
      </c>
      <c r="M292" s="76">
        <f t="shared" si="1"/>
        <v>1</v>
      </c>
    </row>
    <row r="293">
      <c r="D293" s="17">
        <v>70.0</v>
      </c>
      <c r="E293" s="17">
        <v>3.0</v>
      </c>
      <c r="F293" s="17">
        <v>6.0</v>
      </c>
      <c r="G293" s="17">
        <v>1.0</v>
      </c>
      <c r="H293" s="17">
        <v>1.0</v>
      </c>
      <c r="I293" s="17">
        <v>0.0</v>
      </c>
      <c r="M293" s="76">
        <f t="shared" si="1"/>
        <v>0</v>
      </c>
    </row>
    <row r="294">
      <c r="D294" s="17">
        <v>71.0</v>
      </c>
      <c r="E294" s="17">
        <v>3.0</v>
      </c>
      <c r="F294" s="17">
        <v>3.0</v>
      </c>
      <c r="G294" s="17">
        <v>3.0</v>
      </c>
      <c r="H294" s="17">
        <v>3.0</v>
      </c>
      <c r="I294" s="17">
        <v>2.0</v>
      </c>
      <c r="M294" s="76">
        <f t="shared" si="1"/>
        <v>1</v>
      </c>
    </row>
    <row r="295">
      <c r="D295" s="17">
        <v>72.0</v>
      </c>
      <c r="E295" s="17">
        <v>4.0</v>
      </c>
      <c r="F295" s="17">
        <v>5.0</v>
      </c>
      <c r="G295" s="17">
        <v>1.0</v>
      </c>
      <c r="H295" s="17">
        <v>1.0</v>
      </c>
      <c r="I295" s="17">
        <v>2.0</v>
      </c>
      <c r="M295" s="76">
        <f t="shared" si="1"/>
        <v>0</v>
      </c>
    </row>
    <row r="296">
      <c r="D296" s="17">
        <v>73.0</v>
      </c>
      <c r="E296" s="17">
        <v>3.0</v>
      </c>
      <c r="F296" s="17">
        <v>5.0</v>
      </c>
      <c r="G296" s="17">
        <v>1.0</v>
      </c>
      <c r="H296" s="17">
        <v>1.0</v>
      </c>
      <c r="I296" s="17">
        <v>3.0</v>
      </c>
      <c r="M296" s="76">
        <f t="shared" si="1"/>
        <v>0</v>
      </c>
    </row>
    <row r="297">
      <c r="D297" s="17">
        <v>74.0</v>
      </c>
      <c r="E297" s="17">
        <v>3.0</v>
      </c>
      <c r="F297" s="17">
        <v>5.0</v>
      </c>
      <c r="G297" s="17">
        <v>2.0</v>
      </c>
      <c r="H297" s="17">
        <v>3.0</v>
      </c>
      <c r="I297" s="17">
        <v>0.0</v>
      </c>
      <c r="M297" s="76">
        <f t="shared" si="1"/>
        <v>1</v>
      </c>
    </row>
    <row r="298">
      <c r="D298" s="17">
        <v>75.0</v>
      </c>
      <c r="E298" s="17">
        <v>3.0</v>
      </c>
      <c r="F298" s="17">
        <v>4.0</v>
      </c>
      <c r="G298" s="17">
        <v>2.0</v>
      </c>
      <c r="H298" s="17">
        <v>2.0</v>
      </c>
      <c r="I298" s="17">
        <v>0.0</v>
      </c>
      <c r="M298" s="76">
        <f t="shared" si="1"/>
        <v>0</v>
      </c>
    </row>
    <row r="299">
      <c r="D299" s="17">
        <v>76.0</v>
      </c>
      <c r="E299" s="17">
        <v>3.0</v>
      </c>
      <c r="F299" s="17">
        <v>8.0</v>
      </c>
      <c r="G299" s="17">
        <v>1.0</v>
      </c>
      <c r="H299" s="17">
        <v>1.0</v>
      </c>
      <c r="I299" s="17">
        <v>0.0</v>
      </c>
      <c r="M299" s="76">
        <f t="shared" si="1"/>
        <v>0</v>
      </c>
    </row>
    <row r="300">
      <c r="D300" s="17">
        <v>77.0</v>
      </c>
      <c r="E300" s="17">
        <v>5.0</v>
      </c>
      <c r="F300" s="17">
        <v>14.0</v>
      </c>
      <c r="G300" s="17">
        <v>2.0</v>
      </c>
      <c r="H300" s="17">
        <v>3.0</v>
      </c>
      <c r="I300" s="17">
        <v>3.0</v>
      </c>
      <c r="M300" s="76">
        <f t="shared" si="1"/>
        <v>1</v>
      </c>
    </row>
    <row r="301">
      <c r="D301" s="17">
        <v>78.0</v>
      </c>
      <c r="E301" s="17">
        <v>3.0</v>
      </c>
      <c r="F301" s="17">
        <v>6.0</v>
      </c>
      <c r="G301" s="17">
        <v>1.0</v>
      </c>
      <c r="H301" s="17">
        <v>1.0</v>
      </c>
      <c r="I301" s="17">
        <v>0.0</v>
      </c>
      <c r="M301" s="76">
        <f t="shared" si="1"/>
        <v>0</v>
      </c>
    </row>
    <row r="302">
      <c r="D302" s="17">
        <v>79.0</v>
      </c>
      <c r="E302" s="17">
        <v>6.0</v>
      </c>
      <c r="F302" s="17">
        <v>5.0</v>
      </c>
      <c r="G302" s="17">
        <v>1.0</v>
      </c>
      <c r="H302" s="17">
        <v>4.0</v>
      </c>
      <c r="I302" s="17">
        <v>0.0</v>
      </c>
      <c r="M302" s="76">
        <f t="shared" si="1"/>
        <v>0</v>
      </c>
    </row>
    <row r="303">
      <c r="D303" s="17">
        <v>80.0</v>
      </c>
      <c r="E303" s="17">
        <v>4.0</v>
      </c>
      <c r="F303" s="17">
        <v>3.0</v>
      </c>
      <c r="G303" s="17">
        <v>2.0</v>
      </c>
      <c r="H303" s="17">
        <v>3.0</v>
      </c>
      <c r="I303" s="17">
        <v>0.0</v>
      </c>
      <c r="M303" s="76">
        <f t="shared" si="1"/>
        <v>1</v>
      </c>
    </row>
    <row r="304">
      <c r="D304" s="17">
        <v>81.0</v>
      </c>
      <c r="E304" s="17">
        <v>9.0</v>
      </c>
      <c r="F304" s="17">
        <v>3.0</v>
      </c>
      <c r="G304" s="17">
        <v>1.0</v>
      </c>
      <c r="H304" s="17">
        <v>1.0</v>
      </c>
      <c r="I304" s="17">
        <v>0.0</v>
      </c>
      <c r="M304" s="76">
        <f t="shared" si="1"/>
        <v>0</v>
      </c>
    </row>
    <row r="305">
      <c r="D305" s="17">
        <v>82.0</v>
      </c>
      <c r="E305" s="17">
        <v>4.0</v>
      </c>
      <c r="F305" s="17">
        <v>5.0</v>
      </c>
      <c r="G305" s="17">
        <v>1.0</v>
      </c>
      <c r="H305" s="17">
        <v>2.0</v>
      </c>
      <c r="I305" s="17">
        <v>0.0</v>
      </c>
      <c r="M305" s="76">
        <f t="shared" si="1"/>
        <v>0</v>
      </c>
    </row>
    <row r="306">
      <c r="D306" s="17">
        <v>83.0</v>
      </c>
      <c r="E306" s="17">
        <v>8.0</v>
      </c>
      <c r="F306" s="17">
        <v>7.0</v>
      </c>
      <c r="G306" s="17">
        <v>1.0</v>
      </c>
      <c r="H306" s="17">
        <v>1.0</v>
      </c>
      <c r="I306" s="17">
        <v>3.0</v>
      </c>
      <c r="M306" s="76">
        <f t="shared" si="1"/>
        <v>0</v>
      </c>
    </row>
    <row r="307">
      <c r="D307" s="17">
        <v>84.0</v>
      </c>
      <c r="E307" s="17">
        <v>3.0</v>
      </c>
      <c r="F307" s="17">
        <v>4.0</v>
      </c>
      <c r="G307" s="17">
        <v>1.0</v>
      </c>
      <c r="H307" s="17">
        <v>3.0</v>
      </c>
      <c r="I307" s="17">
        <v>0.0</v>
      </c>
      <c r="M307" s="76">
        <f t="shared" si="1"/>
        <v>0</v>
      </c>
    </row>
    <row r="308">
      <c r="B308" s="17" t="s">
        <v>18</v>
      </c>
      <c r="C308" s="17">
        <v>100.0</v>
      </c>
      <c r="D308" s="17">
        <v>0.0</v>
      </c>
      <c r="E308" s="17">
        <v>3.0</v>
      </c>
      <c r="F308" s="17">
        <v>6.0</v>
      </c>
      <c r="G308" s="17">
        <v>2.0</v>
      </c>
      <c r="H308" s="17">
        <v>2.0</v>
      </c>
      <c r="I308" s="17">
        <v>9.0</v>
      </c>
      <c r="M308" s="76">
        <f t="shared" si="1"/>
        <v>0</v>
      </c>
    </row>
    <row r="309">
      <c r="D309" s="17">
        <v>1.0</v>
      </c>
      <c r="E309" s="17">
        <v>3.0</v>
      </c>
      <c r="F309" s="17">
        <v>6.0</v>
      </c>
      <c r="G309" s="17">
        <v>2.0</v>
      </c>
      <c r="H309" s="17">
        <v>2.0</v>
      </c>
      <c r="I309" s="17">
        <v>0.0</v>
      </c>
      <c r="M309" s="76">
        <f t="shared" si="1"/>
        <v>0</v>
      </c>
    </row>
    <row r="310">
      <c r="D310" s="17">
        <v>2.0</v>
      </c>
      <c r="E310" s="17">
        <v>3.0</v>
      </c>
      <c r="F310" s="17">
        <v>4.0</v>
      </c>
      <c r="G310" s="17">
        <v>3.0</v>
      </c>
      <c r="H310" s="17">
        <v>3.0</v>
      </c>
      <c r="I310" s="17">
        <v>9.0</v>
      </c>
      <c r="M310" s="76">
        <f t="shared" si="1"/>
        <v>1</v>
      </c>
    </row>
    <row r="311">
      <c r="D311" s="17">
        <v>3.0</v>
      </c>
      <c r="E311" s="17">
        <v>5.0</v>
      </c>
      <c r="F311" s="17">
        <v>7.0</v>
      </c>
      <c r="G311" s="17">
        <v>1.0</v>
      </c>
      <c r="H311" s="17">
        <v>1.0</v>
      </c>
      <c r="I311" s="17">
        <v>8.0</v>
      </c>
      <c r="M311" s="76">
        <f t="shared" si="1"/>
        <v>0</v>
      </c>
    </row>
    <row r="312">
      <c r="D312" s="17">
        <v>4.0</v>
      </c>
      <c r="E312" s="17">
        <v>3.0</v>
      </c>
      <c r="F312" s="17">
        <v>6.0</v>
      </c>
      <c r="G312" s="17">
        <v>1.0</v>
      </c>
      <c r="H312" s="17">
        <v>1.0</v>
      </c>
      <c r="I312" s="17">
        <v>0.0</v>
      </c>
      <c r="M312" s="76">
        <f t="shared" si="1"/>
        <v>0</v>
      </c>
    </row>
    <row r="313">
      <c r="D313" s="17">
        <v>5.0</v>
      </c>
      <c r="E313" s="17">
        <v>3.0</v>
      </c>
      <c r="F313" s="17">
        <v>8.0</v>
      </c>
      <c r="G313" s="17">
        <v>1.0</v>
      </c>
      <c r="H313" s="17">
        <v>1.0</v>
      </c>
      <c r="I313" s="17">
        <v>0.0</v>
      </c>
      <c r="M313" s="76">
        <f t="shared" si="1"/>
        <v>0</v>
      </c>
    </row>
    <row r="314">
      <c r="D314" s="17">
        <v>6.0</v>
      </c>
      <c r="E314" s="17">
        <v>3.0</v>
      </c>
      <c r="F314" s="17">
        <v>4.0</v>
      </c>
      <c r="G314" s="17">
        <v>1.0</v>
      </c>
      <c r="H314" s="17">
        <v>2.0</v>
      </c>
      <c r="I314" s="17">
        <v>0.0</v>
      </c>
      <c r="M314" s="76">
        <f t="shared" si="1"/>
        <v>0</v>
      </c>
    </row>
    <row r="315">
      <c r="D315" s="17">
        <v>7.0</v>
      </c>
      <c r="E315" s="17">
        <v>3.0</v>
      </c>
      <c r="F315" s="17">
        <v>5.0</v>
      </c>
      <c r="G315" s="17">
        <v>2.0</v>
      </c>
      <c r="H315" s="17">
        <v>2.0</v>
      </c>
      <c r="I315" s="17">
        <v>0.0</v>
      </c>
      <c r="M315" s="76">
        <f t="shared" si="1"/>
        <v>0</v>
      </c>
    </row>
    <row r="316">
      <c r="D316" s="17">
        <v>8.0</v>
      </c>
      <c r="E316" s="17">
        <v>3.0</v>
      </c>
      <c r="F316" s="17">
        <v>3.0</v>
      </c>
      <c r="G316" s="17">
        <v>3.0</v>
      </c>
      <c r="H316" s="17">
        <v>3.0</v>
      </c>
      <c r="I316" s="17">
        <v>0.0</v>
      </c>
      <c r="M316" s="76">
        <f t="shared" si="1"/>
        <v>1</v>
      </c>
    </row>
    <row r="317">
      <c r="D317" s="17">
        <v>9.0</v>
      </c>
      <c r="E317" s="17">
        <v>3.0</v>
      </c>
      <c r="F317" s="17">
        <v>5.0</v>
      </c>
      <c r="G317" s="17">
        <v>3.0</v>
      </c>
      <c r="H317" s="17">
        <v>3.0</v>
      </c>
      <c r="I317" s="17">
        <v>0.0</v>
      </c>
      <c r="M317" s="76">
        <f t="shared" si="1"/>
        <v>1</v>
      </c>
    </row>
    <row r="318">
      <c r="D318" s="17">
        <v>10.0</v>
      </c>
      <c r="E318" s="17">
        <v>4.0</v>
      </c>
      <c r="F318" s="17">
        <v>6.0</v>
      </c>
      <c r="G318" s="17">
        <v>1.0</v>
      </c>
      <c r="H318" s="17">
        <v>2.0</v>
      </c>
      <c r="I318" s="17">
        <v>0.0</v>
      </c>
      <c r="M318" s="76">
        <f t="shared" si="1"/>
        <v>0</v>
      </c>
    </row>
    <row r="319">
      <c r="D319" s="17">
        <v>11.0</v>
      </c>
      <c r="E319" s="17">
        <v>4.0</v>
      </c>
      <c r="F319" s="17">
        <v>4.0</v>
      </c>
      <c r="G319" s="17">
        <v>1.0</v>
      </c>
      <c r="H319" s="17">
        <v>2.0</v>
      </c>
      <c r="I319" s="17">
        <v>0.0</v>
      </c>
      <c r="M319" s="76">
        <f t="shared" si="1"/>
        <v>0</v>
      </c>
    </row>
    <row r="320">
      <c r="D320" s="17">
        <v>12.0</v>
      </c>
      <c r="E320" s="17">
        <v>4.0</v>
      </c>
      <c r="F320" s="17">
        <v>7.0</v>
      </c>
      <c r="G320" s="17">
        <v>2.0</v>
      </c>
      <c r="H320" s="17">
        <v>2.0</v>
      </c>
      <c r="I320" s="17">
        <v>0.0</v>
      </c>
      <c r="M320" s="76">
        <f t="shared" si="1"/>
        <v>0</v>
      </c>
    </row>
    <row r="321">
      <c r="D321" s="17">
        <v>13.0</v>
      </c>
      <c r="E321" s="17">
        <v>4.0</v>
      </c>
      <c r="F321" s="17">
        <v>5.0</v>
      </c>
      <c r="G321" s="17">
        <v>1.0</v>
      </c>
      <c r="H321" s="17">
        <v>1.0</v>
      </c>
      <c r="I321" s="17">
        <v>0.0</v>
      </c>
      <c r="M321" s="76">
        <f t="shared" si="1"/>
        <v>0</v>
      </c>
    </row>
    <row r="322">
      <c r="D322" s="17">
        <v>14.0</v>
      </c>
      <c r="E322" s="17">
        <v>3.0</v>
      </c>
      <c r="F322" s="17">
        <v>5.0</v>
      </c>
      <c r="G322" s="17">
        <v>3.0</v>
      </c>
      <c r="H322" s="17">
        <v>3.0</v>
      </c>
      <c r="I322" s="17">
        <v>0.0</v>
      </c>
      <c r="M322" s="76">
        <f t="shared" si="1"/>
        <v>1</v>
      </c>
    </row>
    <row r="323">
      <c r="D323" s="17">
        <v>15.0</v>
      </c>
      <c r="E323" s="17">
        <v>3.0</v>
      </c>
      <c r="F323" s="17">
        <v>31.0</v>
      </c>
      <c r="G323" s="17">
        <v>1.0</v>
      </c>
      <c r="H323" s="17">
        <v>1.0</v>
      </c>
      <c r="I323" s="17">
        <v>0.0</v>
      </c>
      <c r="M323" s="76">
        <f t="shared" si="1"/>
        <v>0</v>
      </c>
    </row>
    <row r="324">
      <c r="D324" s="17">
        <v>16.0</v>
      </c>
      <c r="E324" s="17">
        <v>4.0</v>
      </c>
      <c r="F324" s="17">
        <v>11.0</v>
      </c>
      <c r="G324" s="17">
        <v>1.0</v>
      </c>
      <c r="H324" s="17">
        <v>1.0</v>
      </c>
      <c r="I324" s="17">
        <v>10.0</v>
      </c>
      <c r="M324" s="76">
        <f t="shared" si="1"/>
        <v>0</v>
      </c>
    </row>
    <row r="325">
      <c r="D325" s="17">
        <v>17.0</v>
      </c>
      <c r="E325" s="17">
        <v>3.0</v>
      </c>
      <c r="F325" s="17">
        <v>7.0</v>
      </c>
      <c r="G325" s="17">
        <v>2.0</v>
      </c>
      <c r="H325" s="17">
        <v>2.0</v>
      </c>
      <c r="I325" s="17">
        <v>0.0</v>
      </c>
      <c r="M325" s="76">
        <f t="shared" si="1"/>
        <v>0</v>
      </c>
    </row>
    <row r="326">
      <c r="D326" s="17">
        <v>18.0</v>
      </c>
      <c r="E326" s="17">
        <v>4.0</v>
      </c>
      <c r="F326" s="17">
        <v>4.0</v>
      </c>
      <c r="G326" s="17">
        <v>1.0</v>
      </c>
      <c r="H326" s="17">
        <v>3.0</v>
      </c>
      <c r="I326" s="17">
        <v>6.0</v>
      </c>
      <c r="M326" s="76">
        <f t="shared" si="1"/>
        <v>0</v>
      </c>
    </row>
    <row r="327">
      <c r="D327" s="17">
        <v>19.0</v>
      </c>
      <c r="E327" s="17">
        <v>3.0</v>
      </c>
      <c r="F327" s="17">
        <v>6.0</v>
      </c>
      <c r="G327" s="17">
        <v>1.0</v>
      </c>
      <c r="H327" s="17">
        <v>3.0</v>
      </c>
      <c r="I327" s="17">
        <v>0.0</v>
      </c>
      <c r="M327" s="76">
        <f t="shared" si="1"/>
        <v>0</v>
      </c>
    </row>
    <row r="328">
      <c r="D328" s="17">
        <v>20.0</v>
      </c>
      <c r="E328" s="17">
        <v>3.0</v>
      </c>
      <c r="F328" s="17">
        <v>7.0</v>
      </c>
      <c r="G328" s="17">
        <v>1.0</v>
      </c>
      <c r="H328" s="17">
        <v>1.0</v>
      </c>
      <c r="I328" s="17">
        <v>0.0</v>
      </c>
      <c r="M328" s="76">
        <f t="shared" si="1"/>
        <v>0</v>
      </c>
    </row>
    <row r="329">
      <c r="D329" s="17">
        <v>21.0</v>
      </c>
      <c r="E329" s="17">
        <v>3.0</v>
      </c>
      <c r="F329" s="17">
        <v>4.0</v>
      </c>
      <c r="G329" s="17">
        <v>3.0</v>
      </c>
      <c r="H329" s="17">
        <v>3.0</v>
      </c>
      <c r="I329" s="17">
        <v>0.0</v>
      </c>
      <c r="M329" s="76">
        <f t="shared" si="1"/>
        <v>1</v>
      </c>
    </row>
    <row r="330">
      <c r="D330" s="17">
        <v>22.0</v>
      </c>
      <c r="E330" s="17">
        <v>3.0</v>
      </c>
      <c r="F330" s="17">
        <v>10.0</v>
      </c>
      <c r="G330" s="17">
        <v>3.0</v>
      </c>
      <c r="H330" s="17">
        <v>3.0</v>
      </c>
      <c r="I330" s="17">
        <v>0.0</v>
      </c>
      <c r="M330" s="76">
        <f t="shared" si="1"/>
        <v>1</v>
      </c>
    </row>
    <row r="331">
      <c r="D331" s="17">
        <v>23.0</v>
      </c>
      <c r="E331" s="17">
        <v>3.0</v>
      </c>
      <c r="F331" s="17">
        <v>5.0</v>
      </c>
      <c r="G331" s="17">
        <v>3.0</v>
      </c>
      <c r="H331" s="17">
        <v>3.0</v>
      </c>
      <c r="I331" s="17">
        <v>0.0</v>
      </c>
      <c r="M331" s="76">
        <f t="shared" si="1"/>
        <v>1</v>
      </c>
    </row>
    <row r="332">
      <c r="D332" s="17">
        <v>24.0</v>
      </c>
      <c r="E332" s="17">
        <v>3.0</v>
      </c>
      <c r="F332" s="17">
        <v>15.0</v>
      </c>
      <c r="G332" s="17">
        <v>1.0</v>
      </c>
      <c r="H332" s="17">
        <v>1.0</v>
      </c>
      <c r="I332" s="17">
        <v>0.0</v>
      </c>
      <c r="M332" s="76">
        <f t="shared" si="1"/>
        <v>0</v>
      </c>
    </row>
    <row r="333">
      <c r="D333" s="17">
        <v>25.0</v>
      </c>
      <c r="E333" s="17">
        <v>3.0</v>
      </c>
      <c r="F333" s="17">
        <v>7.0</v>
      </c>
      <c r="G333" s="17">
        <v>2.0</v>
      </c>
      <c r="H333" s="17">
        <v>2.0</v>
      </c>
      <c r="I333" s="17">
        <v>0.0</v>
      </c>
      <c r="M333" s="76">
        <f t="shared" si="1"/>
        <v>0</v>
      </c>
    </row>
    <row r="334">
      <c r="D334" s="17">
        <v>26.0</v>
      </c>
      <c r="E334" s="17">
        <v>3.0</v>
      </c>
      <c r="F334" s="17">
        <v>6.0</v>
      </c>
      <c r="G334" s="17">
        <v>3.0</v>
      </c>
      <c r="H334" s="17">
        <v>3.0</v>
      </c>
      <c r="I334" s="17">
        <v>0.0</v>
      </c>
      <c r="M334" s="76">
        <f t="shared" si="1"/>
        <v>1</v>
      </c>
    </row>
    <row r="335">
      <c r="D335" s="17">
        <v>27.0</v>
      </c>
      <c r="E335" s="17">
        <v>3.0</v>
      </c>
      <c r="F335" s="17">
        <v>10.0</v>
      </c>
      <c r="G335" s="17">
        <v>1.0</v>
      </c>
      <c r="H335" s="17">
        <v>2.0</v>
      </c>
      <c r="I335" s="17">
        <v>0.0</v>
      </c>
      <c r="M335" s="76">
        <f t="shared" si="1"/>
        <v>0</v>
      </c>
    </row>
    <row r="336">
      <c r="D336" s="17">
        <v>28.0</v>
      </c>
      <c r="E336" s="17">
        <v>4.0</v>
      </c>
      <c r="F336" s="17">
        <v>16.0</v>
      </c>
      <c r="G336" s="17">
        <v>1.0</v>
      </c>
      <c r="H336" s="17">
        <v>1.0</v>
      </c>
      <c r="I336" s="17">
        <v>0.0</v>
      </c>
      <c r="M336" s="76">
        <f t="shared" si="1"/>
        <v>0</v>
      </c>
    </row>
    <row r="337">
      <c r="A337" s="17" t="s">
        <v>521</v>
      </c>
      <c r="B337" s="17" t="s">
        <v>20</v>
      </c>
      <c r="C337" s="17">
        <v>179.0</v>
      </c>
      <c r="D337" s="17">
        <v>0.0</v>
      </c>
      <c r="E337" s="17">
        <v>6.0</v>
      </c>
      <c r="F337" s="17">
        <v>15.0</v>
      </c>
      <c r="G337" s="17">
        <v>1.0</v>
      </c>
      <c r="H337" s="17">
        <v>1.0</v>
      </c>
      <c r="I337" s="17">
        <v>0.0</v>
      </c>
      <c r="M337" s="76">
        <f t="shared" si="1"/>
        <v>0</v>
      </c>
    </row>
    <row r="338">
      <c r="D338" s="17">
        <v>1.0</v>
      </c>
      <c r="E338" s="17">
        <v>6.0</v>
      </c>
      <c r="F338" s="17">
        <v>8.0</v>
      </c>
      <c r="G338" s="17">
        <v>6.0</v>
      </c>
      <c r="H338" s="17">
        <v>6.0</v>
      </c>
      <c r="I338" s="17">
        <v>4.0</v>
      </c>
      <c r="M338" s="76">
        <f t="shared" si="1"/>
        <v>1</v>
      </c>
    </row>
    <row r="339">
      <c r="D339" s="17">
        <v>2.0</v>
      </c>
      <c r="E339" s="17">
        <v>4.0</v>
      </c>
      <c r="F339" s="17">
        <v>8.0</v>
      </c>
      <c r="G339" s="17">
        <v>3.0</v>
      </c>
      <c r="H339" s="17">
        <v>3.0</v>
      </c>
      <c r="I339" s="17">
        <v>0.0</v>
      </c>
      <c r="M339" s="76">
        <f t="shared" si="1"/>
        <v>1</v>
      </c>
    </row>
    <row r="340">
      <c r="D340" s="17">
        <v>3.0</v>
      </c>
      <c r="E340" s="17">
        <v>3.0</v>
      </c>
      <c r="F340" s="17">
        <v>3.0</v>
      </c>
      <c r="G340" s="17">
        <v>3.0</v>
      </c>
      <c r="H340" s="17">
        <v>3.0</v>
      </c>
      <c r="I340" s="17">
        <v>0.0</v>
      </c>
      <c r="M340" s="76">
        <f t="shared" si="1"/>
        <v>1</v>
      </c>
    </row>
    <row r="341">
      <c r="D341" s="17">
        <v>4.0</v>
      </c>
      <c r="E341" s="17">
        <v>3.0</v>
      </c>
      <c r="F341" s="17">
        <v>8.0</v>
      </c>
      <c r="G341" s="17">
        <v>2.0</v>
      </c>
      <c r="H341" s="17">
        <v>2.0</v>
      </c>
      <c r="I341" s="17">
        <v>3.0</v>
      </c>
      <c r="M341" s="76">
        <f t="shared" si="1"/>
        <v>0</v>
      </c>
    </row>
    <row r="342">
      <c r="D342" s="17">
        <v>5.0</v>
      </c>
      <c r="E342" s="17">
        <v>3.0</v>
      </c>
      <c r="F342" s="17">
        <v>7.0</v>
      </c>
      <c r="G342" s="17">
        <v>3.0</v>
      </c>
      <c r="H342" s="17">
        <v>3.0</v>
      </c>
      <c r="I342" s="17">
        <v>0.0</v>
      </c>
      <c r="M342" s="76">
        <f t="shared" si="1"/>
        <v>1</v>
      </c>
    </row>
    <row r="343">
      <c r="D343" s="17">
        <v>6.0</v>
      </c>
      <c r="E343" s="17">
        <v>3.0</v>
      </c>
      <c r="F343" s="17">
        <v>7.0</v>
      </c>
      <c r="G343" s="17">
        <v>3.0</v>
      </c>
      <c r="H343" s="17">
        <v>3.0</v>
      </c>
      <c r="I343" s="17">
        <v>0.0</v>
      </c>
      <c r="M343" s="76">
        <f t="shared" si="1"/>
        <v>1</v>
      </c>
    </row>
    <row r="344">
      <c r="D344" s="17">
        <v>7.0</v>
      </c>
      <c r="E344" s="17">
        <v>4.0</v>
      </c>
      <c r="F344" s="17">
        <v>7.0</v>
      </c>
      <c r="G344" s="17">
        <v>3.0</v>
      </c>
      <c r="H344" s="17">
        <v>4.0</v>
      </c>
      <c r="I344" s="17">
        <v>0.0</v>
      </c>
      <c r="M344" s="76">
        <f t="shared" si="1"/>
        <v>1</v>
      </c>
    </row>
    <row r="345">
      <c r="D345" s="17">
        <v>8.0</v>
      </c>
      <c r="E345" s="17">
        <v>3.0</v>
      </c>
      <c r="F345" s="17">
        <v>6.0</v>
      </c>
      <c r="G345" s="17">
        <v>3.0</v>
      </c>
      <c r="H345" s="17">
        <v>3.0</v>
      </c>
      <c r="I345" s="17">
        <v>2.0</v>
      </c>
      <c r="M345" s="76">
        <f t="shared" si="1"/>
        <v>1</v>
      </c>
    </row>
    <row r="346">
      <c r="D346" s="17">
        <v>9.0</v>
      </c>
      <c r="E346" s="17">
        <v>4.0</v>
      </c>
      <c r="F346" s="17">
        <v>6.0</v>
      </c>
      <c r="G346" s="17">
        <v>4.0</v>
      </c>
      <c r="H346" s="17">
        <v>4.0</v>
      </c>
      <c r="I346" s="17">
        <v>3.0</v>
      </c>
      <c r="M346" s="76">
        <f t="shared" si="1"/>
        <v>1</v>
      </c>
    </row>
    <row r="347">
      <c r="D347" s="17">
        <v>10.0</v>
      </c>
      <c r="E347" s="17">
        <v>3.0</v>
      </c>
      <c r="F347" s="17">
        <v>4.0</v>
      </c>
      <c r="G347" s="17">
        <v>3.0</v>
      </c>
      <c r="H347" s="17">
        <v>3.0</v>
      </c>
      <c r="I347" s="17">
        <v>0.0</v>
      </c>
      <c r="M347" s="76">
        <f t="shared" si="1"/>
        <v>1</v>
      </c>
    </row>
    <row r="348">
      <c r="D348" s="17">
        <v>11.0</v>
      </c>
      <c r="E348" s="17">
        <v>4.0</v>
      </c>
      <c r="F348" s="17">
        <v>10.0</v>
      </c>
      <c r="G348" s="17">
        <v>4.0</v>
      </c>
      <c r="H348" s="17">
        <v>4.0</v>
      </c>
      <c r="I348" s="17">
        <v>0.0</v>
      </c>
      <c r="M348" s="76">
        <f t="shared" si="1"/>
        <v>1</v>
      </c>
    </row>
    <row r="349">
      <c r="D349" s="17">
        <v>12.0</v>
      </c>
      <c r="E349" s="17">
        <v>3.0</v>
      </c>
      <c r="F349" s="17">
        <v>9.0</v>
      </c>
      <c r="G349" s="17">
        <v>3.0</v>
      </c>
      <c r="H349" s="17">
        <v>3.0</v>
      </c>
      <c r="I349" s="17">
        <v>5.0</v>
      </c>
      <c r="M349" s="76">
        <f t="shared" si="1"/>
        <v>1</v>
      </c>
    </row>
    <row r="350">
      <c r="D350" s="17">
        <v>13.0</v>
      </c>
      <c r="E350" s="17">
        <v>4.0</v>
      </c>
      <c r="F350" s="17">
        <v>8.0</v>
      </c>
      <c r="G350" s="17">
        <v>3.0</v>
      </c>
      <c r="H350" s="17">
        <v>3.0</v>
      </c>
      <c r="I350" s="17">
        <v>0.0</v>
      </c>
      <c r="M350" s="76">
        <f t="shared" si="1"/>
        <v>1</v>
      </c>
    </row>
    <row r="351">
      <c r="D351" s="17">
        <v>14.0</v>
      </c>
      <c r="E351" s="17">
        <v>3.0</v>
      </c>
      <c r="F351" s="17">
        <v>10.0</v>
      </c>
      <c r="G351" s="17">
        <v>2.0</v>
      </c>
      <c r="H351" s="17">
        <v>2.0</v>
      </c>
      <c r="I351" s="17">
        <v>6.0</v>
      </c>
      <c r="M351" s="76">
        <f t="shared" si="1"/>
        <v>0</v>
      </c>
    </row>
    <row r="352">
      <c r="D352" s="17">
        <v>15.0</v>
      </c>
      <c r="E352" s="17">
        <v>3.0</v>
      </c>
      <c r="F352" s="17">
        <v>3.0</v>
      </c>
      <c r="G352" s="17">
        <v>2.0</v>
      </c>
      <c r="H352" s="17">
        <v>2.0</v>
      </c>
      <c r="I352" s="17">
        <v>1.0</v>
      </c>
      <c r="M352" s="76">
        <f t="shared" si="1"/>
        <v>0</v>
      </c>
    </row>
    <row r="353">
      <c r="D353" s="17">
        <v>16.0</v>
      </c>
      <c r="E353" s="17">
        <v>4.0</v>
      </c>
      <c r="F353" s="17">
        <v>5.0</v>
      </c>
      <c r="G353" s="17">
        <v>4.0</v>
      </c>
      <c r="H353" s="17">
        <v>4.0</v>
      </c>
      <c r="I353" s="17">
        <v>3.0</v>
      </c>
      <c r="M353" s="76">
        <f t="shared" si="1"/>
        <v>1</v>
      </c>
    </row>
    <row r="354">
      <c r="D354" s="17">
        <v>17.0</v>
      </c>
      <c r="E354" s="17">
        <v>3.0</v>
      </c>
      <c r="F354" s="17">
        <v>7.0</v>
      </c>
      <c r="G354" s="17">
        <v>2.0</v>
      </c>
      <c r="H354" s="17">
        <v>2.0</v>
      </c>
      <c r="I354" s="17">
        <v>3.0</v>
      </c>
      <c r="M354" s="76">
        <f t="shared" si="1"/>
        <v>0</v>
      </c>
    </row>
    <row r="355">
      <c r="D355" s="17">
        <v>18.0</v>
      </c>
      <c r="E355" s="17">
        <v>3.0</v>
      </c>
      <c r="F355" s="17">
        <v>5.0</v>
      </c>
      <c r="G355" s="17">
        <v>3.0</v>
      </c>
      <c r="H355" s="17">
        <v>3.0</v>
      </c>
      <c r="I355" s="17">
        <v>3.0</v>
      </c>
      <c r="M355" s="76">
        <f t="shared" si="1"/>
        <v>1</v>
      </c>
    </row>
    <row r="356">
      <c r="D356" s="17">
        <v>19.0</v>
      </c>
      <c r="E356" s="17">
        <v>3.0</v>
      </c>
      <c r="F356" s="17">
        <v>4.0</v>
      </c>
      <c r="G356" s="17">
        <v>1.0</v>
      </c>
      <c r="H356" s="17">
        <v>1.0</v>
      </c>
      <c r="I356" s="17">
        <v>6.0</v>
      </c>
      <c r="M356" s="76">
        <f t="shared" si="1"/>
        <v>0</v>
      </c>
    </row>
    <row r="357">
      <c r="D357" s="17">
        <v>20.0</v>
      </c>
      <c r="E357" s="17">
        <v>3.0</v>
      </c>
      <c r="F357" s="17">
        <v>8.0</v>
      </c>
      <c r="G357" s="17">
        <v>3.0</v>
      </c>
      <c r="H357" s="17">
        <v>3.0</v>
      </c>
      <c r="I357" s="17">
        <v>4.0</v>
      </c>
      <c r="M357" s="76">
        <f t="shared" si="1"/>
        <v>1</v>
      </c>
    </row>
    <row r="358">
      <c r="D358" s="17">
        <v>21.0</v>
      </c>
      <c r="E358" s="17">
        <v>3.0</v>
      </c>
      <c r="F358" s="17">
        <v>8.0</v>
      </c>
      <c r="G358" s="17">
        <v>3.0</v>
      </c>
      <c r="H358" s="17">
        <v>3.0</v>
      </c>
      <c r="I358" s="17">
        <v>2.0</v>
      </c>
      <c r="M358" s="76">
        <f t="shared" si="1"/>
        <v>1</v>
      </c>
    </row>
    <row r="359">
      <c r="D359" s="17">
        <v>22.0</v>
      </c>
      <c r="E359" s="17">
        <v>3.0</v>
      </c>
      <c r="F359" s="17">
        <v>7.0</v>
      </c>
      <c r="G359" s="17">
        <v>2.0</v>
      </c>
      <c r="H359" s="17">
        <v>2.0</v>
      </c>
      <c r="I359" s="17">
        <v>0.0</v>
      </c>
      <c r="M359" s="76">
        <f t="shared" si="1"/>
        <v>0</v>
      </c>
    </row>
    <row r="360">
      <c r="D360" s="17">
        <v>23.0</v>
      </c>
      <c r="E360" s="17">
        <v>3.0</v>
      </c>
      <c r="F360" s="17">
        <v>7.0</v>
      </c>
      <c r="G360" s="17">
        <v>3.0</v>
      </c>
      <c r="H360" s="17">
        <v>3.0</v>
      </c>
      <c r="I360" s="17">
        <v>0.0</v>
      </c>
      <c r="M360" s="76">
        <f t="shared" si="1"/>
        <v>1</v>
      </c>
    </row>
    <row r="361">
      <c r="D361" s="17">
        <v>24.0</v>
      </c>
      <c r="E361" s="17">
        <v>3.0</v>
      </c>
      <c r="F361" s="17">
        <v>11.0</v>
      </c>
      <c r="G361" s="17">
        <v>1.0</v>
      </c>
      <c r="H361" s="17">
        <v>1.0</v>
      </c>
      <c r="I361" s="17">
        <v>7.0</v>
      </c>
      <c r="M361" s="76">
        <f t="shared" si="1"/>
        <v>0</v>
      </c>
    </row>
    <row r="362">
      <c r="D362" s="17">
        <v>25.0</v>
      </c>
      <c r="E362" s="17">
        <v>3.0</v>
      </c>
      <c r="F362" s="17">
        <v>10.0</v>
      </c>
      <c r="G362" s="17">
        <v>2.0</v>
      </c>
      <c r="H362" s="17">
        <v>2.0</v>
      </c>
      <c r="I362" s="17">
        <v>0.0</v>
      </c>
      <c r="M362" s="76">
        <f t="shared" si="1"/>
        <v>0</v>
      </c>
    </row>
    <row r="363">
      <c r="D363" s="17">
        <v>26.0</v>
      </c>
      <c r="E363" s="17">
        <v>3.0</v>
      </c>
      <c r="F363" s="17">
        <v>6.0</v>
      </c>
      <c r="G363" s="17">
        <v>2.0</v>
      </c>
      <c r="H363" s="17">
        <v>2.0</v>
      </c>
      <c r="I363" s="17">
        <v>4.0</v>
      </c>
      <c r="M363" s="76">
        <f t="shared" si="1"/>
        <v>0</v>
      </c>
    </row>
    <row r="364">
      <c r="D364" s="17">
        <v>27.0</v>
      </c>
      <c r="E364" s="17">
        <v>3.0</v>
      </c>
      <c r="F364" s="17">
        <v>3.0</v>
      </c>
      <c r="G364" s="17">
        <v>3.0</v>
      </c>
      <c r="H364" s="17">
        <v>3.0</v>
      </c>
      <c r="I364" s="17">
        <v>2.0</v>
      </c>
      <c r="M364" s="76">
        <f t="shared" si="1"/>
        <v>1</v>
      </c>
    </row>
    <row r="365">
      <c r="D365" s="17">
        <v>28.0</v>
      </c>
      <c r="E365" s="17">
        <v>3.0</v>
      </c>
      <c r="F365" s="17">
        <v>6.0</v>
      </c>
      <c r="G365" s="17">
        <v>2.0</v>
      </c>
      <c r="H365" s="17">
        <v>2.0</v>
      </c>
      <c r="I365" s="17">
        <v>5.0</v>
      </c>
      <c r="M365" s="76">
        <f t="shared" si="1"/>
        <v>0</v>
      </c>
    </row>
    <row r="366">
      <c r="D366" s="17">
        <v>29.0</v>
      </c>
      <c r="E366" s="17">
        <v>3.0</v>
      </c>
      <c r="F366" s="17">
        <v>8.0</v>
      </c>
      <c r="G366" s="17">
        <v>2.0</v>
      </c>
      <c r="H366" s="17">
        <v>2.0</v>
      </c>
      <c r="I366" s="17">
        <v>0.0</v>
      </c>
      <c r="M366" s="76">
        <f t="shared" si="1"/>
        <v>0</v>
      </c>
    </row>
    <row r="367">
      <c r="D367" s="17">
        <v>30.0</v>
      </c>
      <c r="E367" s="17">
        <v>3.0</v>
      </c>
      <c r="F367" s="17">
        <v>6.0</v>
      </c>
      <c r="G367" s="17">
        <v>2.0</v>
      </c>
      <c r="H367" s="17">
        <v>2.0</v>
      </c>
      <c r="I367" s="17">
        <v>3.0</v>
      </c>
      <c r="M367" s="76">
        <f t="shared" si="1"/>
        <v>0</v>
      </c>
    </row>
    <row r="368">
      <c r="D368" s="17">
        <v>31.0</v>
      </c>
      <c r="E368" s="17">
        <v>3.0</v>
      </c>
      <c r="F368" s="17">
        <v>10.0</v>
      </c>
      <c r="G368" s="17">
        <v>3.0</v>
      </c>
      <c r="H368" s="17">
        <v>3.0</v>
      </c>
      <c r="I368" s="17">
        <v>2.0</v>
      </c>
      <c r="M368" s="76">
        <f t="shared" si="1"/>
        <v>1</v>
      </c>
    </row>
    <row r="369">
      <c r="D369" s="17">
        <v>32.0</v>
      </c>
      <c r="E369" s="17">
        <v>3.0</v>
      </c>
      <c r="F369" s="17">
        <v>6.0</v>
      </c>
      <c r="G369" s="17">
        <v>2.0</v>
      </c>
      <c r="H369" s="17">
        <v>2.0</v>
      </c>
      <c r="I369" s="17">
        <v>0.0</v>
      </c>
      <c r="M369" s="76">
        <f t="shared" si="1"/>
        <v>0</v>
      </c>
    </row>
    <row r="370">
      <c r="D370" s="17">
        <v>33.0</v>
      </c>
      <c r="E370" s="17">
        <v>3.0</v>
      </c>
      <c r="F370" s="17">
        <v>11.0</v>
      </c>
      <c r="G370" s="17">
        <v>2.0</v>
      </c>
      <c r="H370" s="17">
        <v>2.0</v>
      </c>
      <c r="I370" s="17">
        <v>1.0</v>
      </c>
      <c r="M370" s="76">
        <f t="shared" si="1"/>
        <v>0</v>
      </c>
    </row>
    <row r="371">
      <c r="D371" s="17">
        <v>34.0</v>
      </c>
      <c r="E371" s="17">
        <v>3.0</v>
      </c>
      <c r="F371" s="17">
        <v>9.0</v>
      </c>
      <c r="G371" s="17">
        <v>2.0</v>
      </c>
      <c r="H371" s="17">
        <v>2.0</v>
      </c>
      <c r="I371" s="17">
        <v>6.0</v>
      </c>
      <c r="M371" s="76">
        <f t="shared" si="1"/>
        <v>0</v>
      </c>
    </row>
    <row r="372">
      <c r="D372" s="17">
        <v>35.0</v>
      </c>
      <c r="E372" s="17">
        <v>3.0</v>
      </c>
      <c r="F372" s="17">
        <v>7.0</v>
      </c>
      <c r="G372" s="17">
        <v>2.0</v>
      </c>
      <c r="H372" s="17">
        <v>2.0</v>
      </c>
      <c r="I372" s="17">
        <v>6.0</v>
      </c>
      <c r="M372" s="76">
        <f t="shared" si="1"/>
        <v>0</v>
      </c>
    </row>
    <row r="373">
      <c r="D373" s="17">
        <v>36.0</v>
      </c>
      <c r="E373" s="17">
        <v>3.0</v>
      </c>
      <c r="F373" s="17">
        <v>4.0</v>
      </c>
      <c r="G373" s="17">
        <v>3.0</v>
      </c>
      <c r="H373" s="17">
        <v>3.0</v>
      </c>
      <c r="I373" s="17">
        <v>6.0</v>
      </c>
      <c r="M373" s="76">
        <f t="shared" si="1"/>
        <v>1</v>
      </c>
    </row>
    <row r="374">
      <c r="D374" s="17">
        <v>37.0</v>
      </c>
      <c r="E374" s="17">
        <v>3.0</v>
      </c>
      <c r="F374" s="17">
        <v>11.0</v>
      </c>
      <c r="G374" s="17">
        <v>3.0</v>
      </c>
      <c r="H374" s="17">
        <v>3.0</v>
      </c>
      <c r="I374" s="17">
        <v>3.0</v>
      </c>
      <c r="M374" s="76">
        <f t="shared" si="1"/>
        <v>1</v>
      </c>
    </row>
    <row r="375">
      <c r="D375" s="17">
        <v>38.0</v>
      </c>
      <c r="E375" s="17">
        <v>3.0</v>
      </c>
      <c r="F375" s="17">
        <v>9.0</v>
      </c>
      <c r="G375" s="17">
        <v>3.0</v>
      </c>
      <c r="H375" s="17">
        <v>3.0</v>
      </c>
      <c r="I375" s="17">
        <v>0.0</v>
      </c>
      <c r="M375" s="76">
        <f t="shared" si="1"/>
        <v>1</v>
      </c>
    </row>
    <row r="376">
      <c r="D376" s="17">
        <v>39.0</v>
      </c>
      <c r="E376" s="17">
        <v>3.0</v>
      </c>
      <c r="F376" s="17">
        <v>3.0</v>
      </c>
      <c r="G376" s="17">
        <v>2.0</v>
      </c>
      <c r="H376" s="17">
        <v>2.0</v>
      </c>
      <c r="I376" s="17">
        <v>5.0</v>
      </c>
      <c r="M376" s="76">
        <f t="shared" si="1"/>
        <v>0</v>
      </c>
    </row>
    <row r="377">
      <c r="D377" s="17">
        <v>40.0</v>
      </c>
      <c r="E377" s="17">
        <v>3.0</v>
      </c>
      <c r="F377" s="17">
        <v>6.0</v>
      </c>
      <c r="G377" s="17">
        <v>3.0</v>
      </c>
      <c r="H377" s="17">
        <v>3.0</v>
      </c>
      <c r="I377" s="17">
        <v>2.0</v>
      </c>
      <c r="M377" s="76">
        <f t="shared" si="1"/>
        <v>1</v>
      </c>
    </row>
    <row r="378">
      <c r="D378" s="17">
        <v>41.0</v>
      </c>
      <c r="E378" s="17">
        <v>3.0</v>
      </c>
      <c r="F378" s="17">
        <v>6.0</v>
      </c>
      <c r="G378" s="17">
        <v>2.0</v>
      </c>
      <c r="H378" s="17">
        <v>2.0</v>
      </c>
      <c r="I378" s="17">
        <v>4.0</v>
      </c>
      <c r="M378" s="76">
        <f t="shared" si="1"/>
        <v>0</v>
      </c>
    </row>
    <row r="379">
      <c r="D379" s="17">
        <v>42.0</v>
      </c>
      <c r="E379" s="17">
        <v>3.0</v>
      </c>
      <c r="F379" s="17">
        <v>20.0</v>
      </c>
      <c r="G379" s="17">
        <v>1.0</v>
      </c>
      <c r="H379" s="17">
        <v>1.0</v>
      </c>
      <c r="I379" s="17">
        <v>9.0</v>
      </c>
      <c r="M379" s="76">
        <f t="shared" si="1"/>
        <v>0</v>
      </c>
    </row>
    <row r="380">
      <c r="D380" s="17">
        <v>43.0</v>
      </c>
      <c r="E380" s="17">
        <v>3.0</v>
      </c>
      <c r="F380" s="17">
        <v>9.0</v>
      </c>
      <c r="G380" s="17">
        <v>3.0</v>
      </c>
      <c r="H380" s="17">
        <v>3.0</v>
      </c>
      <c r="I380" s="17">
        <v>3.0</v>
      </c>
      <c r="M380" s="76">
        <f t="shared" si="1"/>
        <v>1</v>
      </c>
    </row>
    <row r="381">
      <c r="D381" s="17">
        <v>44.0</v>
      </c>
      <c r="E381" s="17">
        <v>4.0</v>
      </c>
      <c r="F381" s="17">
        <v>9.0</v>
      </c>
      <c r="G381" s="17">
        <v>3.0</v>
      </c>
      <c r="H381" s="17">
        <v>3.0</v>
      </c>
      <c r="I381" s="17">
        <v>3.0</v>
      </c>
      <c r="M381" s="76">
        <f t="shared" si="1"/>
        <v>1</v>
      </c>
    </row>
    <row r="382">
      <c r="D382" s="17">
        <v>45.0</v>
      </c>
      <c r="E382" s="17">
        <v>3.0</v>
      </c>
      <c r="F382" s="17">
        <v>3.0</v>
      </c>
      <c r="G382" s="17">
        <v>2.0</v>
      </c>
      <c r="H382" s="17">
        <v>2.0</v>
      </c>
      <c r="I382" s="17">
        <v>2.0</v>
      </c>
      <c r="M382" s="76">
        <f t="shared" si="1"/>
        <v>0</v>
      </c>
    </row>
    <row r="383">
      <c r="D383" s="17">
        <v>46.0</v>
      </c>
      <c r="E383" s="17">
        <v>3.0</v>
      </c>
      <c r="F383" s="17">
        <v>6.0</v>
      </c>
      <c r="G383" s="17">
        <v>3.0</v>
      </c>
      <c r="H383" s="17">
        <v>3.0</v>
      </c>
      <c r="I383" s="17">
        <v>5.0</v>
      </c>
      <c r="M383" s="76">
        <f t="shared" si="1"/>
        <v>1</v>
      </c>
    </row>
    <row r="384">
      <c r="D384" s="17">
        <v>47.0</v>
      </c>
      <c r="E384" s="17">
        <v>4.0</v>
      </c>
      <c r="F384" s="17">
        <v>5.0</v>
      </c>
      <c r="G384" s="17">
        <v>3.0</v>
      </c>
      <c r="H384" s="17">
        <v>3.0</v>
      </c>
      <c r="I384" s="17">
        <v>6.0</v>
      </c>
      <c r="M384" s="76">
        <f t="shared" si="1"/>
        <v>1</v>
      </c>
    </row>
    <row r="385">
      <c r="D385" s="17">
        <v>48.0</v>
      </c>
      <c r="E385" s="17">
        <v>3.0</v>
      </c>
      <c r="F385" s="17">
        <v>7.0</v>
      </c>
      <c r="G385" s="17">
        <v>3.0</v>
      </c>
      <c r="H385" s="17">
        <v>3.0</v>
      </c>
      <c r="I385" s="17">
        <v>2.0</v>
      </c>
      <c r="M385" s="76">
        <f t="shared" si="1"/>
        <v>1</v>
      </c>
    </row>
    <row r="386">
      <c r="D386" s="17">
        <v>49.0</v>
      </c>
      <c r="E386" s="17">
        <v>3.0</v>
      </c>
      <c r="F386" s="17">
        <v>6.0</v>
      </c>
      <c r="G386" s="17">
        <v>2.0</v>
      </c>
      <c r="H386" s="17">
        <v>2.0</v>
      </c>
      <c r="I386" s="17">
        <v>4.0</v>
      </c>
      <c r="M386" s="76">
        <f t="shared" si="1"/>
        <v>0</v>
      </c>
    </row>
    <row r="387">
      <c r="D387" s="17">
        <v>50.0</v>
      </c>
      <c r="E387" s="17">
        <v>3.0</v>
      </c>
      <c r="F387" s="17">
        <v>9.0</v>
      </c>
      <c r="G387" s="17">
        <v>2.0</v>
      </c>
      <c r="H387" s="17">
        <v>2.0</v>
      </c>
      <c r="I387" s="17">
        <v>3.0</v>
      </c>
      <c r="M387" s="76">
        <f t="shared" si="1"/>
        <v>0</v>
      </c>
    </row>
    <row r="388">
      <c r="B388" s="17" t="s">
        <v>21</v>
      </c>
      <c r="C388" s="17">
        <v>24.0</v>
      </c>
      <c r="D388" s="17">
        <v>0.0</v>
      </c>
      <c r="E388" s="17">
        <v>4.0</v>
      </c>
      <c r="F388" s="17">
        <v>15.0</v>
      </c>
      <c r="G388" s="17">
        <v>1.0</v>
      </c>
      <c r="H388" s="17">
        <v>1.0</v>
      </c>
      <c r="I388" s="17">
        <v>0.0</v>
      </c>
      <c r="M388" s="76">
        <f t="shared" si="1"/>
        <v>0</v>
      </c>
    </row>
    <row r="389">
      <c r="D389" s="17">
        <v>1.0</v>
      </c>
      <c r="E389" s="17">
        <v>4.0</v>
      </c>
      <c r="F389" s="17">
        <v>14.0</v>
      </c>
      <c r="G389" s="17">
        <v>1.0</v>
      </c>
      <c r="H389" s="17">
        <v>1.0</v>
      </c>
      <c r="I389" s="17">
        <v>0.0</v>
      </c>
      <c r="M389" s="76">
        <f t="shared" si="1"/>
        <v>0</v>
      </c>
    </row>
    <row r="390">
      <c r="D390" s="17">
        <v>2.0</v>
      </c>
      <c r="E390" s="17">
        <v>3.0</v>
      </c>
      <c r="F390" s="17">
        <v>7.0</v>
      </c>
      <c r="G390" s="17">
        <v>3.0</v>
      </c>
      <c r="H390" s="17">
        <v>3.0</v>
      </c>
      <c r="I390" s="17">
        <v>2.0</v>
      </c>
      <c r="J390" s="17">
        <v>7992.0</v>
      </c>
      <c r="K390" s="17">
        <v>1446.0</v>
      </c>
      <c r="L390" s="17" t="s">
        <v>80</v>
      </c>
      <c r="M390" s="76">
        <f t="shared" si="1"/>
        <v>1</v>
      </c>
    </row>
    <row r="391">
      <c r="D391" s="17">
        <v>3.0</v>
      </c>
      <c r="E391" s="17">
        <v>3.0</v>
      </c>
      <c r="F391" s="17">
        <v>6.0</v>
      </c>
      <c r="G391" s="17">
        <v>2.0</v>
      </c>
      <c r="H391" s="17">
        <v>2.0</v>
      </c>
      <c r="I391" s="17">
        <v>3.0</v>
      </c>
      <c r="M391" s="76">
        <f t="shared" si="1"/>
        <v>0</v>
      </c>
    </row>
    <row r="392">
      <c r="D392" s="17">
        <v>4.0</v>
      </c>
      <c r="E392" s="17">
        <v>3.0</v>
      </c>
      <c r="F392" s="17">
        <v>8.0</v>
      </c>
      <c r="G392" s="17">
        <v>2.0</v>
      </c>
      <c r="H392" s="17">
        <v>2.0</v>
      </c>
      <c r="I392" s="17">
        <v>0.0</v>
      </c>
      <c r="J392" s="17">
        <v>7992.0</v>
      </c>
      <c r="K392" s="17">
        <v>1446.0</v>
      </c>
      <c r="L392" s="17" t="s">
        <v>80</v>
      </c>
      <c r="M392" s="76">
        <f t="shared" si="1"/>
        <v>0</v>
      </c>
    </row>
    <row r="393">
      <c r="D393" s="17">
        <v>5.0</v>
      </c>
      <c r="E393" s="17">
        <v>3.0</v>
      </c>
      <c r="F393" s="17">
        <v>5.0</v>
      </c>
      <c r="G393" s="17">
        <v>2.0</v>
      </c>
      <c r="H393" s="17">
        <v>3.0</v>
      </c>
      <c r="I393" s="17">
        <v>4.0</v>
      </c>
      <c r="M393" s="76">
        <f t="shared" si="1"/>
        <v>1</v>
      </c>
    </row>
    <row r="394">
      <c r="D394" s="17">
        <v>6.0</v>
      </c>
      <c r="E394" s="17">
        <v>3.0</v>
      </c>
      <c r="F394" s="17">
        <v>6.0</v>
      </c>
      <c r="G394" s="17">
        <v>3.0</v>
      </c>
      <c r="H394" s="17">
        <v>3.0</v>
      </c>
      <c r="I394" s="17">
        <v>6.0</v>
      </c>
      <c r="J394" s="17">
        <v>7992.0</v>
      </c>
      <c r="K394" s="17">
        <v>1446.0</v>
      </c>
      <c r="L394" s="17" t="s">
        <v>80</v>
      </c>
      <c r="M394" s="76">
        <f t="shared" si="1"/>
        <v>1</v>
      </c>
    </row>
    <row r="395">
      <c r="B395" s="17" t="s">
        <v>23</v>
      </c>
      <c r="C395" s="17">
        <v>15.0</v>
      </c>
      <c r="D395" s="17">
        <v>0.0</v>
      </c>
      <c r="E395" s="17">
        <v>3.0</v>
      </c>
      <c r="F395" s="17">
        <v>5.0</v>
      </c>
      <c r="G395" s="17">
        <v>1.0</v>
      </c>
      <c r="H395" s="17">
        <v>2.0</v>
      </c>
      <c r="I395" s="17">
        <v>2.0</v>
      </c>
      <c r="M395" s="76">
        <f t="shared" si="1"/>
        <v>0</v>
      </c>
    </row>
    <row r="396">
      <c r="D396" s="17">
        <v>1.0</v>
      </c>
      <c r="E396" s="17">
        <v>3.0</v>
      </c>
      <c r="F396" s="17">
        <v>6.0</v>
      </c>
      <c r="G396" s="17">
        <v>3.0</v>
      </c>
      <c r="H396" s="17">
        <v>3.0</v>
      </c>
      <c r="I396" s="17">
        <v>2.0</v>
      </c>
      <c r="M396" s="76">
        <f t="shared" si="1"/>
        <v>1</v>
      </c>
    </row>
    <row r="397">
      <c r="D397" s="17">
        <v>2.0</v>
      </c>
      <c r="E397" s="17">
        <v>3.0</v>
      </c>
      <c r="F397" s="17">
        <v>5.0</v>
      </c>
      <c r="G397" s="17">
        <v>3.0</v>
      </c>
      <c r="H397" s="17">
        <v>3.0</v>
      </c>
      <c r="I397" s="17">
        <v>0.0</v>
      </c>
      <c r="M397" s="76">
        <f t="shared" si="1"/>
        <v>1</v>
      </c>
    </row>
    <row r="398">
      <c r="D398" s="17">
        <v>3.0</v>
      </c>
      <c r="E398" s="17">
        <v>3.0</v>
      </c>
      <c r="F398" s="17">
        <v>6.0</v>
      </c>
      <c r="G398" s="17">
        <v>2.0</v>
      </c>
      <c r="H398" s="17">
        <v>2.0</v>
      </c>
      <c r="I398" s="17">
        <v>2.0</v>
      </c>
      <c r="M398" s="76">
        <f t="shared" si="1"/>
        <v>0</v>
      </c>
    </row>
    <row r="399">
      <c r="D399" s="17">
        <v>4.0</v>
      </c>
      <c r="E399" s="17">
        <v>3.0</v>
      </c>
      <c r="F399" s="17">
        <v>4.0</v>
      </c>
      <c r="G399" s="17">
        <v>3.0</v>
      </c>
      <c r="H399" s="17">
        <v>3.0</v>
      </c>
      <c r="I399" s="17">
        <v>3.0</v>
      </c>
      <c r="M399" s="76">
        <f t="shared" si="1"/>
        <v>1</v>
      </c>
    </row>
    <row r="400">
      <c r="B400" s="17" t="s">
        <v>24</v>
      </c>
      <c r="C400" s="17">
        <v>14.0</v>
      </c>
      <c r="D400" s="17">
        <v>0.0</v>
      </c>
      <c r="E400" s="17">
        <v>4.0</v>
      </c>
      <c r="F400" s="17">
        <v>20.0</v>
      </c>
      <c r="G400" s="17">
        <v>1.0</v>
      </c>
      <c r="H400" s="17">
        <v>1.0</v>
      </c>
      <c r="I400" s="17">
        <v>0.0</v>
      </c>
      <c r="J400" s="17">
        <v>16.0</v>
      </c>
      <c r="K400" s="17">
        <v>11.0</v>
      </c>
      <c r="L400" s="17" t="s">
        <v>26</v>
      </c>
      <c r="M400" s="76">
        <f t="shared" si="1"/>
        <v>0</v>
      </c>
    </row>
    <row r="401">
      <c r="D401" s="17">
        <v>1.0</v>
      </c>
      <c r="E401" s="17">
        <v>4.0</v>
      </c>
      <c r="F401" s="17">
        <v>6.0</v>
      </c>
      <c r="G401" s="17">
        <v>3.0</v>
      </c>
      <c r="H401" s="17">
        <v>3.0</v>
      </c>
      <c r="I401" s="17">
        <v>0.0</v>
      </c>
      <c r="J401" s="17">
        <v>71254.0</v>
      </c>
      <c r="K401" s="17">
        <v>2733.0</v>
      </c>
      <c r="L401" s="17" t="s">
        <v>25</v>
      </c>
      <c r="M401" s="76">
        <f t="shared" si="1"/>
        <v>1</v>
      </c>
    </row>
    <row r="402">
      <c r="D402" s="17">
        <v>2.0</v>
      </c>
      <c r="E402" s="17">
        <v>3.0</v>
      </c>
      <c r="F402" s="17">
        <v>12.0</v>
      </c>
      <c r="G402" s="17">
        <v>3.0</v>
      </c>
      <c r="H402" s="17">
        <v>3.0</v>
      </c>
      <c r="I402" s="17">
        <v>0.0</v>
      </c>
      <c r="J402" s="17">
        <v>37.0</v>
      </c>
      <c r="K402" s="17">
        <v>21.0</v>
      </c>
      <c r="L402" s="17" t="s">
        <v>117</v>
      </c>
      <c r="M402" s="76">
        <f t="shared" si="1"/>
        <v>1</v>
      </c>
    </row>
    <row r="403">
      <c r="D403" s="17">
        <v>3.0</v>
      </c>
      <c r="E403" s="17">
        <v>3.0</v>
      </c>
      <c r="F403" s="17">
        <v>9.0</v>
      </c>
      <c r="G403" s="17">
        <v>2.0</v>
      </c>
      <c r="H403" s="17">
        <v>2.0</v>
      </c>
      <c r="I403" s="17">
        <v>0.0</v>
      </c>
      <c r="M403" s="76">
        <f t="shared" si="1"/>
        <v>0</v>
      </c>
    </row>
    <row r="404">
      <c r="B404" s="17" t="s">
        <v>522</v>
      </c>
      <c r="C404" s="17">
        <v>7.0</v>
      </c>
      <c r="D404" s="17">
        <v>0.0</v>
      </c>
      <c r="E404" s="17">
        <v>3.0</v>
      </c>
      <c r="F404" s="17">
        <v>5.0</v>
      </c>
      <c r="G404" s="17">
        <v>3.0</v>
      </c>
      <c r="H404" s="17">
        <v>3.0</v>
      </c>
      <c r="I404" s="17">
        <v>4.0</v>
      </c>
      <c r="J404" s="17">
        <v>427.0</v>
      </c>
      <c r="K404" s="17">
        <v>265.0</v>
      </c>
      <c r="L404" s="17" t="s">
        <v>129</v>
      </c>
      <c r="M404" s="76">
        <f t="shared" si="1"/>
        <v>1</v>
      </c>
    </row>
    <row r="405">
      <c r="D405" s="17">
        <v>1.0</v>
      </c>
      <c r="E405" s="17">
        <v>3.0</v>
      </c>
      <c r="F405" s="17">
        <v>5.0</v>
      </c>
      <c r="G405" s="17">
        <v>3.0</v>
      </c>
      <c r="H405" s="17">
        <v>3.0</v>
      </c>
      <c r="I405" s="17">
        <v>3.0</v>
      </c>
      <c r="J405" s="17">
        <v>232.0</v>
      </c>
      <c r="K405" s="17">
        <v>145.0</v>
      </c>
      <c r="L405" s="17" t="s">
        <v>136</v>
      </c>
      <c r="M405" s="76">
        <f t="shared" si="1"/>
        <v>1</v>
      </c>
    </row>
    <row r="406">
      <c r="B406" s="17" t="s">
        <v>28</v>
      </c>
      <c r="C406" s="17">
        <v>15.0</v>
      </c>
      <c r="D406" s="17">
        <v>0.0</v>
      </c>
      <c r="E406" s="17">
        <v>3.0</v>
      </c>
      <c r="F406" s="17">
        <v>12.0</v>
      </c>
      <c r="G406" s="17">
        <v>2.0</v>
      </c>
      <c r="H406" s="17">
        <v>2.0</v>
      </c>
      <c r="I406" s="17">
        <v>0.0</v>
      </c>
      <c r="M406" s="76">
        <f t="shared" si="1"/>
        <v>0</v>
      </c>
    </row>
    <row r="407">
      <c r="D407" s="17">
        <v>1.0</v>
      </c>
      <c r="E407" s="17">
        <v>3.0</v>
      </c>
      <c r="F407" s="17">
        <v>11.0</v>
      </c>
      <c r="G407" s="17">
        <v>3.0</v>
      </c>
      <c r="H407" s="17">
        <v>3.0</v>
      </c>
      <c r="I407" s="17">
        <v>7.0</v>
      </c>
      <c r="M407" s="76">
        <f t="shared" si="1"/>
        <v>1</v>
      </c>
    </row>
    <row r="408">
      <c r="D408" s="17">
        <v>2.0</v>
      </c>
      <c r="E408" s="17">
        <v>3.0</v>
      </c>
      <c r="F408" s="17">
        <v>21.0</v>
      </c>
      <c r="G408" s="17">
        <v>1.0</v>
      </c>
      <c r="H408" s="17">
        <v>1.0</v>
      </c>
      <c r="I408" s="17">
        <v>4.0</v>
      </c>
      <c r="M408" s="76">
        <f t="shared" si="1"/>
        <v>0</v>
      </c>
    </row>
    <row r="409">
      <c r="D409" s="17">
        <v>3.0</v>
      </c>
      <c r="E409" s="17">
        <v>3.0</v>
      </c>
      <c r="F409" s="17">
        <v>9.0</v>
      </c>
      <c r="G409" s="17">
        <v>3.0</v>
      </c>
      <c r="H409" s="17">
        <v>3.0</v>
      </c>
      <c r="I409" s="17">
        <v>7.0</v>
      </c>
      <c r="M409" s="76">
        <f t="shared" si="1"/>
        <v>1</v>
      </c>
    </row>
    <row r="410">
      <c r="B410" s="17" t="s">
        <v>29</v>
      </c>
      <c r="C410" s="17">
        <v>19.0</v>
      </c>
      <c r="D410" s="17">
        <v>0.0</v>
      </c>
      <c r="E410" s="17">
        <v>6.0</v>
      </c>
      <c r="F410" s="17">
        <v>7.0</v>
      </c>
      <c r="G410" s="17">
        <v>5.0</v>
      </c>
      <c r="H410" s="17">
        <v>5.0</v>
      </c>
      <c r="I410" s="17">
        <v>0.0</v>
      </c>
      <c r="M410" s="76">
        <f t="shared" si="1"/>
        <v>1</v>
      </c>
    </row>
    <row r="411">
      <c r="D411" s="17">
        <v>1.0</v>
      </c>
      <c r="E411" s="17">
        <v>4.0</v>
      </c>
      <c r="F411" s="17">
        <v>10.0</v>
      </c>
      <c r="G411" s="17">
        <v>3.0</v>
      </c>
      <c r="H411" s="17">
        <v>3.0</v>
      </c>
      <c r="I411" s="17">
        <v>0.0</v>
      </c>
      <c r="M411" s="76">
        <f t="shared" si="1"/>
        <v>1</v>
      </c>
    </row>
    <row r="412">
      <c r="D412" s="17">
        <v>2.0</v>
      </c>
      <c r="E412" s="17">
        <v>4.0</v>
      </c>
      <c r="F412" s="17">
        <v>12.0</v>
      </c>
      <c r="G412" s="17">
        <v>1.0</v>
      </c>
      <c r="H412" s="17">
        <v>1.0</v>
      </c>
      <c r="I412" s="17">
        <v>0.0</v>
      </c>
      <c r="M412" s="76">
        <f t="shared" si="1"/>
        <v>0</v>
      </c>
    </row>
    <row r="413">
      <c r="D413" s="17">
        <v>3.0</v>
      </c>
      <c r="E413" s="17">
        <v>3.0</v>
      </c>
      <c r="F413" s="17">
        <v>5.0</v>
      </c>
      <c r="G413" s="17">
        <v>3.0</v>
      </c>
      <c r="H413" s="17">
        <v>3.0</v>
      </c>
      <c r="I413" s="17">
        <v>0.0</v>
      </c>
      <c r="M413" s="76">
        <f t="shared" si="1"/>
        <v>1</v>
      </c>
    </row>
    <row r="414">
      <c r="A414" s="17" t="s">
        <v>30</v>
      </c>
      <c r="B414" s="17" t="s">
        <v>31</v>
      </c>
      <c r="C414" s="17">
        <v>11.0</v>
      </c>
      <c r="D414" s="17">
        <v>0.0</v>
      </c>
      <c r="E414" s="17">
        <v>3.0</v>
      </c>
      <c r="F414" s="17">
        <v>14.0</v>
      </c>
      <c r="G414" s="17">
        <v>1.0</v>
      </c>
      <c r="H414" s="17">
        <v>1.0</v>
      </c>
      <c r="I414" s="17">
        <v>5.0</v>
      </c>
      <c r="M414" s="76">
        <f t="shared" si="1"/>
        <v>0</v>
      </c>
    </row>
    <row r="415">
      <c r="D415" s="17">
        <v>1.0</v>
      </c>
      <c r="E415" s="17">
        <v>5.0</v>
      </c>
      <c r="F415" s="17">
        <v>6.0</v>
      </c>
      <c r="G415" s="17">
        <v>4.0</v>
      </c>
      <c r="H415" s="17">
        <v>4.0</v>
      </c>
      <c r="I415" s="17">
        <v>4.0</v>
      </c>
      <c r="J415" s="17">
        <v>645.0</v>
      </c>
      <c r="K415" s="17">
        <v>212.0</v>
      </c>
      <c r="L415" s="17" t="s">
        <v>507</v>
      </c>
      <c r="M415" s="76">
        <f t="shared" si="1"/>
        <v>1</v>
      </c>
    </row>
    <row r="416">
      <c r="D416" s="17">
        <v>2.0</v>
      </c>
      <c r="E416" s="17">
        <v>3.0</v>
      </c>
      <c r="F416" s="17">
        <v>8.0</v>
      </c>
      <c r="G416" s="17">
        <v>3.0</v>
      </c>
      <c r="H416" s="17">
        <v>3.0</v>
      </c>
      <c r="I416" s="17">
        <v>2.0</v>
      </c>
      <c r="J416" s="17">
        <v>13.0</v>
      </c>
      <c r="K416" s="17">
        <v>6.0</v>
      </c>
      <c r="L416" s="17" t="s">
        <v>155</v>
      </c>
      <c r="M416" s="76">
        <f t="shared" si="1"/>
        <v>1</v>
      </c>
    </row>
    <row r="417">
      <c r="B417" s="17" t="s">
        <v>33</v>
      </c>
      <c r="C417" s="17">
        <v>82.0</v>
      </c>
      <c r="D417" s="17">
        <v>0.0</v>
      </c>
      <c r="E417" s="17">
        <v>4.0</v>
      </c>
      <c r="F417" s="17">
        <v>4.0</v>
      </c>
      <c r="G417" s="17">
        <v>4.0</v>
      </c>
      <c r="H417" s="17">
        <v>4.0</v>
      </c>
      <c r="I417" s="17">
        <v>0.0</v>
      </c>
      <c r="M417" s="76">
        <f t="shared" si="1"/>
        <v>1</v>
      </c>
    </row>
    <row r="418">
      <c r="D418" s="17">
        <v>1.0</v>
      </c>
      <c r="E418" s="17">
        <v>4.0</v>
      </c>
      <c r="F418" s="17">
        <v>5.0</v>
      </c>
      <c r="G418" s="17">
        <v>2.0</v>
      </c>
      <c r="H418" s="17">
        <v>4.0</v>
      </c>
      <c r="I418" s="17">
        <v>2.0</v>
      </c>
      <c r="M418" s="76">
        <f t="shared" si="1"/>
        <v>1</v>
      </c>
    </row>
    <row r="419">
      <c r="D419" s="17">
        <v>2.0</v>
      </c>
      <c r="E419" s="17">
        <v>4.0</v>
      </c>
      <c r="F419" s="17">
        <v>3.0</v>
      </c>
      <c r="G419" s="17">
        <v>3.0</v>
      </c>
      <c r="H419" s="17">
        <v>4.0</v>
      </c>
      <c r="I419" s="17">
        <v>4.0</v>
      </c>
      <c r="M419" s="76">
        <f t="shared" si="1"/>
        <v>1</v>
      </c>
    </row>
    <row r="420">
      <c r="D420" s="17">
        <v>3.0</v>
      </c>
      <c r="E420" s="17">
        <v>4.0</v>
      </c>
      <c r="F420" s="17">
        <v>2.0</v>
      </c>
      <c r="G420" s="17">
        <v>3.0</v>
      </c>
      <c r="H420" s="17">
        <v>4.0</v>
      </c>
      <c r="I420" s="17">
        <v>0.0</v>
      </c>
      <c r="M420" s="76">
        <f t="shared" si="1"/>
        <v>1</v>
      </c>
    </row>
    <row r="421">
      <c r="D421" s="17">
        <v>4.0</v>
      </c>
      <c r="E421" s="17">
        <v>5.0</v>
      </c>
      <c r="F421" s="17">
        <v>7.0</v>
      </c>
      <c r="G421" s="17">
        <v>4.0</v>
      </c>
      <c r="H421" s="17">
        <v>4.0</v>
      </c>
      <c r="I421" s="17">
        <v>13.0</v>
      </c>
      <c r="M421" s="76">
        <f t="shared" si="1"/>
        <v>1</v>
      </c>
    </row>
    <row r="422">
      <c r="D422" s="17">
        <v>5.0</v>
      </c>
      <c r="E422" s="17">
        <v>25.0</v>
      </c>
      <c r="F422" s="17">
        <v>4.0</v>
      </c>
      <c r="G422" s="17">
        <v>1.0</v>
      </c>
      <c r="H422" s="17">
        <v>1.0</v>
      </c>
      <c r="I422" s="17">
        <v>2.0</v>
      </c>
      <c r="J422" s="17">
        <v>23.0</v>
      </c>
      <c r="K422" s="17">
        <v>1.0</v>
      </c>
      <c r="L422" s="17" t="s">
        <v>162</v>
      </c>
      <c r="M422" s="76">
        <f t="shared" si="1"/>
        <v>0</v>
      </c>
    </row>
    <row r="423">
      <c r="D423" s="17">
        <v>6.0</v>
      </c>
      <c r="E423" s="17">
        <v>4.0</v>
      </c>
      <c r="F423" s="17">
        <v>5.0</v>
      </c>
      <c r="G423" s="17">
        <v>4.0</v>
      </c>
      <c r="H423" s="17">
        <v>4.0</v>
      </c>
      <c r="I423" s="17">
        <v>2.0</v>
      </c>
      <c r="M423" s="76">
        <f t="shared" si="1"/>
        <v>1</v>
      </c>
    </row>
    <row r="424">
      <c r="D424" s="17">
        <v>7.0</v>
      </c>
      <c r="E424" s="17">
        <v>7.0</v>
      </c>
      <c r="F424" s="17">
        <v>4.0</v>
      </c>
      <c r="G424" s="17">
        <v>1.0</v>
      </c>
      <c r="H424" s="17">
        <v>1.0</v>
      </c>
      <c r="I424" s="17">
        <v>1.0</v>
      </c>
      <c r="M424" s="76">
        <f t="shared" si="1"/>
        <v>0</v>
      </c>
    </row>
    <row r="425">
      <c r="D425" s="17">
        <v>8.0</v>
      </c>
      <c r="E425" s="17">
        <v>6.0</v>
      </c>
      <c r="F425" s="17">
        <v>3.0</v>
      </c>
      <c r="G425" s="17">
        <v>1.0</v>
      </c>
      <c r="H425" s="17">
        <v>1.0</v>
      </c>
      <c r="I425" s="17">
        <v>0.0</v>
      </c>
      <c r="M425" s="76">
        <f t="shared" si="1"/>
        <v>0</v>
      </c>
    </row>
    <row r="426">
      <c r="D426" s="17">
        <v>9.0</v>
      </c>
      <c r="E426" s="17">
        <v>6.0</v>
      </c>
      <c r="F426" s="17">
        <v>3.0</v>
      </c>
      <c r="G426" s="17">
        <v>1.0</v>
      </c>
      <c r="H426" s="17">
        <v>1.0</v>
      </c>
      <c r="I426" s="17">
        <v>2.0</v>
      </c>
      <c r="J426" s="17">
        <v>20253.0</v>
      </c>
      <c r="K426" s="17">
        <v>2025.0</v>
      </c>
      <c r="L426" s="17" t="s">
        <v>196</v>
      </c>
      <c r="M426" s="76">
        <f t="shared" si="1"/>
        <v>0</v>
      </c>
    </row>
    <row r="427">
      <c r="D427" s="17">
        <v>10.0</v>
      </c>
      <c r="E427" s="17">
        <v>4.0</v>
      </c>
      <c r="F427" s="17">
        <v>23.0</v>
      </c>
      <c r="G427" s="17">
        <v>1.0</v>
      </c>
      <c r="H427" s="17">
        <v>1.0</v>
      </c>
      <c r="I427" s="17">
        <v>2.0</v>
      </c>
      <c r="M427" s="76">
        <f t="shared" si="1"/>
        <v>0</v>
      </c>
    </row>
    <row r="428">
      <c r="D428" s="17">
        <v>11.0</v>
      </c>
      <c r="E428" s="17">
        <v>4.0</v>
      </c>
      <c r="F428" s="17">
        <v>6.0</v>
      </c>
      <c r="G428" s="17">
        <v>4.0</v>
      </c>
      <c r="H428" s="17">
        <v>4.0</v>
      </c>
      <c r="I428" s="17">
        <v>9.0</v>
      </c>
      <c r="M428" s="76">
        <f t="shared" si="1"/>
        <v>1</v>
      </c>
    </row>
    <row r="429">
      <c r="D429" s="17">
        <v>12.0</v>
      </c>
      <c r="E429" s="17">
        <v>4.0</v>
      </c>
      <c r="F429" s="17">
        <v>5.0</v>
      </c>
      <c r="G429" s="17">
        <v>4.0</v>
      </c>
      <c r="H429" s="17">
        <v>4.0</v>
      </c>
      <c r="I429" s="17">
        <v>2.0</v>
      </c>
      <c r="M429" s="76">
        <f t="shared" si="1"/>
        <v>1</v>
      </c>
    </row>
    <row r="430">
      <c r="B430" s="17" t="s">
        <v>34</v>
      </c>
      <c r="C430" s="17">
        <v>28.0</v>
      </c>
      <c r="D430" s="17">
        <v>0.0</v>
      </c>
      <c r="E430" s="17">
        <v>14.0</v>
      </c>
      <c r="F430" s="17">
        <v>3.0</v>
      </c>
      <c r="G430" s="17">
        <v>4.0</v>
      </c>
      <c r="H430" s="17">
        <v>7.0</v>
      </c>
      <c r="I430" s="17">
        <v>2.0</v>
      </c>
      <c r="M430" s="76">
        <f t="shared" si="1"/>
        <v>1</v>
      </c>
    </row>
    <row r="431">
      <c r="D431" s="17">
        <v>1.0</v>
      </c>
      <c r="E431" s="17">
        <v>4.0</v>
      </c>
      <c r="F431" s="17">
        <v>3.0</v>
      </c>
      <c r="G431" s="17">
        <v>2.0</v>
      </c>
      <c r="H431" s="17">
        <v>4.0</v>
      </c>
      <c r="I431" s="17">
        <v>0.0</v>
      </c>
      <c r="M431" s="76">
        <f t="shared" si="1"/>
        <v>1</v>
      </c>
    </row>
    <row r="432">
      <c r="D432" s="17">
        <v>2.0</v>
      </c>
      <c r="E432" s="17">
        <v>6.0</v>
      </c>
      <c r="F432" s="17">
        <v>2.0</v>
      </c>
      <c r="G432" s="17">
        <v>5.0</v>
      </c>
      <c r="H432" s="17">
        <v>6.0</v>
      </c>
      <c r="I432" s="17">
        <v>1.0</v>
      </c>
      <c r="M432" s="76">
        <f t="shared" si="1"/>
        <v>1</v>
      </c>
    </row>
    <row r="433">
      <c r="D433" s="17">
        <v>3.0</v>
      </c>
      <c r="E433" s="17">
        <v>4.0</v>
      </c>
      <c r="F433" s="17">
        <v>2.0</v>
      </c>
      <c r="G433" s="17">
        <v>4.0</v>
      </c>
      <c r="H433" s="17">
        <v>4.0</v>
      </c>
      <c r="I433" s="17">
        <v>1.0</v>
      </c>
      <c r="M433" s="76">
        <f t="shared" si="1"/>
        <v>1</v>
      </c>
    </row>
    <row r="434">
      <c r="B434" s="17" t="s">
        <v>35</v>
      </c>
      <c r="C434" s="17">
        <v>30.0</v>
      </c>
      <c r="D434" s="17">
        <v>0.0</v>
      </c>
      <c r="E434" s="17">
        <v>17.0</v>
      </c>
      <c r="F434" s="17">
        <v>5.0</v>
      </c>
      <c r="G434" s="17">
        <v>5.0</v>
      </c>
      <c r="H434" s="17">
        <v>5.0</v>
      </c>
      <c r="I434" s="17">
        <v>3.0</v>
      </c>
      <c r="J434" s="17">
        <v>1.0</v>
      </c>
      <c r="K434" s="17">
        <v>1.0</v>
      </c>
      <c r="L434" s="17" t="s">
        <v>224</v>
      </c>
      <c r="M434" s="76">
        <f t="shared" si="1"/>
        <v>1</v>
      </c>
    </row>
    <row r="435">
      <c r="D435" s="17">
        <v>2.0</v>
      </c>
      <c r="E435" s="17">
        <v>5.0</v>
      </c>
      <c r="F435" s="17">
        <v>7.0</v>
      </c>
      <c r="G435" s="17">
        <v>1.0</v>
      </c>
      <c r="H435" s="17">
        <v>1.0</v>
      </c>
      <c r="I435" s="17">
        <v>2.0</v>
      </c>
      <c r="M435" s="76">
        <f t="shared" si="1"/>
        <v>0</v>
      </c>
    </row>
    <row r="436">
      <c r="D436" s="17">
        <v>1.0</v>
      </c>
      <c r="E436" s="17">
        <v>8.0</v>
      </c>
      <c r="F436" s="17">
        <v>2.0</v>
      </c>
      <c r="G436" s="17">
        <v>1.0</v>
      </c>
      <c r="H436" s="17">
        <v>1.0</v>
      </c>
      <c r="I436" s="17">
        <v>2.0</v>
      </c>
      <c r="M436" s="76">
        <f t="shared" si="1"/>
        <v>0</v>
      </c>
    </row>
    <row r="437">
      <c r="B437" s="17" t="s">
        <v>37</v>
      </c>
      <c r="C437" s="17">
        <v>119.0</v>
      </c>
      <c r="D437" s="17">
        <v>0.0</v>
      </c>
      <c r="E437" s="17">
        <v>4.0</v>
      </c>
      <c r="F437" s="17">
        <v>4.0</v>
      </c>
      <c r="G437" s="17">
        <v>4.0</v>
      </c>
      <c r="H437" s="17">
        <v>4.0</v>
      </c>
      <c r="I437" s="17">
        <v>1.0</v>
      </c>
      <c r="M437" s="76">
        <f t="shared" si="1"/>
        <v>1</v>
      </c>
    </row>
    <row r="438">
      <c r="D438" s="17">
        <v>1.0</v>
      </c>
      <c r="E438" s="17">
        <v>6.0</v>
      </c>
      <c r="F438" s="17">
        <v>3.0</v>
      </c>
      <c r="G438" s="17">
        <v>5.0</v>
      </c>
      <c r="H438" s="17">
        <v>5.0</v>
      </c>
      <c r="I438" s="17">
        <v>0.0</v>
      </c>
      <c r="M438" s="76">
        <f t="shared" si="1"/>
        <v>1</v>
      </c>
    </row>
    <row r="439">
      <c r="D439" s="17">
        <v>2.0</v>
      </c>
      <c r="E439" s="17">
        <v>37.0</v>
      </c>
      <c r="F439" s="17">
        <v>5.0</v>
      </c>
      <c r="G439" s="17">
        <v>16.0</v>
      </c>
      <c r="H439" s="17">
        <v>17.0</v>
      </c>
      <c r="I439" s="17">
        <v>2.0</v>
      </c>
      <c r="M439" s="76">
        <f t="shared" si="1"/>
        <v>1</v>
      </c>
    </row>
    <row r="440">
      <c r="D440" s="17">
        <v>3.0</v>
      </c>
      <c r="E440" s="17">
        <v>14.0</v>
      </c>
      <c r="F440" s="17">
        <v>8.0</v>
      </c>
      <c r="G440" s="17">
        <v>11.0</v>
      </c>
      <c r="H440" s="17">
        <v>11.0</v>
      </c>
      <c r="I440" s="17">
        <v>2.0</v>
      </c>
      <c r="M440" s="76">
        <f t="shared" si="1"/>
        <v>1</v>
      </c>
    </row>
    <row r="441">
      <c r="D441" s="17">
        <v>4.0</v>
      </c>
      <c r="E441" s="17">
        <v>4.0</v>
      </c>
      <c r="F441" s="17">
        <v>5.0</v>
      </c>
      <c r="G441" s="17">
        <v>4.0</v>
      </c>
      <c r="H441" s="17">
        <v>4.0</v>
      </c>
      <c r="I441" s="17">
        <v>0.0</v>
      </c>
      <c r="M441" s="76">
        <f t="shared" si="1"/>
        <v>1</v>
      </c>
    </row>
    <row r="442">
      <c r="D442" s="17">
        <v>5.0</v>
      </c>
      <c r="E442" s="17">
        <v>6.0</v>
      </c>
      <c r="F442" s="17">
        <v>3.0</v>
      </c>
      <c r="G442" s="17">
        <v>6.0</v>
      </c>
      <c r="H442" s="17">
        <v>6.0</v>
      </c>
      <c r="I442" s="17">
        <v>2.0</v>
      </c>
      <c r="M442" s="76">
        <f t="shared" si="1"/>
        <v>1</v>
      </c>
    </row>
    <row r="443">
      <c r="D443" s="17">
        <v>6.0</v>
      </c>
      <c r="E443" s="17">
        <v>6.0</v>
      </c>
      <c r="F443" s="17">
        <v>3.0</v>
      </c>
      <c r="G443" s="17">
        <v>1.0</v>
      </c>
      <c r="H443" s="17">
        <v>5.0</v>
      </c>
      <c r="I443" s="17">
        <v>1.0</v>
      </c>
      <c r="M443" s="76">
        <f t="shared" si="1"/>
        <v>0</v>
      </c>
    </row>
    <row r="444">
      <c r="D444" s="17">
        <v>7.0</v>
      </c>
      <c r="E444" s="17">
        <v>5.0</v>
      </c>
      <c r="F444" s="17">
        <v>6.0</v>
      </c>
      <c r="G444" s="17">
        <v>5.0</v>
      </c>
      <c r="H444" s="17">
        <v>5.0</v>
      </c>
      <c r="I444" s="17">
        <v>1.0</v>
      </c>
      <c r="M444" s="76">
        <f t="shared" si="1"/>
        <v>1</v>
      </c>
    </row>
    <row r="445">
      <c r="D445" s="17">
        <v>8.0</v>
      </c>
      <c r="E445" s="17">
        <v>4.0</v>
      </c>
      <c r="F445" s="17">
        <v>8.0</v>
      </c>
      <c r="G445" s="17">
        <v>4.0</v>
      </c>
      <c r="H445" s="17">
        <v>4.0</v>
      </c>
      <c r="I445" s="17">
        <v>4.0</v>
      </c>
      <c r="M445" s="76">
        <f t="shared" si="1"/>
        <v>1</v>
      </c>
    </row>
    <row r="446">
      <c r="D446" s="17">
        <v>9.0</v>
      </c>
      <c r="E446" s="17">
        <v>4.0</v>
      </c>
      <c r="F446" s="17">
        <v>4.0</v>
      </c>
      <c r="G446" s="17">
        <v>4.0</v>
      </c>
      <c r="H446" s="17">
        <v>4.0</v>
      </c>
      <c r="I446" s="17">
        <v>0.0</v>
      </c>
      <c r="M446" s="76">
        <f t="shared" si="1"/>
        <v>1</v>
      </c>
    </row>
    <row r="447">
      <c r="D447" s="17">
        <v>10.0</v>
      </c>
      <c r="E447" s="17">
        <v>4.0</v>
      </c>
      <c r="F447" s="17">
        <v>5.0</v>
      </c>
      <c r="G447" s="17">
        <v>4.0</v>
      </c>
      <c r="H447" s="17">
        <v>4.0</v>
      </c>
      <c r="I447" s="17">
        <v>2.0</v>
      </c>
      <c r="M447" s="76">
        <f t="shared" si="1"/>
        <v>1</v>
      </c>
    </row>
    <row r="448">
      <c r="D448" s="17">
        <v>11.0</v>
      </c>
      <c r="E448" s="17">
        <v>9.0</v>
      </c>
      <c r="F448" s="17">
        <v>3.0</v>
      </c>
      <c r="G448" s="17">
        <v>1.0</v>
      </c>
      <c r="H448" s="17">
        <v>1.0</v>
      </c>
      <c r="I448" s="17">
        <v>2.0</v>
      </c>
      <c r="M448" s="76">
        <f t="shared" si="1"/>
        <v>0</v>
      </c>
    </row>
    <row r="449">
      <c r="D449" s="17">
        <v>12.0</v>
      </c>
      <c r="E449" s="17">
        <v>8.0</v>
      </c>
      <c r="F449" s="17">
        <v>4.0</v>
      </c>
      <c r="G449" s="17">
        <v>1.0</v>
      </c>
      <c r="H449" s="17">
        <v>1.0</v>
      </c>
      <c r="I449" s="17">
        <v>0.0</v>
      </c>
      <c r="M449" s="76">
        <f t="shared" si="1"/>
        <v>0</v>
      </c>
    </row>
    <row r="450">
      <c r="D450" s="17">
        <v>13.0</v>
      </c>
      <c r="E450" s="17">
        <v>5.0</v>
      </c>
      <c r="F450" s="17">
        <v>3.0</v>
      </c>
      <c r="G450" s="17">
        <v>2.0</v>
      </c>
      <c r="H450" s="17">
        <v>4.0</v>
      </c>
      <c r="I450" s="17">
        <v>2.0</v>
      </c>
      <c r="M450" s="76">
        <f t="shared" si="1"/>
        <v>1</v>
      </c>
    </row>
    <row r="451">
      <c r="D451" s="17">
        <v>14.0</v>
      </c>
      <c r="E451" s="17">
        <v>3.0</v>
      </c>
      <c r="F451" s="17">
        <v>4.0</v>
      </c>
      <c r="G451" s="17">
        <v>3.0</v>
      </c>
      <c r="H451" s="17">
        <v>3.0</v>
      </c>
      <c r="I451" s="17">
        <v>0.0</v>
      </c>
      <c r="M451" s="76">
        <f t="shared" si="1"/>
        <v>1</v>
      </c>
    </row>
    <row r="452">
      <c r="B452" s="17" t="s">
        <v>38</v>
      </c>
      <c r="C452" s="17">
        <v>31.0</v>
      </c>
      <c r="D452" s="17">
        <v>0.0</v>
      </c>
      <c r="E452" s="17">
        <v>5.0</v>
      </c>
      <c r="F452" s="17">
        <v>5.0</v>
      </c>
      <c r="G452" s="17">
        <v>5.0</v>
      </c>
      <c r="H452" s="17">
        <v>5.0</v>
      </c>
      <c r="I452" s="17">
        <v>2.0</v>
      </c>
      <c r="M452" s="76">
        <f t="shared" si="1"/>
        <v>1</v>
      </c>
    </row>
    <row r="453">
      <c r="D453" s="17">
        <v>1.0</v>
      </c>
      <c r="E453" s="17">
        <v>5.0</v>
      </c>
      <c r="F453" s="17">
        <v>4.0</v>
      </c>
      <c r="G453" s="17">
        <v>3.0</v>
      </c>
      <c r="H453" s="17">
        <v>4.0</v>
      </c>
      <c r="I453" s="17">
        <v>0.0</v>
      </c>
      <c r="M453" s="76">
        <f t="shared" si="1"/>
        <v>1</v>
      </c>
    </row>
    <row r="454">
      <c r="D454" s="17">
        <v>2.0</v>
      </c>
      <c r="E454" s="17">
        <v>21.0</v>
      </c>
      <c r="F454" s="17">
        <v>5.0</v>
      </c>
      <c r="G454" s="17">
        <v>1.0</v>
      </c>
      <c r="H454" s="17">
        <v>2.0</v>
      </c>
      <c r="I454" s="17">
        <v>2.0</v>
      </c>
      <c r="M454" s="76">
        <f t="shared" si="1"/>
        <v>0</v>
      </c>
    </row>
    <row r="455">
      <c r="D455" s="17">
        <v>3.0</v>
      </c>
      <c r="E455" s="17">
        <v>11.0</v>
      </c>
      <c r="F455" s="17">
        <v>4.0</v>
      </c>
      <c r="G455" s="17">
        <v>2.0</v>
      </c>
      <c r="H455" s="17">
        <v>2.0</v>
      </c>
      <c r="I455" s="17">
        <v>2.0</v>
      </c>
      <c r="J455" s="17">
        <v>3328.0</v>
      </c>
      <c r="K455" s="17">
        <v>586.0</v>
      </c>
      <c r="L455" s="17" t="s">
        <v>306</v>
      </c>
      <c r="M455" s="76">
        <f t="shared" si="1"/>
        <v>0</v>
      </c>
    </row>
    <row r="456">
      <c r="A456" s="17" t="s">
        <v>39</v>
      </c>
      <c r="B456" s="17" t="s">
        <v>40</v>
      </c>
      <c r="C456" s="17">
        <v>24.0</v>
      </c>
      <c r="D456" s="17">
        <v>0.0</v>
      </c>
      <c r="E456" s="17">
        <v>9.0</v>
      </c>
      <c r="F456" s="17">
        <v>5.0</v>
      </c>
      <c r="G456" s="17">
        <v>6.0</v>
      </c>
      <c r="H456" s="17">
        <v>6.0</v>
      </c>
      <c r="I456" s="17">
        <v>1.0</v>
      </c>
      <c r="J456" s="17">
        <v>38.0</v>
      </c>
      <c r="K456" s="17">
        <v>6.0</v>
      </c>
      <c r="L456" s="17" t="s">
        <v>329</v>
      </c>
      <c r="M456" s="76">
        <f t="shared" si="1"/>
        <v>1</v>
      </c>
    </row>
    <row r="457">
      <c r="D457" s="17">
        <v>1.0</v>
      </c>
      <c r="E457" s="17">
        <v>6.0</v>
      </c>
      <c r="F457" s="17">
        <v>3.0</v>
      </c>
      <c r="G457" s="17">
        <v>5.0</v>
      </c>
      <c r="H457" s="17">
        <v>6.0</v>
      </c>
      <c r="I457" s="17">
        <v>0.0</v>
      </c>
      <c r="M457" s="76">
        <f t="shared" si="1"/>
        <v>1</v>
      </c>
    </row>
    <row r="458">
      <c r="D458" s="17">
        <v>2.0</v>
      </c>
      <c r="E458" s="17">
        <v>9.0</v>
      </c>
      <c r="F458" s="17">
        <v>8.0</v>
      </c>
      <c r="G458" s="17">
        <v>1.0</v>
      </c>
      <c r="H458" s="17">
        <v>1.0</v>
      </c>
      <c r="I458" s="17">
        <v>0.0</v>
      </c>
      <c r="J458" s="17">
        <v>19782.0</v>
      </c>
      <c r="K458" s="17">
        <v>1085.0</v>
      </c>
      <c r="L458" s="17" t="s">
        <v>41</v>
      </c>
      <c r="M458" s="76">
        <f t="shared" si="1"/>
        <v>0</v>
      </c>
    </row>
    <row r="459">
      <c r="B459" s="17" t="s">
        <v>523</v>
      </c>
      <c r="C459" s="17">
        <v>42.0</v>
      </c>
      <c r="D459" s="17">
        <v>2.0</v>
      </c>
      <c r="E459" s="17">
        <v>12.0</v>
      </c>
      <c r="F459" s="17">
        <v>7.0</v>
      </c>
      <c r="G459" s="17">
        <v>4.0</v>
      </c>
      <c r="H459" s="17">
        <v>5.0</v>
      </c>
      <c r="I459" s="17">
        <v>2.0</v>
      </c>
      <c r="J459" s="17">
        <v>2798.0</v>
      </c>
      <c r="K459" s="17">
        <v>785.0</v>
      </c>
      <c r="L459" s="17" t="s">
        <v>355</v>
      </c>
      <c r="M459" s="76">
        <f t="shared" si="1"/>
        <v>1</v>
      </c>
    </row>
    <row r="460">
      <c r="D460" s="17">
        <v>3.0</v>
      </c>
      <c r="E460" s="17">
        <v>12.0</v>
      </c>
      <c r="F460" s="17">
        <v>9.0</v>
      </c>
      <c r="G460" s="17">
        <v>8.0</v>
      </c>
      <c r="H460" s="17">
        <v>8.0</v>
      </c>
      <c r="I460" s="17">
        <v>1.0</v>
      </c>
      <c r="M460" s="76">
        <f t="shared" si="1"/>
        <v>1</v>
      </c>
    </row>
    <row r="461">
      <c r="D461" s="17">
        <v>0.0</v>
      </c>
      <c r="E461" s="17">
        <v>13.0</v>
      </c>
      <c r="F461" s="17">
        <v>7.0</v>
      </c>
      <c r="G461" s="17">
        <v>3.0</v>
      </c>
      <c r="H461" s="17">
        <v>3.0</v>
      </c>
      <c r="I461" s="17">
        <v>3.0</v>
      </c>
      <c r="M461" s="76">
        <f t="shared" si="1"/>
        <v>1</v>
      </c>
    </row>
    <row r="462">
      <c r="D462" s="17">
        <v>1.0</v>
      </c>
      <c r="E462" s="17">
        <v>13.0</v>
      </c>
      <c r="F462" s="17">
        <v>7.0</v>
      </c>
      <c r="G462" s="17">
        <v>3.0</v>
      </c>
      <c r="H462" s="17">
        <v>3.0</v>
      </c>
      <c r="I462" s="17">
        <v>3.0</v>
      </c>
      <c r="M462" s="76">
        <f t="shared" si="1"/>
        <v>1</v>
      </c>
    </row>
    <row r="463">
      <c r="B463" s="17" t="s">
        <v>524</v>
      </c>
      <c r="C463" s="17">
        <v>349.0</v>
      </c>
      <c r="D463" s="17">
        <v>0.0</v>
      </c>
      <c r="E463" s="17">
        <v>4.0</v>
      </c>
      <c r="F463" s="17">
        <v>15.0</v>
      </c>
      <c r="G463" s="17">
        <v>1.0</v>
      </c>
      <c r="H463" s="17">
        <v>1.0</v>
      </c>
      <c r="I463" s="17">
        <v>4.0</v>
      </c>
      <c r="M463" s="76">
        <f t="shared" si="1"/>
        <v>0</v>
      </c>
    </row>
    <row r="464">
      <c r="D464" s="17">
        <v>1.0</v>
      </c>
      <c r="E464" s="17">
        <v>4.0</v>
      </c>
      <c r="F464" s="17">
        <v>11.0</v>
      </c>
      <c r="G464" s="17">
        <v>3.0</v>
      </c>
      <c r="H464" s="17">
        <v>3.0</v>
      </c>
      <c r="I464" s="17">
        <v>3.0</v>
      </c>
      <c r="M464" s="76">
        <f t="shared" si="1"/>
        <v>1</v>
      </c>
    </row>
    <row r="465">
      <c r="D465" s="17">
        <v>2.0</v>
      </c>
      <c r="E465" s="17">
        <v>5.0</v>
      </c>
      <c r="F465" s="17">
        <v>4.0</v>
      </c>
      <c r="G465" s="17">
        <v>5.0</v>
      </c>
      <c r="H465" s="17">
        <v>5.0</v>
      </c>
      <c r="I465" s="17">
        <v>0.0</v>
      </c>
      <c r="M465" s="76">
        <f t="shared" si="1"/>
        <v>1</v>
      </c>
    </row>
    <row r="466">
      <c r="D466" s="17">
        <v>3.0</v>
      </c>
      <c r="E466" s="17">
        <v>4.0</v>
      </c>
      <c r="F466" s="17">
        <v>34.0</v>
      </c>
      <c r="G466" s="17">
        <v>1.0</v>
      </c>
      <c r="H466" s="17">
        <v>1.0</v>
      </c>
      <c r="I466" s="17">
        <v>6.0</v>
      </c>
      <c r="M466" s="76">
        <f t="shared" si="1"/>
        <v>0</v>
      </c>
    </row>
    <row r="467">
      <c r="D467" s="17">
        <v>4.0</v>
      </c>
      <c r="E467" s="17">
        <v>3.0</v>
      </c>
      <c r="F467" s="17">
        <v>8.0</v>
      </c>
      <c r="G467" s="17">
        <v>1.0</v>
      </c>
      <c r="H467" s="17">
        <v>1.0</v>
      </c>
      <c r="I467" s="17">
        <v>0.0</v>
      </c>
      <c r="M467" s="76">
        <f t="shared" si="1"/>
        <v>0</v>
      </c>
    </row>
    <row r="468">
      <c r="D468" s="17">
        <v>5.0</v>
      </c>
      <c r="E468" s="17">
        <v>3.0</v>
      </c>
      <c r="F468" s="17">
        <v>9.0</v>
      </c>
      <c r="G468" s="17">
        <v>1.0</v>
      </c>
      <c r="H468" s="17">
        <v>2.0</v>
      </c>
      <c r="I468" s="17">
        <v>9.0</v>
      </c>
      <c r="M468" s="76">
        <f t="shared" si="1"/>
        <v>0</v>
      </c>
    </row>
    <row r="469">
      <c r="D469" s="17">
        <v>6.0</v>
      </c>
      <c r="E469" s="17">
        <v>3.0</v>
      </c>
      <c r="F469" s="17">
        <v>11.0</v>
      </c>
      <c r="G469" s="17">
        <v>2.0</v>
      </c>
      <c r="H469" s="17">
        <v>3.0</v>
      </c>
      <c r="I469" s="17">
        <v>7.0</v>
      </c>
      <c r="M469" s="76">
        <f t="shared" si="1"/>
        <v>1</v>
      </c>
    </row>
    <row r="470">
      <c r="D470" s="17">
        <v>7.0</v>
      </c>
      <c r="E470" s="17">
        <v>3.0</v>
      </c>
      <c r="F470" s="17">
        <v>7.0</v>
      </c>
      <c r="G470" s="17">
        <v>3.0</v>
      </c>
      <c r="H470" s="17">
        <v>3.0</v>
      </c>
      <c r="I470" s="17">
        <v>0.0</v>
      </c>
      <c r="M470" s="76">
        <f t="shared" si="1"/>
        <v>1</v>
      </c>
    </row>
    <row r="471">
      <c r="D471" s="17">
        <v>8.0</v>
      </c>
      <c r="E471" s="17">
        <v>3.0</v>
      </c>
      <c r="F471" s="17">
        <v>14.0</v>
      </c>
      <c r="G471" s="17">
        <v>2.0</v>
      </c>
      <c r="H471" s="17">
        <v>2.0</v>
      </c>
      <c r="I471" s="17">
        <v>0.0</v>
      </c>
      <c r="M471" s="76">
        <f t="shared" si="1"/>
        <v>0</v>
      </c>
    </row>
    <row r="472">
      <c r="D472" s="17">
        <v>9.0</v>
      </c>
      <c r="E472" s="17">
        <v>4.0</v>
      </c>
      <c r="F472" s="17">
        <v>12.0</v>
      </c>
      <c r="G472" s="17">
        <v>4.0</v>
      </c>
      <c r="H472" s="17">
        <v>4.0</v>
      </c>
      <c r="I472" s="17">
        <v>0.0</v>
      </c>
      <c r="M472" s="76">
        <f t="shared" si="1"/>
        <v>1</v>
      </c>
    </row>
    <row r="473">
      <c r="D473" s="17">
        <v>10.0</v>
      </c>
      <c r="E473" s="17">
        <v>3.0</v>
      </c>
      <c r="F473" s="17">
        <v>20.0</v>
      </c>
      <c r="G473" s="17">
        <v>1.0</v>
      </c>
      <c r="H473" s="17">
        <v>1.0</v>
      </c>
      <c r="I473" s="17">
        <v>0.0</v>
      </c>
      <c r="M473" s="76">
        <f t="shared" si="1"/>
        <v>0</v>
      </c>
    </row>
    <row r="474">
      <c r="D474" s="17">
        <v>11.0</v>
      </c>
      <c r="E474" s="17">
        <v>4.0</v>
      </c>
      <c r="F474" s="17">
        <v>18.0</v>
      </c>
      <c r="G474" s="17">
        <v>1.0</v>
      </c>
      <c r="H474" s="17">
        <v>1.0</v>
      </c>
      <c r="I474" s="17">
        <v>0.0</v>
      </c>
      <c r="M474" s="76">
        <f t="shared" si="1"/>
        <v>0</v>
      </c>
    </row>
    <row r="475">
      <c r="D475" s="17">
        <v>12.0</v>
      </c>
      <c r="E475" s="17">
        <v>3.0</v>
      </c>
      <c r="F475" s="17">
        <v>14.0</v>
      </c>
      <c r="G475" s="17">
        <v>1.0</v>
      </c>
      <c r="H475" s="17">
        <v>1.0</v>
      </c>
      <c r="I475" s="17">
        <v>0.0</v>
      </c>
      <c r="M475" s="76">
        <f t="shared" si="1"/>
        <v>0</v>
      </c>
    </row>
    <row r="476">
      <c r="D476" s="17">
        <v>13.0</v>
      </c>
      <c r="E476" s="17">
        <v>3.0</v>
      </c>
      <c r="F476" s="17">
        <v>8.0</v>
      </c>
      <c r="G476" s="17">
        <v>3.0</v>
      </c>
      <c r="H476" s="17">
        <v>3.0</v>
      </c>
      <c r="I476" s="17">
        <v>0.0</v>
      </c>
      <c r="M476" s="76">
        <f t="shared" si="1"/>
        <v>1</v>
      </c>
    </row>
    <row r="477">
      <c r="D477" s="17">
        <v>14.0</v>
      </c>
      <c r="E477" s="17">
        <v>3.0</v>
      </c>
      <c r="F477" s="17">
        <v>25.0</v>
      </c>
      <c r="G477" s="17">
        <v>1.0</v>
      </c>
      <c r="H477" s="17">
        <v>1.0</v>
      </c>
      <c r="I477" s="17">
        <v>0.0</v>
      </c>
      <c r="M477" s="76">
        <f t="shared" si="1"/>
        <v>0</v>
      </c>
    </row>
    <row r="478">
      <c r="D478" s="17">
        <v>15.0</v>
      </c>
      <c r="E478" s="17">
        <v>3.0</v>
      </c>
      <c r="F478" s="17">
        <v>10.0</v>
      </c>
      <c r="G478" s="17">
        <v>3.0</v>
      </c>
      <c r="H478" s="17">
        <v>3.0</v>
      </c>
      <c r="I478" s="17">
        <v>0.0</v>
      </c>
      <c r="M478" s="76">
        <f t="shared" si="1"/>
        <v>1</v>
      </c>
    </row>
    <row r="479">
      <c r="D479" s="17">
        <v>16.0</v>
      </c>
      <c r="E479" s="17">
        <v>4.0</v>
      </c>
      <c r="F479" s="17">
        <v>12.0</v>
      </c>
      <c r="G479" s="17">
        <v>4.0</v>
      </c>
      <c r="H479" s="17">
        <v>4.0</v>
      </c>
      <c r="I479" s="17">
        <v>0.0</v>
      </c>
      <c r="M479" s="76">
        <f t="shared" si="1"/>
        <v>1</v>
      </c>
    </row>
    <row r="480">
      <c r="D480" s="17">
        <v>17.0</v>
      </c>
      <c r="E480" s="17">
        <v>3.0</v>
      </c>
      <c r="F480" s="17">
        <v>13.0</v>
      </c>
      <c r="G480" s="17">
        <v>3.0</v>
      </c>
      <c r="H480" s="17">
        <v>3.0</v>
      </c>
      <c r="I480" s="17">
        <v>0.0</v>
      </c>
      <c r="M480" s="76">
        <f t="shared" si="1"/>
        <v>1</v>
      </c>
    </row>
    <row r="481">
      <c r="D481" s="17">
        <v>18.0</v>
      </c>
      <c r="E481" s="17">
        <v>3.0</v>
      </c>
      <c r="F481" s="17">
        <v>30.0</v>
      </c>
      <c r="G481" s="17">
        <v>1.0</v>
      </c>
      <c r="H481" s="17">
        <v>1.0</v>
      </c>
      <c r="I481" s="17">
        <v>0.0</v>
      </c>
      <c r="M481" s="76">
        <f t="shared" si="1"/>
        <v>0</v>
      </c>
    </row>
    <row r="482">
      <c r="D482" s="17">
        <v>19.0</v>
      </c>
      <c r="E482" s="17">
        <v>4.0</v>
      </c>
      <c r="F482" s="17">
        <v>6.0</v>
      </c>
      <c r="G482" s="17">
        <v>3.0</v>
      </c>
      <c r="H482" s="17">
        <v>3.0</v>
      </c>
      <c r="I482" s="17">
        <v>0.0</v>
      </c>
      <c r="M482" s="76">
        <f t="shared" si="1"/>
        <v>1</v>
      </c>
    </row>
    <row r="483">
      <c r="D483" s="17">
        <v>20.0</v>
      </c>
      <c r="E483" s="17">
        <v>3.0</v>
      </c>
      <c r="F483" s="17">
        <v>14.0</v>
      </c>
      <c r="G483" s="17">
        <v>1.0</v>
      </c>
      <c r="H483" s="17">
        <v>1.0</v>
      </c>
      <c r="I483" s="17">
        <v>0.0</v>
      </c>
      <c r="M483" s="76">
        <f t="shared" si="1"/>
        <v>0</v>
      </c>
    </row>
    <row r="484">
      <c r="D484" s="17">
        <v>21.0</v>
      </c>
      <c r="E484" s="17">
        <v>3.0</v>
      </c>
      <c r="F484" s="17">
        <v>4.0</v>
      </c>
      <c r="G484" s="17">
        <v>2.0</v>
      </c>
      <c r="H484" s="17">
        <v>2.0</v>
      </c>
      <c r="I484" s="17">
        <v>3.0</v>
      </c>
      <c r="M484" s="76">
        <f t="shared" si="1"/>
        <v>0</v>
      </c>
    </row>
    <row r="485">
      <c r="D485" s="17">
        <v>22.0</v>
      </c>
      <c r="E485" s="17">
        <v>4.0</v>
      </c>
      <c r="F485" s="17">
        <v>7.0</v>
      </c>
      <c r="G485" s="17">
        <v>4.0</v>
      </c>
      <c r="H485" s="17">
        <v>4.0</v>
      </c>
      <c r="I485" s="17">
        <v>0.0</v>
      </c>
      <c r="M485" s="76">
        <f t="shared" si="1"/>
        <v>1</v>
      </c>
    </row>
    <row r="486">
      <c r="D486" s="17">
        <v>23.0</v>
      </c>
      <c r="E486" s="17">
        <v>3.0</v>
      </c>
      <c r="F486" s="17">
        <v>24.0</v>
      </c>
      <c r="G486" s="17">
        <v>1.0</v>
      </c>
      <c r="H486" s="17">
        <v>1.0</v>
      </c>
      <c r="I486" s="17">
        <v>0.0</v>
      </c>
      <c r="M486" s="76">
        <f t="shared" si="1"/>
        <v>0</v>
      </c>
    </row>
    <row r="487">
      <c r="D487" s="17">
        <v>24.0</v>
      </c>
      <c r="E487" s="17">
        <v>3.0</v>
      </c>
      <c r="F487" s="17">
        <v>5.0</v>
      </c>
      <c r="G487" s="17">
        <v>3.0</v>
      </c>
      <c r="H487" s="17">
        <v>3.0</v>
      </c>
      <c r="I487" s="17">
        <v>2.0</v>
      </c>
      <c r="M487" s="76">
        <f t="shared" si="1"/>
        <v>1</v>
      </c>
    </row>
    <row r="488">
      <c r="D488" s="17">
        <v>25.0</v>
      </c>
      <c r="E488" s="17">
        <v>3.0</v>
      </c>
      <c r="F488" s="17">
        <v>29.0</v>
      </c>
      <c r="G488" s="17">
        <v>1.0</v>
      </c>
      <c r="H488" s="17">
        <v>1.0</v>
      </c>
      <c r="I488" s="17">
        <v>10.0</v>
      </c>
      <c r="M488" s="76">
        <f t="shared" si="1"/>
        <v>0</v>
      </c>
    </row>
    <row r="489">
      <c r="D489" s="17">
        <v>26.0</v>
      </c>
      <c r="E489" s="17">
        <v>3.0</v>
      </c>
      <c r="F489" s="17">
        <v>12.0</v>
      </c>
      <c r="G489" s="17">
        <v>2.0</v>
      </c>
      <c r="H489" s="17">
        <v>2.0</v>
      </c>
      <c r="I489" s="17">
        <v>0.0</v>
      </c>
      <c r="M489" s="76">
        <f t="shared" si="1"/>
        <v>0</v>
      </c>
    </row>
    <row r="490">
      <c r="D490" s="17">
        <v>27.0</v>
      </c>
      <c r="E490" s="17">
        <v>3.0</v>
      </c>
      <c r="F490" s="17">
        <v>8.0</v>
      </c>
      <c r="G490" s="17">
        <v>2.0</v>
      </c>
      <c r="H490" s="17">
        <v>3.0</v>
      </c>
      <c r="I490" s="17">
        <v>7.0</v>
      </c>
      <c r="M490" s="76">
        <f t="shared" si="1"/>
        <v>1</v>
      </c>
    </row>
    <row r="491">
      <c r="D491" s="17">
        <v>28.0</v>
      </c>
      <c r="E491" s="17">
        <v>4.0</v>
      </c>
      <c r="F491" s="17">
        <v>8.0</v>
      </c>
      <c r="G491" s="17">
        <v>2.0</v>
      </c>
      <c r="H491" s="17">
        <v>2.0</v>
      </c>
      <c r="I491" s="17">
        <v>3.0</v>
      </c>
      <c r="M491" s="76">
        <f t="shared" si="1"/>
        <v>0</v>
      </c>
    </row>
    <row r="492">
      <c r="D492" s="17">
        <v>29.0</v>
      </c>
      <c r="E492" s="17">
        <v>4.0</v>
      </c>
      <c r="F492" s="17">
        <v>10.0</v>
      </c>
      <c r="G492" s="17">
        <v>3.0</v>
      </c>
      <c r="H492" s="17">
        <v>3.0</v>
      </c>
      <c r="I492" s="17">
        <v>1.0</v>
      </c>
      <c r="M492" s="76">
        <f t="shared" si="1"/>
        <v>1</v>
      </c>
    </row>
    <row r="493">
      <c r="D493" s="17">
        <v>30.0</v>
      </c>
      <c r="E493" s="17">
        <v>4.0</v>
      </c>
      <c r="F493" s="17">
        <v>7.0</v>
      </c>
      <c r="G493" s="17">
        <v>2.0</v>
      </c>
      <c r="H493" s="17">
        <v>2.0</v>
      </c>
      <c r="I493" s="17">
        <v>6.0</v>
      </c>
      <c r="M493" s="76">
        <f t="shared" si="1"/>
        <v>0</v>
      </c>
    </row>
    <row r="494">
      <c r="D494" s="17">
        <v>31.0</v>
      </c>
      <c r="E494" s="17">
        <v>3.0</v>
      </c>
      <c r="F494" s="17">
        <v>23.0</v>
      </c>
      <c r="G494" s="17">
        <v>1.0</v>
      </c>
      <c r="H494" s="17">
        <v>1.0</v>
      </c>
      <c r="I494" s="17">
        <v>0.0</v>
      </c>
      <c r="M494" s="76">
        <f t="shared" si="1"/>
        <v>0</v>
      </c>
    </row>
    <row r="495">
      <c r="D495" s="17">
        <v>32.0</v>
      </c>
      <c r="E495" s="17">
        <v>4.0</v>
      </c>
      <c r="F495" s="17">
        <v>10.0</v>
      </c>
      <c r="G495" s="17">
        <v>4.0</v>
      </c>
      <c r="H495" s="17">
        <v>4.0</v>
      </c>
      <c r="I495" s="17">
        <v>0.0</v>
      </c>
      <c r="M495" s="76">
        <f t="shared" si="1"/>
        <v>1</v>
      </c>
    </row>
    <row r="496">
      <c r="D496" s="17">
        <v>33.0</v>
      </c>
      <c r="E496" s="17">
        <v>4.0</v>
      </c>
      <c r="F496" s="17">
        <v>8.0</v>
      </c>
      <c r="G496" s="17">
        <v>4.0</v>
      </c>
      <c r="H496" s="17">
        <v>4.0</v>
      </c>
      <c r="I496" s="17">
        <v>1.0</v>
      </c>
      <c r="M496" s="76">
        <f t="shared" si="1"/>
        <v>1</v>
      </c>
    </row>
    <row r="497">
      <c r="D497" s="17">
        <v>34.0</v>
      </c>
      <c r="E497" s="17">
        <v>4.0</v>
      </c>
      <c r="F497" s="17">
        <v>10.0</v>
      </c>
      <c r="G497" s="17">
        <v>3.0</v>
      </c>
      <c r="H497" s="17">
        <v>3.0</v>
      </c>
      <c r="I497" s="17">
        <v>0.0</v>
      </c>
      <c r="M497" s="76">
        <f t="shared" si="1"/>
        <v>1</v>
      </c>
    </row>
    <row r="498">
      <c r="D498" s="17">
        <v>35.0</v>
      </c>
      <c r="E498" s="17">
        <v>3.0</v>
      </c>
      <c r="F498" s="17">
        <v>20.0</v>
      </c>
      <c r="G498" s="17">
        <v>1.0</v>
      </c>
      <c r="H498" s="17">
        <v>1.0</v>
      </c>
      <c r="I498" s="17">
        <v>2.0</v>
      </c>
      <c r="M498" s="76">
        <f t="shared" si="1"/>
        <v>0</v>
      </c>
    </row>
    <row r="499">
      <c r="D499" s="17">
        <v>36.0</v>
      </c>
      <c r="E499" s="17">
        <v>3.0</v>
      </c>
      <c r="F499" s="17">
        <v>9.0</v>
      </c>
      <c r="G499" s="17">
        <v>2.0</v>
      </c>
      <c r="H499" s="17">
        <v>2.0</v>
      </c>
      <c r="I499" s="17">
        <v>5.0</v>
      </c>
      <c r="M499" s="76">
        <f t="shared" si="1"/>
        <v>0</v>
      </c>
    </row>
    <row r="500">
      <c r="D500" s="17">
        <v>37.0</v>
      </c>
      <c r="E500" s="17">
        <v>4.0</v>
      </c>
      <c r="F500" s="17">
        <v>10.0</v>
      </c>
      <c r="G500" s="17">
        <v>3.0</v>
      </c>
      <c r="H500" s="17">
        <v>4.0</v>
      </c>
      <c r="I500" s="17">
        <v>5.0</v>
      </c>
      <c r="J500" s="17">
        <v>1518.0</v>
      </c>
      <c r="K500" s="17">
        <v>512.0</v>
      </c>
      <c r="L500" s="17" t="s">
        <v>47</v>
      </c>
      <c r="M500" s="76">
        <f t="shared" si="1"/>
        <v>1</v>
      </c>
    </row>
    <row r="501">
      <c r="D501" s="17">
        <v>38.0</v>
      </c>
      <c r="E501" s="17">
        <v>4.0</v>
      </c>
      <c r="F501" s="17">
        <v>7.0</v>
      </c>
      <c r="G501" s="17">
        <v>4.0</v>
      </c>
      <c r="H501" s="17">
        <v>4.0</v>
      </c>
      <c r="I501" s="17">
        <v>0.0</v>
      </c>
      <c r="M501" s="76">
        <f t="shared" si="1"/>
        <v>1</v>
      </c>
    </row>
    <row r="502">
      <c r="D502" s="17">
        <v>39.0</v>
      </c>
      <c r="E502" s="17">
        <v>4.0</v>
      </c>
      <c r="F502" s="17">
        <v>10.0</v>
      </c>
      <c r="G502" s="17">
        <v>4.0</v>
      </c>
      <c r="H502" s="17">
        <v>4.0</v>
      </c>
      <c r="I502" s="17">
        <v>0.0</v>
      </c>
      <c r="M502" s="76">
        <f t="shared" si="1"/>
        <v>1</v>
      </c>
    </row>
    <row r="503">
      <c r="D503" s="17">
        <v>40.0</v>
      </c>
      <c r="E503" s="17">
        <v>4.0</v>
      </c>
      <c r="F503" s="17">
        <v>9.0</v>
      </c>
      <c r="G503" s="17">
        <v>4.0</v>
      </c>
      <c r="H503" s="17">
        <v>4.0</v>
      </c>
      <c r="I503" s="17">
        <v>0.0</v>
      </c>
      <c r="M503" s="76">
        <f t="shared" si="1"/>
        <v>1</v>
      </c>
    </row>
    <row r="504">
      <c r="D504" s="17">
        <v>41.0</v>
      </c>
      <c r="E504" s="17">
        <v>3.0</v>
      </c>
      <c r="F504" s="17">
        <v>41.0</v>
      </c>
      <c r="G504" s="17">
        <v>1.0</v>
      </c>
      <c r="H504" s="17">
        <v>1.0</v>
      </c>
      <c r="I504" s="17">
        <v>0.0</v>
      </c>
      <c r="M504" s="76">
        <f t="shared" si="1"/>
        <v>0</v>
      </c>
    </row>
    <row r="505">
      <c r="D505" s="17">
        <v>42.0</v>
      </c>
      <c r="E505" s="17">
        <v>3.0</v>
      </c>
      <c r="F505" s="17">
        <v>20.0</v>
      </c>
      <c r="G505" s="17">
        <v>1.0</v>
      </c>
      <c r="H505" s="17">
        <v>1.0</v>
      </c>
      <c r="I505" s="17">
        <v>5.0</v>
      </c>
      <c r="M505" s="76">
        <f t="shared" si="1"/>
        <v>0</v>
      </c>
    </row>
    <row r="506">
      <c r="D506" s="17">
        <v>43.0</v>
      </c>
      <c r="E506" s="17">
        <v>3.0</v>
      </c>
      <c r="F506" s="17">
        <v>6.0</v>
      </c>
      <c r="G506" s="17">
        <v>3.0</v>
      </c>
      <c r="H506" s="17">
        <v>3.0</v>
      </c>
      <c r="I506" s="17">
        <v>0.0</v>
      </c>
      <c r="M506" s="76">
        <f t="shared" si="1"/>
        <v>1</v>
      </c>
    </row>
    <row r="507">
      <c r="D507" s="17">
        <v>44.0</v>
      </c>
      <c r="E507" s="17">
        <v>3.0</v>
      </c>
      <c r="F507" s="17">
        <v>10.0</v>
      </c>
      <c r="G507" s="17">
        <v>3.0</v>
      </c>
      <c r="H507" s="17">
        <v>3.0</v>
      </c>
      <c r="I507" s="17">
        <v>0.0</v>
      </c>
      <c r="M507" s="76">
        <f t="shared" si="1"/>
        <v>1</v>
      </c>
    </row>
    <row r="508">
      <c r="D508" s="17">
        <v>45.0</v>
      </c>
      <c r="E508" s="17">
        <v>3.0</v>
      </c>
      <c r="F508" s="17">
        <v>13.0</v>
      </c>
      <c r="G508" s="17">
        <v>2.0</v>
      </c>
      <c r="H508" s="17">
        <v>2.0</v>
      </c>
      <c r="I508" s="17">
        <v>5.0</v>
      </c>
      <c r="M508" s="76">
        <f t="shared" si="1"/>
        <v>0</v>
      </c>
    </row>
    <row r="509">
      <c r="D509" s="17">
        <v>46.0</v>
      </c>
      <c r="E509" s="17">
        <v>3.0</v>
      </c>
      <c r="F509" s="17">
        <v>9.0</v>
      </c>
      <c r="G509" s="17">
        <v>3.0</v>
      </c>
      <c r="H509" s="17">
        <v>3.0</v>
      </c>
      <c r="I509" s="17">
        <v>0.0</v>
      </c>
      <c r="M509" s="76">
        <f t="shared" si="1"/>
        <v>1</v>
      </c>
    </row>
    <row r="510">
      <c r="D510" s="17">
        <v>47.0</v>
      </c>
      <c r="E510" s="17">
        <v>3.0</v>
      </c>
      <c r="F510" s="17">
        <v>9.0</v>
      </c>
      <c r="G510" s="17">
        <v>3.0</v>
      </c>
      <c r="H510" s="17">
        <v>3.0</v>
      </c>
      <c r="I510" s="17">
        <v>1.0</v>
      </c>
      <c r="M510" s="76">
        <f t="shared" si="1"/>
        <v>1</v>
      </c>
    </row>
    <row r="511">
      <c r="D511" s="17">
        <v>48.0</v>
      </c>
      <c r="E511" s="17">
        <v>3.0</v>
      </c>
      <c r="F511" s="17">
        <v>13.0</v>
      </c>
      <c r="G511" s="17">
        <v>3.0</v>
      </c>
      <c r="H511" s="17">
        <v>3.0</v>
      </c>
      <c r="I511" s="17">
        <v>0.0</v>
      </c>
      <c r="M511" s="76">
        <f t="shared" si="1"/>
        <v>1</v>
      </c>
    </row>
    <row r="512">
      <c r="D512" s="17">
        <v>49.0</v>
      </c>
      <c r="E512" s="17">
        <v>3.0</v>
      </c>
      <c r="F512" s="17">
        <v>8.0</v>
      </c>
      <c r="G512" s="17">
        <v>2.0</v>
      </c>
      <c r="H512" s="17">
        <v>3.0</v>
      </c>
      <c r="I512" s="17">
        <v>5.0</v>
      </c>
      <c r="M512" s="76">
        <f t="shared" si="1"/>
        <v>1</v>
      </c>
    </row>
    <row r="513">
      <c r="D513" s="17">
        <v>50.0</v>
      </c>
      <c r="E513" s="17">
        <v>3.0</v>
      </c>
      <c r="F513" s="17">
        <v>9.0</v>
      </c>
      <c r="G513" s="17">
        <v>3.0</v>
      </c>
      <c r="H513" s="17">
        <v>3.0</v>
      </c>
      <c r="I513" s="17">
        <v>0.0</v>
      </c>
      <c r="M513" s="76">
        <f t="shared" si="1"/>
        <v>1</v>
      </c>
    </row>
    <row r="514">
      <c r="D514" s="17">
        <v>51.0</v>
      </c>
      <c r="E514" s="17">
        <v>3.0</v>
      </c>
      <c r="F514" s="17">
        <v>6.0</v>
      </c>
      <c r="G514" s="17">
        <v>2.0</v>
      </c>
      <c r="H514" s="17">
        <v>2.0</v>
      </c>
      <c r="I514" s="17">
        <v>3.0</v>
      </c>
      <c r="M514" s="76">
        <f t="shared" si="1"/>
        <v>0</v>
      </c>
    </row>
    <row r="515">
      <c r="D515" s="17">
        <v>52.0</v>
      </c>
      <c r="E515" s="17">
        <v>3.0</v>
      </c>
      <c r="F515" s="17">
        <v>7.0</v>
      </c>
      <c r="G515" s="17">
        <v>1.0</v>
      </c>
      <c r="H515" s="17">
        <v>3.0</v>
      </c>
      <c r="I515" s="17">
        <v>0.0</v>
      </c>
      <c r="M515" s="76">
        <f t="shared" si="1"/>
        <v>0</v>
      </c>
    </row>
    <row r="516">
      <c r="D516" s="17">
        <v>53.0</v>
      </c>
      <c r="E516" s="17">
        <v>3.0</v>
      </c>
      <c r="F516" s="17">
        <v>8.0</v>
      </c>
      <c r="G516" s="17">
        <v>3.0</v>
      </c>
      <c r="H516" s="17">
        <v>3.0</v>
      </c>
      <c r="I516" s="17">
        <v>0.0</v>
      </c>
      <c r="M516" s="76">
        <f t="shared" si="1"/>
        <v>1</v>
      </c>
    </row>
    <row r="517">
      <c r="D517" s="17">
        <v>54.0</v>
      </c>
      <c r="E517" s="17">
        <v>3.0</v>
      </c>
      <c r="F517" s="17">
        <v>11.0</v>
      </c>
      <c r="G517" s="17">
        <v>2.0</v>
      </c>
      <c r="H517" s="17">
        <v>3.0</v>
      </c>
      <c r="I517" s="17">
        <v>3.0</v>
      </c>
      <c r="M517" s="76">
        <f t="shared" si="1"/>
        <v>1</v>
      </c>
    </row>
    <row r="518">
      <c r="D518" s="17">
        <v>55.0</v>
      </c>
      <c r="E518" s="17">
        <v>3.0</v>
      </c>
      <c r="F518" s="17">
        <v>13.0</v>
      </c>
      <c r="G518" s="17">
        <v>3.0</v>
      </c>
      <c r="H518" s="17">
        <v>3.0</v>
      </c>
      <c r="I518" s="17">
        <v>1.0</v>
      </c>
      <c r="M518" s="76">
        <f t="shared" si="1"/>
        <v>1</v>
      </c>
    </row>
    <row r="519">
      <c r="D519" s="17">
        <v>56.0</v>
      </c>
      <c r="E519" s="17">
        <v>3.0</v>
      </c>
      <c r="F519" s="17">
        <v>12.0</v>
      </c>
      <c r="G519" s="17">
        <v>2.0</v>
      </c>
      <c r="H519" s="17">
        <v>2.0</v>
      </c>
      <c r="I519" s="17">
        <v>0.0</v>
      </c>
      <c r="M519" s="76">
        <f t="shared" si="1"/>
        <v>0</v>
      </c>
    </row>
    <row r="520">
      <c r="D520" s="17">
        <v>57.0</v>
      </c>
      <c r="E520" s="17">
        <v>3.0</v>
      </c>
      <c r="F520" s="17">
        <v>8.0</v>
      </c>
      <c r="G520" s="17">
        <v>3.0</v>
      </c>
      <c r="H520" s="17">
        <v>3.0</v>
      </c>
      <c r="I520" s="17">
        <v>8.0</v>
      </c>
      <c r="M520" s="76">
        <f t="shared" si="1"/>
        <v>1</v>
      </c>
    </row>
    <row r="521">
      <c r="D521" s="17">
        <v>58.0</v>
      </c>
      <c r="E521" s="17">
        <v>3.0</v>
      </c>
      <c r="F521" s="17">
        <v>13.0</v>
      </c>
      <c r="G521" s="17">
        <v>2.0</v>
      </c>
      <c r="H521" s="17">
        <v>3.0</v>
      </c>
      <c r="I521" s="17">
        <v>0.0</v>
      </c>
      <c r="M521" s="76">
        <f t="shared" si="1"/>
        <v>1</v>
      </c>
    </row>
    <row r="522">
      <c r="D522" s="17">
        <v>59.0</v>
      </c>
      <c r="E522" s="17">
        <v>3.0</v>
      </c>
      <c r="F522" s="17">
        <v>6.0</v>
      </c>
      <c r="G522" s="17">
        <v>3.0</v>
      </c>
      <c r="H522" s="17">
        <v>3.0</v>
      </c>
      <c r="I522" s="17">
        <v>8.0</v>
      </c>
      <c r="M522" s="76">
        <f t="shared" si="1"/>
        <v>1</v>
      </c>
    </row>
    <row r="523">
      <c r="D523" s="17">
        <v>60.0</v>
      </c>
      <c r="E523" s="17">
        <v>3.0</v>
      </c>
      <c r="F523" s="17">
        <v>9.0</v>
      </c>
      <c r="G523" s="17">
        <v>2.0</v>
      </c>
      <c r="H523" s="17">
        <v>2.0</v>
      </c>
      <c r="I523" s="17">
        <v>0.0</v>
      </c>
      <c r="M523" s="76">
        <f t="shared" si="1"/>
        <v>0</v>
      </c>
    </row>
    <row r="524">
      <c r="D524" s="17">
        <v>61.0</v>
      </c>
      <c r="E524" s="17">
        <v>3.0</v>
      </c>
      <c r="F524" s="17">
        <v>7.0</v>
      </c>
      <c r="G524" s="17">
        <v>1.0</v>
      </c>
      <c r="H524" s="17">
        <v>2.0</v>
      </c>
      <c r="I524" s="17">
        <v>0.0</v>
      </c>
      <c r="M524" s="76">
        <f t="shared" si="1"/>
        <v>0</v>
      </c>
    </row>
    <row r="525">
      <c r="D525" s="17">
        <v>62.0</v>
      </c>
      <c r="E525" s="17">
        <v>3.0</v>
      </c>
      <c r="F525" s="17">
        <v>11.0</v>
      </c>
      <c r="G525" s="17">
        <v>1.0</v>
      </c>
      <c r="H525" s="17">
        <v>2.0</v>
      </c>
      <c r="I525" s="17">
        <v>0.0</v>
      </c>
      <c r="M525" s="76">
        <f t="shared" si="1"/>
        <v>0</v>
      </c>
    </row>
    <row r="526">
      <c r="D526" s="17">
        <v>63.0</v>
      </c>
      <c r="E526" s="17">
        <v>3.0</v>
      </c>
      <c r="F526" s="17">
        <v>9.0</v>
      </c>
      <c r="G526" s="17">
        <v>3.0</v>
      </c>
      <c r="H526" s="17">
        <v>3.0</v>
      </c>
      <c r="I526" s="17">
        <v>4.0</v>
      </c>
      <c r="M526" s="76">
        <f t="shared" si="1"/>
        <v>1</v>
      </c>
    </row>
    <row r="527">
      <c r="D527" s="17">
        <v>64.0</v>
      </c>
      <c r="E527" s="17">
        <v>3.0</v>
      </c>
      <c r="F527" s="17">
        <v>5.0</v>
      </c>
      <c r="G527" s="17">
        <v>3.0</v>
      </c>
      <c r="H527" s="17">
        <v>3.0</v>
      </c>
      <c r="I527" s="17">
        <v>4.0</v>
      </c>
      <c r="M527" s="76">
        <f t="shared" si="1"/>
        <v>1</v>
      </c>
    </row>
    <row r="528">
      <c r="D528" s="17">
        <v>65.0</v>
      </c>
      <c r="E528" s="17">
        <v>3.0</v>
      </c>
      <c r="F528" s="17">
        <v>12.0</v>
      </c>
      <c r="G528" s="17">
        <v>2.0</v>
      </c>
      <c r="H528" s="17">
        <v>3.0</v>
      </c>
      <c r="I528" s="17">
        <v>9.0</v>
      </c>
      <c r="M528" s="76">
        <f t="shared" si="1"/>
        <v>1</v>
      </c>
    </row>
    <row r="529">
      <c r="D529" s="17">
        <v>66.0</v>
      </c>
      <c r="E529" s="17">
        <v>3.0</v>
      </c>
      <c r="F529" s="17">
        <v>8.0</v>
      </c>
      <c r="G529" s="17">
        <v>1.0</v>
      </c>
      <c r="H529" s="17">
        <v>1.0</v>
      </c>
      <c r="I529" s="17">
        <v>0.0</v>
      </c>
      <c r="M529" s="76">
        <f t="shared" si="1"/>
        <v>0</v>
      </c>
    </row>
    <row r="530">
      <c r="D530" s="17">
        <v>67.0</v>
      </c>
      <c r="E530" s="17">
        <v>3.0</v>
      </c>
      <c r="F530" s="17">
        <v>11.0</v>
      </c>
      <c r="G530" s="17">
        <v>3.0</v>
      </c>
      <c r="H530" s="17">
        <v>3.0</v>
      </c>
      <c r="I530" s="17">
        <v>0.0</v>
      </c>
      <c r="M530" s="76">
        <f t="shared" si="1"/>
        <v>1</v>
      </c>
    </row>
    <row r="531">
      <c r="D531" s="17">
        <v>68.0</v>
      </c>
      <c r="E531" s="17">
        <v>3.0</v>
      </c>
      <c r="F531" s="17">
        <v>9.0</v>
      </c>
      <c r="G531" s="17">
        <v>3.0</v>
      </c>
      <c r="H531" s="17">
        <v>3.0</v>
      </c>
      <c r="I531" s="17">
        <v>0.0</v>
      </c>
      <c r="J531" s="17">
        <v>520.0</v>
      </c>
      <c r="K531" s="17">
        <v>179.0</v>
      </c>
      <c r="L531" s="17" t="s">
        <v>449</v>
      </c>
      <c r="M531" s="76">
        <f t="shared" si="1"/>
        <v>1</v>
      </c>
    </row>
    <row r="532">
      <c r="D532" s="17">
        <v>69.0</v>
      </c>
      <c r="E532" s="17">
        <v>3.0</v>
      </c>
      <c r="F532" s="17">
        <v>7.0</v>
      </c>
      <c r="G532" s="17">
        <v>3.0</v>
      </c>
      <c r="H532" s="17">
        <v>3.0</v>
      </c>
      <c r="I532" s="17">
        <v>0.0</v>
      </c>
      <c r="M532" s="76">
        <f t="shared" si="1"/>
        <v>1</v>
      </c>
    </row>
    <row r="533">
      <c r="D533" s="17">
        <v>70.0</v>
      </c>
      <c r="E533" s="17">
        <v>3.0</v>
      </c>
      <c r="F533" s="17">
        <v>10.0</v>
      </c>
      <c r="G533" s="17">
        <v>3.0</v>
      </c>
      <c r="H533" s="17">
        <v>3.0</v>
      </c>
      <c r="I533" s="17">
        <v>2.0</v>
      </c>
      <c r="M533" s="76">
        <f t="shared" si="1"/>
        <v>1</v>
      </c>
    </row>
    <row r="534">
      <c r="D534" s="17">
        <v>71.0</v>
      </c>
      <c r="E534" s="17">
        <v>3.0</v>
      </c>
      <c r="F534" s="17">
        <v>13.0</v>
      </c>
      <c r="G534" s="17">
        <v>2.0</v>
      </c>
      <c r="H534" s="17">
        <v>2.0</v>
      </c>
      <c r="I534" s="17">
        <v>0.0</v>
      </c>
      <c r="M534" s="76">
        <f t="shared" si="1"/>
        <v>0</v>
      </c>
    </row>
    <row r="535">
      <c r="D535" s="17">
        <v>72.0</v>
      </c>
      <c r="E535" s="17">
        <v>3.0</v>
      </c>
      <c r="F535" s="17">
        <v>9.0</v>
      </c>
      <c r="G535" s="17">
        <v>2.0</v>
      </c>
      <c r="H535" s="17">
        <v>3.0</v>
      </c>
      <c r="I535" s="17">
        <v>0.0</v>
      </c>
      <c r="M535" s="76">
        <f t="shared" si="1"/>
        <v>1</v>
      </c>
    </row>
    <row r="536">
      <c r="D536" s="17">
        <v>73.0</v>
      </c>
      <c r="E536" s="17">
        <v>3.0</v>
      </c>
      <c r="F536" s="17">
        <v>4.0</v>
      </c>
      <c r="G536" s="17">
        <v>1.0</v>
      </c>
      <c r="H536" s="17">
        <v>1.0</v>
      </c>
      <c r="I536" s="17">
        <v>0.0</v>
      </c>
      <c r="M536" s="76">
        <f t="shared" si="1"/>
        <v>0</v>
      </c>
    </row>
    <row r="537">
      <c r="D537" s="17">
        <v>74.0</v>
      </c>
      <c r="E537" s="17">
        <v>3.0</v>
      </c>
      <c r="F537" s="17">
        <v>19.0</v>
      </c>
      <c r="G537" s="17">
        <v>2.0</v>
      </c>
      <c r="H537" s="17">
        <v>2.0</v>
      </c>
      <c r="I537" s="17">
        <v>9.0</v>
      </c>
      <c r="M537" s="76">
        <f t="shared" si="1"/>
        <v>0</v>
      </c>
    </row>
    <row r="538">
      <c r="D538" s="17">
        <v>75.0</v>
      </c>
      <c r="E538" s="17">
        <v>3.0</v>
      </c>
      <c r="F538" s="17">
        <v>12.0</v>
      </c>
      <c r="G538" s="17">
        <v>3.0</v>
      </c>
      <c r="H538" s="17">
        <v>3.0</v>
      </c>
      <c r="I538" s="17">
        <v>0.0</v>
      </c>
      <c r="M538" s="76">
        <f t="shared" si="1"/>
        <v>1</v>
      </c>
    </row>
    <row r="539">
      <c r="D539" s="17">
        <v>76.0</v>
      </c>
      <c r="E539" s="17">
        <v>3.0</v>
      </c>
      <c r="F539" s="17">
        <v>8.0</v>
      </c>
      <c r="G539" s="17">
        <v>2.0</v>
      </c>
      <c r="H539" s="17">
        <v>2.0</v>
      </c>
      <c r="I539" s="17">
        <v>0.0</v>
      </c>
      <c r="M539" s="76">
        <f t="shared" si="1"/>
        <v>0</v>
      </c>
    </row>
    <row r="540">
      <c r="D540" s="17">
        <v>77.0</v>
      </c>
      <c r="E540" s="17">
        <v>3.0</v>
      </c>
      <c r="F540" s="17">
        <v>7.0</v>
      </c>
      <c r="G540" s="17">
        <v>1.0</v>
      </c>
      <c r="H540" s="17">
        <v>2.0</v>
      </c>
      <c r="I540" s="17">
        <v>0.0</v>
      </c>
      <c r="M540" s="76">
        <f t="shared" si="1"/>
        <v>0</v>
      </c>
    </row>
    <row r="541">
      <c r="D541" s="17">
        <v>78.0</v>
      </c>
      <c r="E541" s="17">
        <v>3.0</v>
      </c>
      <c r="F541" s="17">
        <v>8.0</v>
      </c>
      <c r="G541" s="17">
        <v>3.0</v>
      </c>
      <c r="H541" s="17">
        <v>3.0</v>
      </c>
      <c r="I541" s="17">
        <v>4.0</v>
      </c>
      <c r="M541" s="76">
        <f t="shared" si="1"/>
        <v>1</v>
      </c>
    </row>
    <row r="542">
      <c r="D542" s="17">
        <v>79.0</v>
      </c>
      <c r="E542" s="17">
        <v>4.0</v>
      </c>
      <c r="F542" s="17">
        <v>7.0</v>
      </c>
      <c r="G542" s="17">
        <v>3.0</v>
      </c>
      <c r="H542" s="17">
        <v>3.0</v>
      </c>
      <c r="I542" s="17">
        <v>1.0</v>
      </c>
      <c r="M542" s="76">
        <f t="shared" si="1"/>
        <v>1</v>
      </c>
    </row>
    <row r="543">
      <c r="D543" s="17">
        <v>80.0</v>
      </c>
      <c r="E543" s="17">
        <v>3.0</v>
      </c>
      <c r="F543" s="17">
        <v>10.0</v>
      </c>
      <c r="G543" s="17">
        <v>3.0</v>
      </c>
      <c r="H543" s="17">
        <v>3.0</v>
      </c>
      <c r="I543" s="17">
        <v>0.0</v>
      </c>
      <c r="M543" s="76">
        <f t="shared" si="1"/>
        <v>1</v>
      </c>
    </row>
    <row r="544">
      <c r="D544" s="17">
        <v>81.0</v>
      </c>
      <c r="E544" s="17">
        <v>3.0</v>
      </c>
      <c r="F544" s="17">
        <v>10.0</v>
      </c>
      <c r="G544" s="17">
        <v>3.0</v>
      </c>
      <c r="H544" s="17">
        <v>3.0</v>
      </c>
      <c r="I544" s="17">
        <v>5.0</v>
      </c>
      <c r="M544" s="76">
        <f t="shared" si="1"/>
        <v>1</v>
      </c>
    </row>
    <row r="545">
      <c r="D545" s="17">
        <v>82.0</v>
      </c>
      <c r="E545" s="17">
        <v>3.0</v>
      </c>
      <c r="F545" s="17">
        <v>8.0</v>
      </c>
      <c r="G545" s="17">
        <v>2.0</v>
      </c>
      <c r="H545" s="17">
        <v>2.0</v>
      </c>
      <c r="I545" s="17">
        <v>3.0</v>
      </c>
      <c r="M545" s="76">
        <f t="shared" si="1"/>
        <v>0</v>
      </c>
    </row>
    <row r="546">
      <c r="D546" s="17">
        <v>83.0</v>
      </c>
      <c r="E546" s="17">
        <v>3.0</v>
      </c>
      <c r="F546" s="17">
        <v>9.0</v>
      </c>
      <c r="G546" s="17">
        <v>3.0</v>
      </c>
      <c r="H546" s="17">
        <v>3.0</v>
      </c>
      <c r="I546" s="17">
        <v>17.0</v>
      </c>
      <c r="M546" s="76">
        <f t="shared" si="1"/>
        <v>1</v>
      </c>
    </row>
    <row r="547">
      <c r="D547" s="17">
        <v>84.0</v>
      </c>
      <c r="E547" s="17">
        <v>3.0</v>
      </c>
      <c r="F547" s="17">
        <v>6.0</v>
      </c>
      <c r="G547" s="17">
        <v>3.0</v>
      </c>
      <c r="H547" s="17">
        <v>3.0</v>
      </c>
      <c r="I547" s="17">
        <v>0.0</v>
      </c>
      <c r="M547" s="76">
        <f t="shared" si="1"/>
        <v>1</v>
      </c>
    </row>
    <row r="548">
      <c r="D548" s="17">
        <v>85.0</v>
      </c>
      <c r="E548" s="17">
        <v>3.0</v>
      </c>
      <c r="F548" s="17">
        <v>6.0</v>
      </c>
      <c r="G548" s="17">
        <v>2.0</v>
      </c>
      <c r="H548" s="17">
        <v>2.0</v>
      </c>
      <c r="I548" s="17">
        <v>0.0</v>
      </c>
      <c r="M548" s="76">
        <f t="shared" si="1"/>
        <v>0</v>
      </c>
    </row>
    <row r="549">
      <c r="D549" s="17">
        <v>86.0</v>
      </c>
      <c r="E549" s="17">
        <v>3.0</v>
      </c>
      <c r="F549" s="17">
        <v>11.0</v>
      </c>
      <c r="G549" s="17">
        <v>2.0</v>
      </c>
      <c r="H549" s="17">
        <v>2.0</v>
      </c>
      <c r="I549" s="17">
        <v>0.0</v>
      </c>
      <c r="M549" s="76">
        <f t="shared" si="1"/>
        <v>0</v>
      </c>
    </row>
    <row r="550">
      <c r="D550" s="17">
        <v>87.0</v>
      </c>
      <c r="E550" s="17">
        <v>3.0</v>
      </c>
      <c r="F550" s="17">
        <v>11.0</v>
      </c>
      <c r="G550" s="17">
        <v>3.0</v>
      </c>
      <c r="H550" s="17">
        <v>3.0</v>
      </c>
      <c r="I550" s="17">
        <v>5.0</v>
      </c>
      <c r="M550" s="76">
        <f t="shared" si="1"/>
        <v>1</v>
      </c>
    </row>
    <row r="551">
      <c r="D551" s="17">
        <v>88.0</v>
      </c>
      <c r="E551" s="17">
        <v>3.0</v>
      </c>
      <c r="F551" s="17">
        <v>9.0</v>
      </c>
      <c r="G551" s="17">
        <v>3.0</v>
      </c>
      <c r="H551" s="17">
        <v>3.0</v>
      </c>
      <c r="I551" s="17">
        <v>0.0</v>
      </c>
      <c r="M551" s="76">
        <f t="shared" si="1"/>
        <v>1</v>
      </c>
    </row>
    <row r="552">
      <c r="D552" s="17">
        <v>89.0</v>
      </c>
      <c r="E552" s="17">
        <v>3.0</v>
      </c>
      <c r="F552" s="17">
        <v>12.0</v>
      </c>
      <c r="G552" s="17">
        <v>2.0</v>
      </c>
      <c r="H552" s="17">
        <v>2.0</v>
      </c>
      <c r="I552" s="17">
        <v>12.0</v>
      </c>
      <c r="M552" s="76">
        <f t="shared" si="1"/>
        <v>0</v>
      </c>
    </row>
    <row r="553">
      <c r="D553" s="17">
        <v>90.0</v>
      </c>
      <c r="E553" s="17">
        <v>3.0</v>
      </c>
      <c r="F553" s="17">
        <v>10.0</v>
      </c>
      <c r="G553" s="17">
        <v>2.0</v>
      </c>
      <c r="H553" s="17">
        <v>2.0</v>
      </c>
      <c r="I553" s="17">
        <v>0.0</v>
      </c>
      <c r="M553" s="76">
        <f t="shared" si="1"/>
        <v>0</v>
      </c>
    </row>
    <row r="554">
      <c r="D554" s="17">
        <v>91.0</v>
      </c>
      <c r="E554" s="17">
        <v>3.0</v>
      </c>
      <c r="F554" s="17">
        <v>11.0</v>
      </c>
      <c r="G554" s="17">
        <v>2.0</v>
      </c>
      <c r="H554" s="17">
        <v>2.0</v>
      </c>
      <c r="I554" s="17">
        <v>1.0</v>
      </c>
      <c r="J554" s="17">
        <v>81655.0</v>
      </c>
      <c r="K554" s="17">
        <v>2750.0</v>
      </c>
      <c r="L554" s="17" t="s">
        <v>394</v>
      </c>
      <c r="M554" s="76">
        <f t="shared" si="1"/>
        <v>0</v>
      </c>
    </row>
    <row r="555">
      <c r="D555" s="17">
        <v>92.0</v>
      </c>
      <c r="E555" s="17">
        <v>3.0</v>
      </c>
      <c r="F555" s="17">
        <v>7.0</v>
      </c>
      <c r="G555" s="17">
        <v>2.0</v>
      </c>
      <c r="H555" s="17">
        <v>3.0</v>
      </c>
      <c r="I555" s="17">
        <v>0.0</v>
      </c>
      <c r="M555" s="76">
        <f t="shared" si="1"/>
        <v>1</v>
      </c>
    </row>
    <row r="556">
      <c r="D556" s="17">
        <v>93.0</v>
      </c>
      <c r="E556" s="17">
        <v>3.0</v>
      </c>
      <c r="F556" s="17">
        <v>12.0</v>
      </c>
      <c r="G556" s="17">
        <v>1.0</v>
      </c>
      <c r="H556" s="17">
        <v>1.0</v>
      </c>
      <c r="I556" s="17">
        <v>3.0</v>
      </c>
      <c r="M556" s="76">
        <f t="shared" si="1"/>
        <v>0</v>
      </c>
    </row>
    <row r="557">
      <c r="D557" s="17">
        <v>94.0</v>
      </c>
      <c r="E557" s="17">
        <v>3.0</v>
      </c>
      <c r="F557" s="17">
        <v>11.0</v>
      </c>
      <c r="G557" s="17">
        <v>1.0</v>
      </c>
      <c r="H557" s="17">
        <v>2.0</v>
      </c>
      <c r="I557" s="17">
        <v>2.0</v>
      </c>
      <c r="M557" s="76">
        <f t="shared" si="1"/>
        <v>0</v>
      </c>
    </row>
    <row r="558">
      <c r="D558" s="17">
        <v>95.0</v>
      </c>
      <c r="E558" s="17">
        <v>3.0</v>
      </c>
      <c r="F558" s="17">
        <v>7.0</v>
      </c>
      <c r="G558" s="17">
        <v>3.0</v>
      </c>
      <c r="H558" s="17">
        <v>3.0</v>
      </c>
      <c r="I558" s="17">
        <v>2.0</v>
      </c>
      <c r="M558" s="76">
        <f t="shared" si="1"/>
        <v>1</v>
      </c>
    </row>
    <row r="559">
      <c r="D559" s="17">
        <v>96.0</v>
      </c>
      <c r="E559" s="17">
        <v>3.0</v>
      </c>
      <c r="F559" s="17">
        <v>6.0</v>
      </c>
      <c r="G559" s="17">
        <v>3.0</v>
      </c>
      <c r="H559" s="17">
        <v>3.0</v>
      </c>
      <c r="I559" s="17">
        <v>0.0</v>
      </c>
      <c r="M559" s="76">
        <f t="shared" si="1"/>
        <v>1</v>
      </c>
    </row>
    <row r="560">
      <c r="D560" s="17">
        <v>97.0</v>
      </c>
      <c r="E560" s="17">
        <v>3.0</v>
      </c>
      <c r="F560" s="17">
        <v>8.0</v>
      </c>
      <c r="G560" s="17">
        <v>3.0</v>
      </c>
      <c r="H560" s="17">
        <v>3.0</v>
      </c>
      <c r="I560" s="17">
        <v>1.0</v>
      </c>
      <c r="M560" s="76">
        <f t="shared" si="1"/>
        <v>1</v>
      </c>
    </row>
    <row r="561">
      <c r="D561" s="17">
        <v>98.0</v>
      </c>
      <c r="E561" s="17">
        <v>3.0</v>
      </c>
      <c r="F561" s="17">
        <v>9.0</v>
      </c>
      <c r="G561" s="17">
        <v>2.0</v>
      </c>
      <c r="H561" s="17">
        <v>2.0</v>
      </c>
      <c r="I561" s="17">
        <v>0.0</v>
      </c>
      <c r="M561" s="76">
        <f t="shared" si="1"/>
        <v>0</v>
      </c>
    </row>
    <row r="562">
      <c r="D562" s="17">
        <v>99.0</v>
      </c>
      <c r="E562" s="17">
        <v>3.0</v>
      </c>
      <c r="F562" s="17">
        <v>12.0</v>
      </c>
      <c r="G562" s="17">
        <v>1.0</v>
      </c>
      <c r="H562" s="17">
        <v>2.0</v>
      </c>
      <c r="I562" s="17">
        <v>1.0</v>
      </c>
      <c r="M562" s="76">
        <f t="shared" si="1"/>
        <v>0</v>
      </c>
    </row>
    <row r="563">
      <c r="D563" s="17">
        <v>100.0</v>
      </c>
      <c r="E563" s="17">
        <v>3.0</v>
      </c>
      <c r="F563" s="17">
        <v>13.0</v>
      </c>
      <c r="G563" s="17">
        <v>2.0</v>
      </c>
      <c r="H563" s="17">
        <v>2.0</v>
      </c>
      <c r="I563" s="17">
        <v>3.0</v>
      </c>
      <c r="M563" s="76">
        <f t="shared" si="1"/>
        <v>0</v>
      </c>
    </row>
    <row r="565">
      <c r="E565" s="76">
        <f>SUM(E3:E563)</f>
        <v>2185</v>
      </c>
      <c r="G565" s="76">
        <f>countif(G3:G563,"&gt;1")</f>
        <v>393</v>
      </c>
      <c r="H565" s="76">
        <f>countif(H3:H563,"&gt;2")</f>
        <v>287</v>
      </c>
      <c r="M565" s="76">
        <f>SUM(M3:M563)</f>
        <v>279</v>
      </c>
    </row>
    <row r="566">
      <c r="M566" s="77">
        <f>M565/561</f>
        <v>0.4973262032</v>
      </c>
    </row>
    <row r="568">
      <c r="H568" s="76">
        <f>countif(H3:H563, "=1")</f>
        <v>134</v>
      </c>
    </row>
    <row r="569">
      <c r="H569" s="76">
        <f>countif(H3:H563, "=2")</f>
        <v>140</v>
      </c>
    </row>
    <row r="570">
      <c r="H570" s="76">
        <f>countif(H3:H563, "=3")</f>
        <v>205</v>
      </c>
    </row>
    <row r="571">
      <c r="H571" s="76">
        <f>countif(H3:H563, "=4")</f>
        <v>57</v>
      </c>
    </row>
    <row r="572">
      <c r="H572" s="76">
        <f>countif(H3:H563, "=5")</f>
        <v>13</v>
      </c>
    </row>
  </sheetData>
  <mergeCells count="6">
    <mergeCell ref="A1:A2"/>
    <mergeCell ref="B1:B2"/>
    <mergeCell ref="C1:C2"/>
    <mergeCell ref="D1:D2"/>
    <mergeCell ref="E1:I1"/>
    <mergeCell ref="J1:K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3" max="13" width="19.13"/>
  </cols>
  <sheetData>
    <row r="1">
      <c r="A1" s="35" t="s">
        <v>525</v>
      </c>
      <c r="B1" s="35" t="s">
        <v>0</v>
      </c>
      <c r="C1" s="17" t="s">
        <v>1</v>
      </c>
      <c r="D1" s="17" t="s">
        <v>508</v>
      </c>
      <c r="E1" s="17" t="s">
        <v>509</v>
      </c>
      <c r="F1" s="75" t="s">
        <v>512</v>
      </c>
      <c r="G1" s="75" t="s">
        <v>513</v>
      </c>
      <c r="H1" s="75" t="s">
        <v>514</v>
      </c>
      <c r="I1" s="78" t="s">
        <v>515</v>
      </c>
      <c r="J1" s="78" t="s">
        <v>516</v>
      </c>
      <c r="K1" s="17" t="s">
        <v>526</v>
      </c>
      <c r="L1" s="17" t="s">
        <v>527</v>
      </c>
      <c r="M1" s="44" t="s">
        <v>528</v>
      </c>
      <c r="N1" s="44" t="s">
        <v>529</v>
      </c>
      <c r="O1" s="44" t="s">
        <v>530</v>
      </c>
      <c r="P1" s="44" t="s">
        <v>531</v>
      </c>
      <c r="Q1" s="17" t="s">
        <v>532</v>
      </c>
      <c r="S1" s="79" t="s">
        <v>533</v>
      </c>
    </row>
    <row r="2">
      <c r="A2" s="17">
        <v>1.0</v>
      </c>
      <c r="B2" s="17" t="s">
        <v>8</v>
      </c>
      <c r="C2" s="17" t="s">
        <v>520</v>
      </c>
      <c r="D2" s="17">
        <v>467.0</v>
      </c>
      <c r="E2" s="17">
        <v>0.0</v>
      </c>
      <c r="F2" s="17">
        <v>3.0</v>
      </c>
      <c r="G2" s="17">
        <v>8.0</v>
      </c>
      <c r="H2" s="17">
        <v>3.0</v>
      </c>
      <c r="I2" s="17">
        <v>3.0</v>
      </c>
      <c r="J2" s="17">
        <v>4.0</v>
      </c>
      <c r="K2" s="76">
        <f t="shared" ref="K2:K562" si="1">if(I2&gt;=2,1, 0)</f>
        <v>1</v>
      </c>
      <c r="L2" s="17" t="s">
        <v>58</v>
      </c>
      <c r="M2" s="44" t="s">
        <v>527</v>
      </c>
      <c r="N2" s="44" t="s">
        <v>534</v>
      </c>
      <c r="O2" s="44" t="s">
        <v>535</v>
      </c>
      <c r="P2" s="44" t="s">
        <v>536</v>
      </c>
      <c r="Q2" s="80"/>
      <c r="S2" s="81">
        <f>countif(M2:M136, "=Meaningful")/ROWS(M2:M136)</f>
        <v>0.2148148148</v>
      </c>
      <c r="T2" s="76">
        <f>countif(M2:M136, "=Meaningful")</f>
        <v>29</v>
      </c>
    </row>
    <row r="3">
      <c r="E3" s="17">
        <v>1.0</v>
      </c>
      <c r="F3" s="17">
        <v>3.0</v>
      </c>
      <c r="G3" s="17">
        <v>10.0</v>
      </c>
      <c r="H3" s="17">
        <v>1.0</v>
      </c>
      <c r="I3" s="17">
        <v>2.0</v>
      </c>
      <c r="J3" s="17">
        <v>0.0</v>
      </c>
      <c r="K3" s="76">
        <f t="shared" si="1"/>
        <v>1</v>
      </c>
      <c r="L3" s="17" t="s">
        <v>58</v>
      </c>
      <c r="M3" s="44" t="s">
        <v>527</v>
      </c>
      <c r="N3" s="44" t="s">
        <v>534</v>
      </c>
      <c r="O3" s="44" t="s">
        <v>537</v>
      </c>
      <c r="P3" s="44" t="s">
        <v>536</v>
      </c>
      <c r="Q3" s="80"/>
      <c r="S3" s="81"/>
    </row>
    <row r="4">
      <c r="E4" s="17">
        <v>2.0</v>
      </c>
      <c r="F4" s="17">
        <v>3.0</v>
      </c>
      <c r="G4" s="17">
        <v>11.0</v>
      </c>
      <c r="H4" s="17">
        <v>1.0</v>
      </c>
      <c r="I4" s="17">
        <v>1.0</v>
      </c>
      <c r="J4" s="17">
        <v>0.0</v>
      </c>
      <c r="K4" s="76">
        <f t="shared" si="1"/>
        <v>0</v>
      </c>
      <c r="M4" s="44"/>
      <c r="N4" s="58"/>
      <c r="O4" s="58"/>
      <c r="P4" s="58"/>
      <c r="Q4" s="80"/>
      <c r="S4" s="81"/>
    </row>
    <row r="5">
      <c r="E5" s="17">
        <v>3.0</v>
      </c>
      <c r="F5" s="17">
        <v>3.0</v>
      </c>
      <c r="G5" s="17">
        <v>4.0</v>
      </c>
      <c r="H5" s="17">
        <v>3.0</v>
      </c>
      <c r="I5" s="17">
        <v>3.0</v>
      </c>
      <c r="J5" s="17">
        <v>0.0</v>
      </c>
      <c r="K5" s="76">
        <f t="shared" si="1"/>
        <v>1</v>
      </c>
      <c r="L5" s="17" t="s">
        <v>58</v>
      </c>
      <c r="M5" s="44" t="s">
        <v>527</v>
      </c>
      <c r="N5" s="44" t="s">
        <v>538</v>
      </c>
      <c r="O5" s="44" t="s">
        <v>535</v>
      </c>
      <c r="P5" s="44" t="s">
        <v>536</v>
      </c>
      <c r="Q5" s="80"/>
      <c r="S5" s="81"/>
    </row>
    <row r="6">
      <c r="E6" s="17">
        <v>4.0</v>
      </c>
      <c r="F6" s="17">
        <v>3.0</v>
      </c>
      <c r="G6" s="17">
        <v>5.0</v>
      </c>
      <c r="H6" s="17">
        <v>2.0</v>
      </c>
      <c r="I6" s="17">
        <v>2.0</v>
      </c>
      <c r="J6" s="17">
        <v>5.0</v>
      </c>
      <c r="K6" s="76">
        <f t="shared" si="1"/>
        <v>1</v>
      </c>
      <c r="L6" s="17" t="s">
        <v>83</v>
      </c>
      <c r="M6" s="44" t="s">
        <v>539</v>
      </c>
      <c r="N6" s="44" t="s">
        <v>540</v>
      </c>
      <c r="O6" s="58"/>
      <c r="P6" s="58"/>
      <c r="Q6" s="80"/>
      <c r="S6" s="81"/>
    </row>
    <row r="7">
      <c r="E7" s="17">
        <v>5.0</v>
      </c>
      <c r="F7" s="17">
        <v>5.0</v>
      </c>
      <c r="G7" s="17">
        <v>15.0</v>
      </c>
      <c r="H7" s="17">
        <v>1.0</v>
      </c>
      <c r="I7" s="17">
        <v>1.0</v>
      </c>
      <c r="J7" s="17">
        <v>0.0</v>
      </c>
      <c r="K7" s="76">
        <f t="shared" si="1"/>
        <v>0</v>
      </c>
      <c r="M7" s="44"/>
      <c r="N7" s="82"/>
      <c r="O7" s="58"/>
      <c r="P7" s="58"/>
      <c r="Q7" s="80"/>
      <c r="S7" s="81"/>
    </row>
    <row r="8">
      <c r="E8" s="17">
        <v>6.0</v>
      </c>
      <c r="F8" s="17">
        <v>3.0</v>
      </c>
      <c r="G8" s="17">
        <v>6.0</v>
      </c>
      <c r="H8" s="17">
        <v>3.0</v>
      </c>
      <c r="I8" s="17">
        <v>3.0</v>
      </c>
      <c r="J8" s="17">
        <v>5.0</v>
      </c>
      <c r="K8" s="76">
        <f t="shared" si="1"/>
        <v>1</v>
      </c>
      <c r="L8" s="17" t="s">
        <v>58</v>
      </c>
      <c r="M8" s="44" t="s">
        <v>527</v>
      </c>
      <c r="N8" s="83" t="s">
        <v>541</v>
      </c>
      <c r="O8" s="44" t="s">
        <v>535</v>
      </c>
      <c r="P8" s="44" t="s">
        <v>536</v>
      </c>
      <c r="Q8" s="72"/>
      <c r="S8" s="81"/>
    </row>
    <row r="9">
      <c r="E9" s="17">
        <v>7.0</v>
      </c>
      <c r="F9" s="17">
        <v>4.0</v>
      </c>
      <c r="G9" s="17">
        <v>11.0</v>
      </c>
      <c r="H9" s="17">
        <v>1.0</v>
      </c>
      <c r="I9" s="17">
        <v>1.0</v>
      </c>
      <c r="J9" s="17">
        <v>0.0</v>
      </c>
      <c r="K9" s="76">
        <f t="shared" si="1"/>
        <v>0</v>
      </c>
      <c r="M9" s="44"/>
      <c r="N9" s="58"/>
      <c r="O9" s="58"/>
      <c r="P9" s="58"/>
      <c r="Q9" s="80"/>
      <c r="S9" s="81"/>
    </row>
    <row r="10">
      <c r="E10" s="17">
        <v>8.0</v>
      </c>
      <c r="F10" s="17">
        <v>3.0</v>
      </c>
      <c r="G10" s="17">
        <v>7.0</v>
      </c>
      <c r="H10" s="17">
        <v>1.0</v>
      </c>
      <c r="I10" s="17">
        <v>1.0</v>
      </c>
      <c r="J10" s="17">
        <v>3.0</v>
      </c>
      <c r="K10" s="76">
        <f t="shared" si="1"/>
        <v>0</v>
      </c>
      <c r="M10" s="44"/>
      <c r="N10" s="58"/>
      <c r="O10" s="58"/>
      <c r="P10" s="58"/>
      <c r="Q10" s="80"/>
      <c r="S10" s="81"/>
    </row>
    <row r="11">
      <c r="E11" s="17">
        <v>9.0</v>
      </c>
      <c r="F11" s="17">
        <v>4.0</v>
      </c>
      <c r="G11" s="17">
        <v>8.0</v>
      </c>
      <c r="H11" s="17">
        <v>3.0</v>
      </c>
      <c r="I11" s="17">
        <v>3.0</v>
      </c>
      <c r="J11" s="17">
        <v>0.0</v>
      </c>
      <c r="K11" s="76">
        <f t="shared" si="1"/>
        <v>1</v>
      </c>
      <c r="L11" s="17" t="s">
        <v>58</v>
      </c>
      <c r="M11" s="44" t="s">
        <v>527</v>
      </c>
      <c r="N11" s="44" t="s">
        <v>542</v>
      </c>
      <c r="O11" s="44" t="s">
        <v>535</v>
      </c>
      <c r="P11" s="44" t="s">
        <v>536</v>
      </c>
      <c r="Q11" s="80"/>
      <c r="S11" s="81"/>
    </row>
    <row r="12">
      <c r="E12" s="17">
        <v>10.0</v>
      </c>
      <c r="F12" s="17">
        <v>9.0</v>
      </c>
      <c r="G12" s="17">
        <v>8.0</v>
      </c>
      <c r="H12" s="17">
        <v>9.0</v>
      </c>
      <c r="I12" s="17">
        <v>9.0</v>
      </c>
      <c r="J12" s="17">
        <v>0.0</v>
      </c>
      <c r="K12" s="76">
        <f t="shared" si="1"/>
        <v>1</v>
      </c>
      <c r="L12" s="17" t="s">
        <v>58</v>
      </c>
      <c r="M12" s="44" t="s">
        <v>527</v>
      </c>
      <c r="N12" s="44" t="s">
        <v>543</v>
      </c>
      <c r="O12" s="44" t="s">
        <v>544</v>
      </c>
      <c r="P12" s="44" t="s">
        <v>536</v>
      </c>
      <c r="Q12" s="80"/>
      <c r="S12" s="81"/>
    </row>
    <row r="13">
      <c r="E13" s="17">
        <v>11.0</v>
      </c>
      <c r="F13" s="17">
        <v>4.0</v>
      </c>
      <c r="G13" s="17">
        <v>6.0</v>
      </c>
      <c r="H13" s="17">
        <v>4.0</v>
      </c>
      <c r="I13" s="17">
        <v>4.0</v>
      </c>
      <c r="J13" s="17">
        <v>0.0</v>
      </c>
      <c r="K13" s="76">
        <f t="shared" si="1"/>
        <v>1</v>
      </c>
      <c r="L13" s="17" t="s">
        <v>83</v>
      </c>
      <c r="M13" s="44" t="s">
        <v>545</v>
      </c>
      <c r="N13" s="44" t="s">
        <v>546</v>
      </c>
      <c r="O13" s="58"/>
      <c r="P13" s="58"/>
      <c r="Q13" s="80"/>
      <c r="S13" s="81"/>
    </row>
    <row r="14">
      <c r="E14" s="17">
        <v>12.0</v>
      </c>
      <c r="F14" s="17">
        <v>3.0</v>
      </c>
      <c r="G14" s="17">
        <v>5.0</v>
      </c>
      <c r="H14" s="17">
        <v>1.0</v>
      </c>
      <c r="I14" s="17">
        <v>1.0</v>
      </c>
      <c r="J14" s="17">
        <v>2.0</v>
      </c>
      <c r="K14" s="76">
        <f t="shared" si="1"/>
        <v>0</v>
      </c>
      <c r="M14" s="44"/>
      <c r="N14" s="58"/>
      <c r="O14" s="58"/>
      <c r="P14" s="58"/>
      <c r="Q14" s="80"/>
      <c r="S14" s="81"/>
    </row>
    <row r="15">
      <c r="E15" s="17">
        <v>13.0</v>
      </c>
      <c r="F15" s="17">
        <v>4.0</v>
      </c>
      <c r="G15" s="17">
        <v>8.0</v>
      </c>
      <c r="H15" s="17">
        <v>4.0</v>
      </c>
      <c r="I15" s="17">
        <v>4.0</v>
      </c>
      <c r="J15" s="17">
        <v>0.0</v>
      </c>
      <c r="K15" s="76">
        <f t="shared" si="1"/>
        <v>1</v>
      </c>
      <c r="L15" s="17" t="s">
        <v>58</v>
      </c>
      <c r="M15" s="44" t="s">
        <v>527</v>
      </c>
      <c r="N15" s="44" t="s">
        <v>547</v>
      </c>
      <c r="O15" s="44" t="s">
        <v>548</v>
      </c>
      <c r="P15" s="44" t="s">
        <v>536</v>
      </c>
      <c r="Q15" s="80"/>
      <c r="S15" s="81"/>
    </row>
    <row r="16">
      <c r="E16" s="17">
        <v>14.0</v>
      </c>
      <c r="F16" s="17">
        <v>3.0</v>
      </c>
      <c r="G16" s="17">
        <v>9.0</v>
      </c>
      <c r="H16" s="17">
        <v>3.0</v>
      </c>
      <c r="I16" s="17">
        <v>3.0</v>
      </c>
      <c r="J16" s="17">
        <v>6.0</v>
      </c>
      <c r="K16" s="76">
        <f t="shared" si="1"/>
        <v>1</v>
      </c>
      <c r="L16" s="17" t="s">
        <v>58</v>
      </c>
      <c r="M16" s="44" t="s">
        <v>527</v>
      </c>
      <c r="N16" s="44" t="s">
        <v>549</v>
      </c>
      <c r="O16" s="44" t="s">
        <v>550</v>
      </c>
      <c r="P16" s="44" t="s">
        <v>536</v>
      </c>
      <c r="Q16" s="80"/>
      <c r="S16" s="81"/>
    </row>
    <row r="17">
      <c r="E17" s="17">
        <v>15.0</v>
      </c>
      <c r="F17" s="17">
        <v>5.0</v>
      </c>
      <c r="G17" s="17">
        <v>5.0</v>
      </c>
      <c r="H17" s="17">
        <v>5.0</v>
      </c>
      <c r="I17" s="17">
        <v>5.0</v>
      </c>
      <c r="J17" s="17">
        <v>9.0</v>
      </c>
      <c r="K17" s="76">
        <f t="shared" si="1"/>
        <v>1</v>
      </c>
      <c r="L17" s="17" t="s">
        <v>83</v>
      </c>
      <c r="M17" s="44" t="s">
        <v>545</v>
      </c>
      <c r="N17" s="44" t="s">
        <v>551</v>
      </c>
      <c r="O17" s="58"/>
      <c r="P17" s="58"/>
      <c r="Q17" s="80"/>
      <c r="S17" s="81"/>
    </row>
    <row r="18">
      <c r="E18" s="17">
        <v>16.0</v>
      </c>
      <c r="F18" s="17">
        <v>3.0</v>
      </c>
      <c r="G18" s="17">
        <v>6.0</v>
      </c>
      <c r="H18" s="17">
        <v>3.0</v>
      </c>
      <c r="I18" s="17">
        <v>3.0</v>
      </c>
      <c r="J18" s="17">
        <v>7.0</v>
      </c>
      <c r="K18" s="76">
        <f t="shared" si="1"/>
        <v>1</v>
      </c>
      <c r="L18" s="17" t="s">
        <v>83</v>
      </c>
      <c r="M18" s="44" t="s">
        <v>545</v>
      </c>
      <c r="N18" s="44" t="s">
        <v>551</v>
      </c>
      <c r="O18" s="58"/>
      <c r="P18" s="58"/>
      <c r="Q18" s="80"/>
      <c r="S18" s="81"/>
    </row>
    <row r="19">
      <c r="E19" s="17">
        <v>17.0</v>
      </c>
      <c r="F19" s="17">
        <v>3.0</v>
      </c>
      <c r="G19" s="17">
        <v>13.0</v>
      </c>
      <c r="H19" s="17">
        <v>1.0</v>
      </c>
      <c r="I19" s="17">
        <v>1.0</v>
      </c>
      <c r="J19" s="17">
        <v>5.0</v>
      </c>
      <c r="K19" s="76">
        <f t="shared" si="1"/>
        <v>0</v>
      </c>
      <c r="M19" s="44"/>
      <c r="N19" s="58"/>
      <c r="O19" s="58"/>
      <c r="P19" s="58"/>
      <c r="Q19" s="80"/>
      <c r="S19" s="81"/>
    </row>
    <row r="20">
      <c r="E20" s="17">
        <v>18.0</v>
      </c>
      <c r="F20" s="17">
        <v>3.0</v>
      </c>
      <c r="G20" s="17">
        <v>8.0</v>
      </c>
      <c r="H20" s="17">
        <v>3.0</v>
      </c>
      <c r="I20" s="17">
        <v>3.0</v>
      </c>
      <c r="J20" s="17">
        <v>0.0</v>
      </c>
      <c r="K20" s="76">
        <f t="shared" si="1"/>
        <v>1</v>
      </c>
      <c r="L20" s="17" t="s">
        <v>58</v>
      </c>
      <c r="M20" s="44" t="s">
        <v>527</v>
      </c>
      <c r="N20" s="44" t="s">
        <v>552</v>
      </c>
      <c r="O20" s="44" t="s">
        <v>550</v>
      </c>
      <c r="P20" s="44" t="s">
        <v>536</v>
      </c>
      <c r="Q20" s="80"/>
      <c r="S20" s="81"/>
    </row>
    <row r="21">
      <c r="E21" s="17">
        <v>19.0</v>
      </c>
      <c r="F21" s="17">
        <v>3.0</v>
      </c>
      <c r="G21" s="17">
        <v>5.0</v>
      </c>
      <c r="H21" s="17">
        <v>2.0</v>
      </c>
      <c r="I21" s="17">
        <v>2.0</v>
      </c>
      <c r="J21" s="17">
        <v>0.0</v>
      </c>
      <c r="K21" s="76">
        <f t="shared" si="1"/>
        <v>1</v>
      </c>
      <c r="L21" s="17" t="s">
        <v>83</v>
      </c>
      <c r="M21" s="44" t="s">
        <v>545</v>
      </c>
      <c r="N21" s="44" t="s">
        <v>551</v>
      </c>
      <c r="O21" s="58"/>
      <c r="P21" s="58"/>
      <c r="Q21" s="80"/>
      <c r="S21" s="81"/>
    </row>
    <row r="22">
      <c r="E22" s="17">
        <v>20.0</v>
      </c>
      <c r="F22" s="17">
        <v>3.0</v>
      </c>
      <c r="G22" s="17">
        <v>6.0</v>
      </c>
      <c r="H22" s="17">
        <v>3.0</v>
      </c>
      <c r="I22" s="17">
        <v>3.0</v>
      </c>
      <c r="J22" s="17">
        <v>0.0</v>
      </c>
      <c r="K22" s="76">
        <f t="shared" si="1"/>
        <v>1</v>
      </c>
      <c r="L22" s="17" t="s">
        <v>83</v>
      </c>
      <c r="M22" s="44" t="s">
        <v>545</v>
      </c>
      <c r="N22" s="44" t="s">
        <v>551</v>
      </c>
      <c r="O22" s="58"/>
      <c r="P22" s="58"/>
      <c r="Q22" s="80"/>
      <c r="S22" s="81"/>
    </row>
    <row r="23">
      <c r="E23" s="17">
        <v>21.0</v>
      </c>
      <c r="F23" s="17">
        <v>3.0</v>
      </c>
      <c r="G23" s="17">
        <v>6.0</v>
      </c>
      <c r="H23" s="17">
        <v>3.0</v>
      </c>
      <c r="I23" s="17">
        <v>3.0</v>
      </c>
      <c r="J23" s="17">
        <v>0.0</v>
      </c>
      <c r="K23" s="76">
        <f t="shared" si="1"/>
        <v>1</v>
      </c>
      <c r="L23" s="17" t="s">
        <v>83</v>
      </c>
      <c r="M23" s="44" t="s">
        <v>545</v>
      </c>
      <c r="N23" s="44" t="s">
        <v>553</v>
      </c>
      <c r="O23" s="58"/>
      <c r="P23" s="58"/>
      <c r="Q23" s="80"/>
      <c r="S23" s="81"/>
    </row>
    <row r="24">
      <c r="E24" s="17">
        <v>22.0</v>
      </c>
      <c r="F24" s="17">
        <v>3.0</v>
      </c>
      <c r="G24" s="17">
        <v>5.0</v>
      </c>
      <c r="H24" s="17">
        <v>3.0</v>
      </c>
      <c r="I24" s="17">
        <v>3.0</v>
      </c>
      <c r="J24" s="17">
        <v>0.0</v>
      </c>
      <c r="K24" s="76">
        <f t="shared" si="1"/>
        <v>1</v>
      </c>
      <c r="L24" s="17" t="s">
        <v>83</v>
      </c>
      <c r="M24" s="44" t="s">
        <v>545</v>
      </c>
      <c r="N24" s="44" t="s">
        <v>551</v>
      </c>
      <c r="O24" s="58"/>
      <c r="P24" s="58"/>
      <c r="Q24" s="80"/>
      <c r="S24" s="81"/>
    </row>
    <row r="25">
      <c r="E25" s="17">
        <v>23.0</v>
      </c>
      <c r="F25" s="17">
        <v>3.0</v>
      </c>
      <c r="G25" s="17">
        <v>12.0</v>
      </c>
      <c r="H25" s="17">
        <v>3.0</v>
      </c>
      <c r="I25" s="17">
        <v>3.0</v>
      </c>
      <c r="J25" s="17">
        <v>0.0</v>
      </c>
      <c r="K25" s="76">
        <f t="shared" si="1"/>
        <v>1</v>
      </c>
      <c r="L25" s="17" t="s">
        <v>83</v>
      </c>
      <c r="M25" s="44" t="s">
        <v>545</v>
      </c>
      <c r="N25" s="44" t="s">
        <v>551</v>
      </c>
      <c r="O25" s="58"/>
      <c r="P25" s="58"/>
      <c r="Q25" s="80"/>
      <c r="S25" s="81"/>
    </row>
    <row r="26">
      <c r="E26" s="17">
        <v>24.0</v>
      </c>
      <c r="F26" s="17">
        <v>3.0</v>
      </c>
      <c r="G26" s="17">
        <v>6.0</v>
      </c>
      <c r="H26" s="17">
        <v>3.0</v>
      </c>
      <c r="I26" s="17">
        <v>3.0</v>
      </c>
      <c r="J26" s="17">
        <v>5.0</v>
      </c>
      <c r="K26" s="76">
        <f t="shared" si="1"/>
        <v>1</v>
      </c>
      <c r="L26" s="17" t="s">
        <v>83</v>
      </c>
      <c r="M26" s="44" t="s">
        <v>545</v>
      </c>
      <c r="N26" s="44" t="s">
        <v>551</v>
      </c>
      <c r="O26" s="58"/>
      <c r="P26" s="58"/>
      <c r="Q26" s="80"/>
      <c r="S26" s="81"/>
    </row>
    <row r="27">
      <c r="E27" s="17">
        <v>25.0</v>
      </c>
      <c r="F27" s="17">
        <v>3.0</v>
      </c>
      <c r="G27" s="17">
        <v>7.0</v>
      </c>
      <c r="H27" s="17">
        <v>3.0</v>
      </c>
      <c r="I27" s="17">
        <v>3.0</v>
      </c>
      <c r="J27" s="17">
        <v>5.0</v>
      </c>
      <c r="K27" s="76">
        <f t="shared" si="1"/>
        <v>1</v>
      </c>
      <c r="L27" s="17" t="s">
        <v>83</v>
      </c>
      <c r="M27" s="44" t="s">
        <v>545</v>
      </c>
      <c r="N27" s="44" t="s">
        <v>554</v>
      </c>
      <c r="O27" s="58"/>
      <c r="P27" s="58"/>
      <c r="Q27" s="80"/>
      <c r="S27" s="81"/>
    </row>
    <row r="28">
      <c r="E28" s="17">
        <v>26.0</v>
      </c>
      <c r="F28" s="17">
        <v>4.0</v>
      </c>
      <c r="G28" s="17">
        <v>7.0</v>
      </c>
      <c r="H28" s="17">
        <v>3.0</v>
      </c>
      <c r="I28" s="17">
        <v>3.0</v>
      </c>
      <c r="J28" s="17">
        <v>0.0</v>
      </c>
      <c r="K28" s="76">
        <f t="shared" si="1"/>
        <v>1</v>
      </c>
      <c r="L28" s="17" t="s">
        <v>83</v>
      </c>
      <c r="M28" s="44" t="s">
        <v>545</v>
      </c>
      <c r="N28" s="44" t="s">
        <v>551</v>
      </c>
      <c r="O28" s="58"/>
      <c r="P28" s="58"/>
      <c r="Q28" s="80"/>
      <c r="S28" s="81"/>
    </row>
    <row r="29">
      <c r="E29" s="17">
        <v>27.0</v>
      </c>
      <c r="F29" s="17">
        <v>3.0</v>
      </c>
      <c r="G29" s="17">
        <v>6.0</v>
      </c>
      <c r="H29" s="17">
        <v>2.0</v>
      </c>
      <c r="I29" s="17">
        <v>2.0</v>
      </c>
      <c r="J29" s="17">
        <v>0.0</v>
      </c>
      <c r="K29" s="76">
        <f t="shared" si="1"/>
        <v>1</v>
      </c>
      <c r="L29" s="17" t="s">
        <v>58</v>
      </c>
      <c r="M29" s="44" t="s">
        <v>527</v>
      </c>
      <c r="N29" s="44" t="s">
        <v>555</v>
      </c>
      <c r="O29" s="44" t="s">
        <v>550</v>
      </c>
      <c r="P29" s="44" t="s">
        <v>536</v>
      </c>
      <c r="Q29" s="80"/>
      <c r="S29" s="81"/>
    </row>
    <row r="30">
      <c r="E30" s="17">
        <v>28.0</v>
      </c>
      <c r="F30" s="17">
        <v>3.0</v>
      </c>
      <c r="G30" s="17">
        <v>3.0</v>
      </c>
      <c r="H30" s="17">
        <v>3.0</v>
      </c>
      <c r="I30" s="17">
        <v>3.0</v>
      </c>
      <c r="J30" s="17">
        <v>0.0</v>
      </c>
      <c r="K30" s="76">
        <f t="shared" si="1"/>
        <v>1</v>
      </c>
      <c r="L30" s="17" t="s">
        <v>83</v>
      </c>
      <c r="M30" s="44" t="s">
        <v>545</v>
      </c>
      <c r="N30" s="44" t="s">
        <v>551</v>
      </c>
      <c r="O30" s="58"/>
      <c r="P30" s="58"/>
      <c r="Q30" s="80"/>
      <c r="S30" s="81"/>
    </row>
    <row r="31">
      <c r="E31" s="17">
        <v>29.0</v>
      </c>
      <c r="F31" s="17">
        <v>4.0</v>
      </c>
      <c r="G31" s="17">
        <v>5.0</v>
      </c>
      <c r="H31" s="17">
        <v>3.0</v>
      </c>
      <c r="I31" s="17">
        <v>3.0</v>
      </c>
      <c r="J31" s="17">
        <v>0.0</v>
      </c>
      <c r="K31" s="76">
        <f t="shared" si="1"/>
        <v>1</v>
      </c>
      <c r="L31" s="17" t="s">
        <v>83</v>
      </c>
      <c r="M31" s="44" t="s">
        <v>545</v>
      </c>
      <c r="N31" s="44" t="s">
        <v>551</v>
      </c>
      <c r="O31" s="58"/>
      <c r="P31" s="58"/>
      <c r="Q31" s="80"/>
      <c r="S31" s="81"/>
    </row>
    <row r="32">
      <c r="E32" s="17">
        <v>30.0</v>
      </c>
      <c r="F32" s="17">
        <v>3.0</v>
      </c>
      <c r="G32" s="17">
        <v>10.0</v>
      </c>
      <c r="H32" s="17">
        <v>1.0</v>
      </c>
      <c r="I32" s="17">
        <v>1.0</v>
      </c>
      <c r="J32" s="17">
        <v>5.0</v>
      </c>
      <c r="K32" s="76">
        <f t="shared" si="1"/>
        <v>0</v>
      </c>
      <c r="M32" s="44"/>
      <c r="N32" s="58"/>
      <c r="O32" s="58"/>
      <c r="P32" s="58"/>
      <c r="Q32" s="80"/>
      <c r="S32" s="81"/>
    </row>
    <row r="33">
      <c r="E33" s="17">
        <v>31.0</v>
      </c>
      <c r="F33" s="17">
        <v>4.0</v>
      </c>
      <c r="G33" s="17">
        <v>5.0</v>
      </c>
      <c r="H33" s="17">
        <v>3.0</v>
      </c>
      <c r="I33" s="17">
        <v>3.0</v>
      </c>
      <c r="J33" s="17">
        <v>4.0</v>
      </c>
      <c r="K33" s="76">
        <f t="shared" si="1"/>
        <v>1</v>
      </c>
      <c r="L33" s="17" t="s">
        <v>83</v>
      </c>
      <c r="M33" s="44" t="s">
        <v>545</v>
      </c>
      <c r="N33" s="44" t="s">
        <v>551</v>
      </c>
      <c r="O33" s="58"/>
      <c r="P33" s="58"/>
      <c r="Q33" s="80"/>
      <c r="S33" s="81"/>
    </row>
    <row r="34">
      <c r="E34" s="17">
        <v>32.0</v>
      </c>
      <c r="F34" s="17">
        <v>3.0</v>
      </c>
      <c r="G34" s="17">
        <v>3.0</v>
      </c>
      <c r="H34" s="17">
        <v>3.0</v>
      </c>
      <c r="I34" s="17">
        <v>3.0</v>
      </c>
      <c r="J34" s="17">
        <v>4.0</v>
      </c>
      <c r="K34" s="76">
        <f t="shared" si="1"/>
        <v>1</v>
      </c>
      <c r="L34" s="17" t="s">
        <v>83</v>
      </c>
      <c r="M34" s="44" t="s">
        <v>545</v>
      </c>
      <c r="N34" s="44" t="s">
        <v>551</v>
      </c>
      <c r="O34" s="58"/>
      <c r="P34" s="58"/>
      <c r="Q34" s="80"/>
      <c r="S34" s="81"/>
    </row>
    <row r="35">
      <c r="E35" s="17">
        <v>33.0</v>
      </c>
      <c r="F35" s="17">
        <v>3.0</v>
      </c>
      <c r="G35" s="17">
        <v>4.0</v>
      </c>
      <c r="H35" s="17">
        <v>2.0</v>
      </c>
      <c r="I35" s="17">
        <v>3.0</v>
      </c>
      <c r="J35" s="17">
        <v>0.0</v>
      </c>
      <c r="K35" s="76">
        <f t="shared" si="1"/>
        <v>1</v>
      </c>
      <c r="L35" s="17" t="s">
        <v>83</v>
      </c>
      <c r="M35" s="44" t="s">
        <v>545</v>
      </c>
      <c r="N35" s="44" t="s">
        <v>554</v>
      </c>
      <c r="O35" s="58"/>
      <c r="P35" s="58"/>
      <c r="Q35" s="80"/>
      <c r="S35" s="81"/>
    </row>
    <row r="36">
      <c r="E36" s="17">
        <v>34.0</v>
      </c>
      <c r="F36" s="17">
        <v>3.0</v>
      </c>
      <c r="G36" s="17">
        <v>7.0</v>
      </c>
      <c r="H36" s="17">
        <v>3.0</v>
      </c>
      <c r="I36" s="17">
        <v>3.0</v>
      </c>
      <c r="J36" s="17">
        <v>0.0</v>
      </c>
      <c r="K36" s="76">
        <f t="shared" si="1"/>
        <v>1</v>
      </c>
      <c r="L36" s="17" t="s">
        <v>83</v>
      </c>
      <c r="M36" s="44" t="s">
        <v>539</v>
      </c>
      <c r="N36" s="44" t="s">
        <v>556</v>
      </c>
      <c r="O36" s="58"/>
      <c r="P36" s="58"/>
      <c r="Q36" s="80"/>
      <c r="S36" s="81"/>
    </row>
    <row r="37">
      <c r="E37" s="17">
        <v>35.0</v>
      </c>
      <c r="F37" s="17">
        <v>3.0</v>
      </c>
      <c r="G37" s="17">
        <v>7.0</v>
      </c>
      <c r="H37" s="17">
        <v>3.0</v>
      </c>
      <c r="I37" s="17">
        <v>3.0</v>
      </c>
      <c r="J37" s="17">
        <v>0.0</v>
      </c>
      <c r="K37" s="76">
        <f t="shared" si="1"/>
        <v>1</v>
      </c>
      <c r="L37" s="17" t="s">
        <v>83</v>
      </c>
      <c r="M37" s="44" t="s">
        <v>539</v>
      </c>
      <c r="N37" s="44" t="s">
        <v>556</v>
      </c>
      <c r="O37" s="58"/>
      <c r="P37" s="58"/>
      <c r="Q37" s="80"/>
      <c r="S37" s="81"/>
    </row>
    <row r="38">
      <c r="E38" s="17">
        <v>36.0</v>
      </c>
      <c r="F38" s="17">
        <v>3.0</v>
      </c>
      <c r="G38" s="17">
        <v>6.0</v>
      </c>
      <c r="H38" s="17">
        <v>3.0</v>
      </c>
      <c r="I38" s="17">
        <v>3.0</v>
      </c>
      <c r="J38" s="17">
        <v>0.0</v>
      </c>
      <c r="K38" s="76">
        <f t="shared" si="1"/>
        <v>1</v>
      </c>
      <c r="L38" s="17" t="s">
        <v>83</v>
      </c>
      <c r="M38" s="44" t="s">
        <v>545</v>
      </c>
      <c r="N38" s="44" t="s">
        <v>551</v>
      </c>
      <c r="O38" s="58"/>
      <c r="P38" s="58"/>
      <c r="Q38" s="80"/>
      <c r="S38" s="81"/>
    </row>
    <row r="39">
      <c r="E39" s="17">
        <v>37.0</v>
      </c>
      <c r="F39" s="17">
        <v>3.0</v>
      </c>
      <c r="G39" s="17">
        <v>7.0</v>
      </c>
      <c r="H39" s="17">
        <v>1.0</v>
      </c>
      <c r="I39" s="17">
        <v>2.0</v>
      </c>
      <c r="J39" s="17">
        <v>0.0</v>
      </c>
      <c r="K39" s="76">
        <f t="shared" si="1"/>
        <v>1</v>
      </c>
      <c r="L39" s="17" t="s">
        <v>58</v>
      </c>
      <c r="M39" s="44" t="s">
        <v>527</v>
      </c>
      <c r="N39" s="44" t="s">
        <v>557</v>
      </c>
      <c r="O39" s="44" t="s">
        <v>558</v>
      </c>
      <c r="P39" s="44" t="s">
        <v>559</v>
      </c>
      <c r="Q39" s="16" t="s">
        <v>560</v>
      </c>
      <c r="S39" s="81"/>
    </row>
    <row r="40">
      <c r="E40" s="17">
        <v>38.0</v>
      </c>
      <c r="F40" s="17">
        <v>3.0</v>
      </c>
      <c r="G40" s="17">
        <v>4.0</v>
      </c>
      <c r="H40" s="17">
        <v>2.0</v>
      </c>
      <c r="I40" s="17">
        <v>2.0</v>
      </c>
      <c r="J40" s="17">
        <v>0.0</v>
      </c>
      <c r="K40" s="76">
        <f t="shared" si="1"/>
        <v>1</v>
      </c>
      <c r="L40" s="17" t="s">
        <v>58</v>
      </c>
      <c r="M40" s="44" t="s">
        <v>527</v>
      </c>
      <c r="N40" s="44" t="s">
        <v>561</v>
      </c>
      <c r="O40" s="44" t="s">
        <v>558</v>
      </c>
      <c r="P40" s="44" t="s">
        <v>536</v>
      </c>
      <c r="Q40" s="80"/>
      <c r="S40" s="81"/>
    </row>
    <row r="41">
      <c r="E41" s="17">
        <v>39.0</v>
      </c>
      <c r="F41" s="17">
        <v>3.0</v>
      </c>
      <c r="G41" s="17">
        <v>3.0</v>
      </c>
      <c r="H41" s="17">
        <v>3.0</v>
      </c>
      <c r="I41" s="17">
        <v>3.0</v>
      </c>
      <c r="J41" s="17">
        <v>0.0</v>
      </c>
      <c r="K41" s="76">
        <f t="shared" si="1"/>
        <v>1</v>
      </c>
      <c r="L41" s="17" t="s">
        <v>83</v>
      </c>
      <c r="M41" s="44" t="s">
        <v>539</v>
      </c>
      <c r="N41" s="44" t="s">
        <v>556</v>
      </c>
      <c r="O41" s="58"/>
      <c r="P41" s="58"/>
      <c r="Q41" s="80"/>
      <c r="S41" s="81"/>
    </row>
    <row r="42">
      <c r="E42" s="17">
        <v>40.0</v>
      </c>
      <c r="F42" s="17">
        <v>3.0</v>
      </c>
      <c r="G42" s="17">
        <v>6.0</v>
      </c>
      <c r="H42" s="17">
        <v>3.0</v>
      </c>
      <c r="I42" s="17">
        <v>3.0</v>
      </c>
      <c r="J42" s="17">
        <v>0.0</v>
      </c>
      <c r="K42" s="76">
        <f t="shared" si="1"/>
        <v>1</v>
      </c>
      <c r="L42" s="17" t="s">
        <v>58</v>
      </c>
      <c r="M42" s="44" t="s">
        <v>527</v>
      </c>
      <c r="N42" s="44" t="s">
        <v>562</v>
      </c>
      <c r="O42" s="44" t="s">
        <v>550</v>
      </c>
      <c r="P42" s="44" t="s">
        <v>536</v>
      </c>
      <c r="Q42" s="80"/>
      <c r="S42" s="81"/>
    </row>
    <row r="43">
      <c r="E43" s="17">
        <v>41.0</v>
      </c>
      <c r="F43" s="17">
        <v>3.0</v>
      </c>
      <c r="G43" s="17">
        <v>4.0</v>
      </c>
      <c r="H43" s="17">
        <v>3.0</v>
      </c>
      <c r="I43" s="17">
        <v>3.0</v>
      </c>
      <c r="J43" s="17">
        <v>0.0</v>
      </c>
      <c r="K43" s="76">
        <f t="shared" si="1"/>
        <v>1</v>
      </c>
      <c r="L43" s="17" t="s">
        <v>58</v>
      </c>
      <c r="M43" s="44" t="s">
        <v>527</v>
      </c>
      <c r="N43" s="44" t="s">
        <v>563</v>
      </c>
      <c r="O43" s="44" t="s">
        <v>550</v>
      </c>
      <c r="P43" s="44" t="s">
        <v>536</v>
      </c>
      <c r="Q43" s="16" t="s">
        <v>564</v>
      </c>
      <c r="S43" s="81"/>
    </row>
    <row r="44">
      <c r="E44" s="17">
        <v>42.0</v>
      </c>
      <c r="F44" s="17">
        <v>3.0</v>
      </c>
      <c r="G44" s="17">
        <v>8.0</v>
      </c>
      <c r="H44" s="17">
        <v>3.0</v>
      </c>
      <c r="I44" s="17">
        <v>3.0</v>
      </c>
      <c r="J44" s="17">
        <v>0.0</v>
      </c>
      <c r="K44" s="76">
        <f t="shared" si="1"/>
        <v>1</v>
      </c>
      <c r="L44" s="17" t="s">
        <v>58</v>
      </c>
      <c r="M44" s="44" t="s">
        <v>527</v>
      </c>
      <c r="N44" s="44" t="s">
        <v>562</v>
      </c>
      <c r="O44" s="44" t="s">
        <v>550</v>
      </c>
      <c r="P44" s="44" t="s">
        <v>536</v>
      </c>
      <c r="Q44" s="80"/>
      <c r="S44" s="81"/>
    </row>
    <row r="45">
      <c r="E45" s="17">
        <v>43.0</v>
      </c>
      <c r="F45" s="17">
        <v>3.0</v>
      </c>
      <c r="G45" s="17">
        <v>6.0</v>
      </c>
      <c r="H45" s="17">
        <v>3.0</v>
      </c>
      <c r="I45" s="17">
        <v>3.0</v>
      </c>
      <c r="J45" s="17">
        <v>0.0</v>
      </c>
      <c r="K45" s="76">
        <f t="shared" si="1"/>
        <v>1</v>
      </c>
      <c r="L45" s="17" t="s">
        <v>83</v>
      </c>
      <c r="M45" s="44" t="s">
        <v>545</v>
      </c>
      <c r="N45" s="44" t="s">
        <v>565</v>
      </c>
      <c r="O45" s="58"/>
      <c r="P45" s="58"/>
      <c r="Q45" s="80"/>
      <c r="S45" s="81"/>
    </row>
    <row r="46">
      <c r="E46" s="17">
        <v>44.0</v>
      </c>
      <c r="F46" s="17">
        <v>3.0</v>
      </c>
      <c r="G46" s="17">
        <v>5.0</v>
      </c>
      <c r="H46" s="17">
        <v>1.0</v>
      </c>
      <c r="I46" s="17">
        <v>1.0</v>
      </c>
      <c r="J46" s="17">
        <v>2.0</v>
      </c>
      <c r="K46" s="76">
        <f t="shared" si="1"/>
        <v>0</v>
      </c>
      <c r="M46" s="44"/>
      <c r="N46" s="58"/>
      <c r="O46" s="58"/>
      <c r="P46" s="58"/>
      <c r="Q46" s="80"/>
      <c r="S46" s="81"/>
    </row>
    <row r="47">
      <c r="E47" s="17">
        <v>45.0</v>
      </c>
      <c r="F47" s="17">
        <v>3.0</v>
      </c>
      <c r="G47" s="17">
        <v>20.0</v>
      </c>
      <c r="H47" s="17">
        <v>1.0</v>
      </c>
      <c r="I47" s="17">
        <v>1.0</v>
      </c>
      <c r="J47" s="17">
        <v>0.0</v>
      </c>
      <c r="K47" s="76">
        <f t="shared" si="1"/>
        <v>0</v>
      </c>
      <c r="M47" s="44"/>
      <c r="N47" s="58"/>
      <c r="O47" s="58"/>
      <c r="P47" s="58"/>
      <c r="Q47" s="80"/>
      <c r="S47" s="81"/>
    </row>
    <row r="48">
      <c r="E48" s="17">
        <v>46.0</v>
      </c>
      <c r="F48" s="17">
        <v>3.0</v>
      </c>
      <c r="G48" s="17">
        <v>5.0</v>
      </c>
      <c r="H48" s="17">
        <v>2.0</v>
      </c>
      <c r="I48" s="17">
        <v>2.0</v>
      </c>
      <c r="J48" s="17">
        <v>0.0</v>
      </c>
      <c r="K48" s="76">
        <f t="shared" si="1"/>
        <v>1</v>
      </c>
      <c r="L48" s="17" t="s">
        <v>83</v>
      </c>
      <c r="M48" s="44" t="s">
        <v>545</v>
      </c>
      <c r="N48" s="44" t="s">
        <v>551</v>
      </c>
      <c r="O48" s="58"/>
      <c r="P48" s="58"/>
      <c r="Q48" s="80"/>
      <c r="S48" s="81"/>
    </row>
    <row r="49">
      <c r="E49" s="17">
        <v>47.0</v>
      </c>
      <c r="F49" s="17">
        <v>4.0</v>
      </c>
      <c r="G49" s="17">
        <v>10.0</v>
      </c>
      <c r="H49" s="17">
        <v>2.0</v>
      </c>
      <c r="I49" s="17">
        <v>1.0</v>
      </c>
      <c r="J49" s="17">
        <v>8.0</v>
      </c>
      <c r="K49" s="76">
        <f t="shared" si="1"/>
        <v>0</v>
      </c>
      <c r="M49" s="44"/>
      <c r="N49" s="58"/>
      <c r="O49" s="58"/>
      <c r="P49" s="58"/>
      <c r="Q49" s="80"/>
      <c r="S49" s="81"/>
    </row>
    <row r="50">
      <c r="E50" s="17">
        <v>48.0</v>
      </c>
      <c r="F50" s="17">
        <v>3.0</v>
      </c>
      <c r="G50" s="17">
        <v>7.0</v>
      </c>
      <c r="H50" s="17">
        <v>3.0</v>
      </c>
      <c r="I50" s="17">
        <v>3.0</v>
      </c>
      <c r="J50" s="17">
        <v>0.0</v>
      </c>
      <c r="K50" s="76">
        <f t="shared" si="1"/>
        <v>1</v>
      </c>
      <c r="L50" s="17" t="s">
        <v>58</v>
      </c>
      <c r="M50" s="44" t="s">
        <v>527</v>
      </c>
      <c r="N50" s="44" t="s">
        <v>562</v>
      </c>
      <c r="O50" s="44" t="s">
        <v>550</v>
      </c>
      <c r="P50" s="44" t="s">
        <v>536</v>
      </c>
      <c r="Q50" s="80"/>
      <c r="S50" s="81"/>
    </row>
    <row r="51">
      <c r="E51" s="17">
        <v>49.0</v>
      </c>
      <c r="F51" s="17">
        <v>3.0</v>
      </c>
      <c r="G51" s="17">
        <v>8.0</v>
      </c>
      <c r="H51" s="17">
        <v>3.0</v>
      </c>
      <c r="I51" s="17">
        <v>3.0</v>
      </c>
      <c r="J51" s="17">
        <v>0.0</v>
      </c>
      <c r="K51" s="76">
        <f t="shared" si="1"/>
        <v>1</v>
      </c>
      <c r="L51" s="17" t="s">
        <v>58</v>
      </c>
      <c r="M51" s="44" t="s">
        <v>527</v>
      </c>
      <c r="N51" s="44" t="s">
        <v>566</v>
      </c>
      <c r="O51" s="44" t="s">
        <v>550</v>
      </c>
      <c r="P51" s="44" t="s">
        <v>536</v>
      </c>
      <c r="Q51" s="80"/>
      <c r="S51" s="81"/>
    </row>
    <row r="52">
      <c r="E52" s="17">
        <v>50.0</v>
      </c>
      <c r="F52" s="17">
        <v>3.0</v>
      </c>
      <c r="G52" s="17">
        <v>7.0</v>
      </c>
      <c r="H52" s="17">
        <v>3.0</v>
      </c>
      <c r="I52" s="17">
        <v>3.0</v>
      </c>
      <c r="J52" s="17">
        <v>0.0</v>
      </c>
      <c r="K52" s="76">
        <f t="shared" si="1"/>
        <v>1</v>
      </c>
      <c r="L52" s="17" t="s">
        <v>83</v>
      </c>
      <c r="M52" s="44" t="s">
        <v>545</v>
      </c>
      <c r="N52" s="44" t="s">
        <v>565</v>
      </c>
      <c r="O52" s="58"/>
      <c r="P52" s="58"/>
      <c r="Q52" s="80"/>
      <c r="S52" s="81"/>
    </row>
    <row r="53">
      <c r="E53" s="17">
        <v>51.0</v>
      </c>
      <c r="F53" s="17">
        <v>3.0</v>
      </c>
      <c r="G53" s="17">
        <v>7.0</v>
      </c>
      <c r="H53" s="17">
        <v>2.0</v>
      </c>
      <c r="I53" s="17">
        <v>3.0</v>
      </c>
      <c r="J53" s="17">
        <v>0.0</v>
      </c>
      <c r="K53" s="76">
        <f t="shared" si="1"/>
        <v>1</v>
      </c>
      <c r="L53" s="17" t="s">
        <v>83</v>
      </c>
      <c r="M53" s="44" t="s">
        <v>545</v>
      </c>
      <c r="N53" s="44" t="s">
        <v>551</v>
      </c>
      <c r="O53" s="58"/>
      <c r="P53" s="58"/>
      <c r="Q53" s="80"/>
      <c r="S53" s="81"/>
    </row>
    <row r="54">
      <c r="E54" s="17">
        <v>52.0</v>
      </c>
      <c r="F54" s="17">
        <v>3.0</v>
      </c>
      <c r="G54" s="17">
        <v>4.0</v>
      </c>
      <c r="H54" s="17">
        <v>3.0</v>
      </c>
      <c r="I54" s="17">
        <v>3.0</v>
      </c>
      <c r="J54" s="17">
        <v>8.0</v>
      </c>
      <c r="K54" s="76">
        <f t="shared" si="1"/>
        <v>1</v>
      </c>
      <c r="L54" s="17" t="s">
        <v>83</v>
      </c>
      <c r="M54" s="44" t="s">
        <v>545</v>
      </c>
      <c r="N54" s="44" t="s">
        <v>567</v>
      </c>
      <c r="O54" s="58"/>
      <c r="P54" s="58"/>
      <c r="Q54" s="80"/>
      <c r="S54" s="81"/>
    </row>
    <row r="55">
      <c r="E55" s="17">
        <v>53.0</v>
      </c>
      <c r="F55" s="17">
        <v>3.0</v>
      </c>
      <c r="G55" s="17">
        <v>10.0</v>
      </c>
      <c r="H55" s="17">
        <v>1.0</v>
      </c>
      <c r="I55" s="17">
        <v>1.0</v>
      </c>
      <c r="J55" s="17">
        <v>0.0</v>
      </c>
      <c r="K55" s="76">
        <f t="shared" si="1"/>
        <v>0</v>
      </c>
      <c r="M55" s="44"/>
      <c r="N55" s="58"/>
      <c r="O55" s="58"/>
      <c r="P55" s="58"/>
      <c r="Q55" s="80"/>
      <c r="S55" s="81"/>
    </row>
    <row r="56">
      <c r="E56" s="17">
        <v>54.0</v>
      </c>
      <c r="F56" s="17">
        <v>3.0</v>
      </c>
      <c r="G56" s="17">
        <v>5.0</v>
      </c>
      <c r="H56" s="17">
        <v>3.0</v>
      </c>
      <c r="I56" s="17">
        <v>3.0</v>
      </c>
      <c r="J56" s="17">
        <v>0.0</v>
      </c>
      <c r="K56" s="76">
        <f t="shared" si="1"/>
        <v>1</v>
      </c>
      <c r="L56" s="17" t="s">
        <v>83</v>
      </c>
      <c r="M56" s="44" t="s">
        <v>545</v>
      </c>
      <c r="N56" s="44" t="s">
        <v>568</v>
      </c>
      <c r="O56" s="58"/>
      <c r="P56" s="58"/>
      <c r="Q56" s="80"/>
      <c r="S56" s="81"/>
    </row>
    <row r="57">
      <c r="E57" s="17">
        <v>55.0</v>
      </c>
      <c r="F57" s="17">
        <v>3.0</v>
      </c>
      <c r="G57" s="17">
        <v>4.0</v>
      </c>
      <c r="H57" s="17">
        <v>3.0</v>
      </c>
      <c r="I57" s="17">
        <v>3.0</v>
      </c>
      <c r="J57" s="17">
        <v>0.0</v>
      </c>
      <c r="K57" s="76">
        <f t="shared" si="1"/>
        <v>1</v>
      </c>
      <c r="L57" s="17" t="s">
        <v>83</v>
      </c>
      <c r="M57" s="44" t="s">
        <v>539</v>
      </c>
      <c r="N57" s="44" t="s">
        <v>569</v>
      </c>
      <c r="O57" s="58"/>
      <c r="P57" s="58"/>
      <c r="Q57" s="80"/>
      <c r="S57" s="81"/>
    </row>
    <row r="58" ht="15.0" customHeight="1">
      <c r="E58" s="17">
        <v>56.0</v>
      </c>
      <c r="F58" s="17">
        <v>3.0</v>
      </c>
      <c r="G58" s="17">
        <v>6.0</v>
      </c>
      <c r="H58" s="17">
        <v>3.0</v>
      </c>
      <c r="I58" s="17">
        <v>3.0</v>
      </c>
      <c r="J58" s="17">
        <v>5.0</v>
      </c>
      <c r="K58" s="76">
        <f t="shared" si="1"/>
        <v>1</v>
      </c>
      <c r="L58" s="17" t="s">
        <v>83</v>
      </c>
      <c r="M58" s="44" t="s">
        <v>539</v>
      </c>
      <c r="N58" s="44" t="s">
        <v>570</v>
      </c>
      <c r="O58" s="58"/>
      <c r="P58" s="58"/>
      <c r="Q58" s="80"/>
      <c r="S58" s="81"/>
    </row>
    <row r="59">
      <c r="E59" s="17">
        <v>57.0</v>
      </c>
      <c r="F59" s="17">
        <v>3.0</v>
      </c>
      <c r="G59" s="17">
        <v>7.0</v>
      </c>
      <c r="H59" s="17">
        <v>3.0</v>
      </c>
      <c r="I59" s="17">
        <v>3.0</v>
      </c>
      <c r="J59" s="17">
        <v>0.0</v>
      </c>
      <c r="K59" s="76">
        <f t="shared" si="1"/>
        <v>1</v>
      </c>
      <c r="L59" s="17" t="s">
        <v>83</v>
      </c>
      <c r="M59" s="44" t="s">
        <v>545</v>
      </c>
      <c r="N59" s="44" t="s">
        <v>551</v>
      </c>
      <c r="O59" s="58"/>
      <c r="P59" s="58"/>
      <c r="Q59" s="80"/>
      <c r="S59" s="81"/>
    </row>
    <row r="60">
      <c r="E60" s="17">
        <v>58.0</v>
      </c>
      <c r="F60" s="17">
        <v>3.0</v>
      </c>
      <c r="G60" s="17">
        <v>7.0</v>
      </c>
      <c r="H60" s="17">
        <v>3.0</v>
      </c>
      <c r="I60" s="17">
        <v>3.0</v>
      </c>
      <c r="J60" s="17">
        <v>4.0</v>
      </c>
      <c r="K60" s="76">
        <f t="shared" si="1"/>
        <v>1</v>
      </c>
      <c r="L60" s="17" t="s">
        <v>58</v>
      </c>
      <c r="M60" s="44" t="s">
        <v>527</v>
      </c>
      <c r="N60" s="44" t="s">
        <v>562</v>
      </c>
      <c r="O60" s="44" t="s">
        <v>550</v>
      </c>
      <c r="P60" s="44" t="s">
        <v>536</v>
      </c>
      <c r="Q60" s="80"/>
      <c r="S60" s="81"/>
    </row>
    <row r="61">
      <c r="E61" s="17">
        <v>59.0</v>
      </c>
      <c r="F61" s="17">
        <v>3.0</v>
      </c>
      <c r="G61" s="17">
        <v>4.0</v>
      </c>
      <c r="H61" s="17">
        <v>2.0</v>
      </c>
      <c r="I61" s="17">
        <v>2.0</v>
      </c>
      <c r="J61" s="17">
        <v>0.0</v>
      </c>
      <c r="K61" s="76">
        <f t="shared" si="1"/>
        <v>1</v>
      </c>
      <c r="L61" s="17" t="s">
        <v>58</v>
      </c>
      <c r="M61" s="44" t="s">
        <v>527</v>
      </c>
      <c r="N61" s="44" t="s">
        <v>571</v>
      </c>
      <c r="O61" s="44" t="s">
        <v>558</v>
      </c>
      <c r="P61" s="44" t="s">
        <v>536</v>
      </c>
      <c r="Q61" s="16" t="s">
        <v>572</v>
      </c>
      <c r="S61" s="81"/>
    </row>
    <row r="62">
      <c r="E62" s="17">
        <v>60.0</v>
      </c>
      <c r="F62" s="17">
        <v>3.0</v>
      </c>
      <c r="G62" s="17">
        <v>7.0</v>
      </c>
      <c r="H62" s="17">
        <v>2.0</v>
      </c>
      <c r="I62" s="17">
        <v>3.0</v>
      </c>
      <c r="J62" s="17">
        <v>0.0</v>
      </c>
      <c r="K62" s="76">
        <f t="shared" si="1"/>
        <v>1</v>
      </c>
      <c r="L62" s="17" t="s">
        <v>83</v>
      </c>
      <c r="M62" s="44" t="s">
        <v>539</v>
      </c>
      <c r="N62" s="44" t="s">
        <v>556</v>
      </c>
      <c r="O62" s="58"/>
      <c r="P62" s="58"/>
      <c r="Q62" s="80"/>
      <c r="S62" s="81"/>
    </row>
    <row r="63">
      <c r="E63" s="17">
        <v>61.0</v>
      </c>
      <c r="F63" s="17">
        <v>3.0</v>
      </c>
      <c r="G63" s="17">
        <v>6.0</v>
      </c>
      <c r="H63" s="17">
        <v>3.0</v>
      </c>
      <c r="I63" s="17">
        <v>3.0</v>
      </c>
      <c r="J63" s="17">
        <v>0.0</v>
      </c>
      <c r="K63" s="76">
        <f t="shared" si="1"/>
        <v>1</v>
      </c>
      <c r="L63" s="17" t="s">
        <v>83</v>
      </c>
      <c r="M63" s="44" t="s">
        <v>545</v>
      </c>
      <c r="N63" s="44" t="s">
        <v>551</v>
      </c>
      <c r="O63" s="58"/>
      <c r="P63" s="58"/>
      <c r="Q63" s="80"/>
      <c r="S63" s="81"/>
    </row>
    <row r="64">
      <c r="E64" s="17">
        <v>62.0</v>
      </c>
      <c r="F64" s="17">
        <v>3.0</v>
      </c>
      <c r="G64" s="17">
        <v>8.0</v>
      </c>
      <c r="H64" s="17">
        <v>3.0</v>
      </c>
      <c r="I64" s="17">
        <v>3.0</v>
      </c>
      <c r="J64" s="17">
        <v>0.0</v>
      </c>
      <c r="K64" s="76">
        <f t="shared" si="1"/>
        <v>1</v>
      </c>
      <c r="L64" s="17" t="s">
        <v>83</v>
      </c>
      <c r="M64" s="44" t="s">
        <v>545</v>
      </c>
      <c r="N64" s="44" t="s">
        <v>551</v>
      </c>
      <c r="O64" s="58"/>
      <c r="P64" s="58"/>
      <c r="Q64" s="80"/>
      <c r="S64" s="81"/>
    </row>
    <row r="65">
      <c r="E65" s="17">
        <v>63.0</v>
      </c>
      <c r="F65" s="17">
        <v>20.0</v>
      </c>
      <c r="G65" s="17">
        <v>8.0</v>
      </c>
      <c r="H65" s="17">
        <v>13.0</v>
      </c>
      <c r="I65" s="17">
        <v>15.0</v>
      </c>
      <c r="J65" s="17">
        <v>0.0</v>
      </c>
      <c r="K65" s="76">
        <f t="shared" si="1"/>
        <v>1</v>
      </c>
      <c r="L65" s="17" t="s">
        <v>58</v>
      </c>
      <c r="M65" s="44" t="s">
        <v>527</v>
      </c>
      <c r="N65" s="44" t="s">
        <v>562</v>
      </c>
      <c r="O65" s="44" t="s">
        <v>573</v>
      </c>
      <c r="P65" s="44" t="s">
        <v>536</v>
      </c>
      <c r="Q65" s="16" t="s">
        <v>574</v>
      </c>
      <c r="S65" s="81"/>
    </row>
    <row r="66">
      <c r="E66" s="17">
        <v>64.0</v>
      </c>
      <c r="F66" s="17">
        <v>3.0</v>
      </c>
      <c r="G66" s="17">
        <v>4.0</v>
      </c>
      <c r="H66" s="17">
        <v>3.0</v>
      </c>
      <c r="I66" s="17">
        <v>3.0</v>
      </c>
      <c r="J66" s="17">
        <v>0.0</v>
      </c>
      <c r="K66" s="76">
        <f t="shared" si="1"/>
        <v>1</v>
      </c>
      <c r="L66" s="17" t="s">
        <v>83</v>
      </c>
      <c r="M66" s="44" t="s">
        <v>545</v>
      </c>
      <c r="N66" s="44" t="s">
        <v>551</v>
      </c>
      <c r="O66" s="58"/>
      <c r="P66" s="58"/>
      <c r="Q66" s="80"/>
      <c r="S66" s="81"/>
    </row>
    <row r="67">
      <c r="E67" s="17">
        <v>65.0</v>
      </c>
      <c r="F67" s="17">
        <v>4.0</v>
      </c>
      <c r="G67" s="17">
        <v>6.0</v>
      </c>
      <c r="H67" s="17">
        <v>4.0</v>
      </c>
      <c r="I67" s="17">
        <v>4.0</v>
      </c>
      <c r="J67" s="17">
        <v>0.0</v>
      </c>
      <c r="K67" s="76">
        <f t="shared" si="1"/>
        <v>1</v>
      </c>
      <c r="L67" s="17" t="s">
        <v>83</v>
      </c>
      <c r="M67" s="44" t="s">
        <v>545</v>
      </c>
      <c r="N67" s="44" t="s">
        <v>551</v>
      </c>
      <c r="O67" s="58"/>
      <c r="P67" s="58"/>
      <c r="Q67" s="80"/>
      <c r="S67" s="81"/>
    </row>
    <row r="68">
      <c r="E68" s="17">
        <v>66.0</v>
      </c>
      <c r="F68" s="17">
        <v>4.0</v>
      </c>
      <c r="G68" s="17">
        <v>5.0</v>
      </c>
      <c r="H68" s="17">
        <v>3.0</v>
      </c>
      <c r="I68" s="17">
        <v>3.0</v>
      </c>
      <c r="J68" s="17">
        <v>0.0</v>
      </c>
      <c r="K68" s="76">
        <f t="shared" si="1"/>
        <v>1</v>
      </c>
      <c r="L68" s="17" t="s">
        <v>83</v>
      </c>
      <c r="M68" s="44" t="s">
        <v>545</v>
      </c>
      <c r="N68" s="44" t="s">
        <v>551</v>
      </c>
      <c r="O68" s="58"/>
      <c r="P68" s="58"/>
      <c r="Q68" s="80"/>
      <c r="S68" s="81"/>
    </row>
    <row r="69">
      <c r="E69" s="17">
        <v>67.0</v>
      </c>
      <c r="F69" s="17">
        <v>3.0</v>
      </c>
      <c r="G69" s="17">
        <v>8.0</v>
      </c>
      <c r="H69" s="17">
        <v>3.0</v>
      </c>
      <c r="I69" s="17">
        <v>3.0</v>
      </c>
      <c r="J69" s="17">
        <v>0.0</v>
      </c>
      <c r="K69" s="76">
        <f t="shared" si="1"/>
        <v>1</v>
      </c>
      <c r="L69" s="17" t="s">
        <v>83</v>
      </c>
      <c r="M69" s="44" t="s">
        <v>545</v>
      </c>
      <c r="N69" s="44" t="s">
        <v>551</v>
      </c>
      <c r="O69" s="58"/>
      <c r="P69" s="58"/>
      <c r="Q69" s="80"/>
      <c r="S69" s="81"/>
    </row>
    <row r="70">
      <c r="E70" s="17">
        <v>68.0</v>
      </c>
      <c r="F70" s="17">
        <v>3.0</v>
      </c>
      <c r="G70" s="17">
        <v>9.0</v>
      </c>
      <c r="H70" s="17">
        <v>2.0</v>
      </c>
      <c r="I70" s="17">
        <v>2.0</v>
      </c>
      <c r="J70" s="17">
        <v>0.0</v>
      </c>
      <c r="K70" s="76">
        <f t="shared" si="1"/>
        <v>1</v>
      </c>
      <c r="L70" s="17" t="s">
        <v>83</v>
      </c>
      <c r="M70" s="44" t="s">
        <v>545</v>
      </c>
      <c r="N70" s="44" t="s">
        <v>551</v>
      </c>
      <c r="O70" s="58"/>
      <c r="P70" s="58"/>
      <c r="Q70" s="80"/>
      <c r="S70" s="81"/>
    </row>
    <row r="71">
      <c r="E71" s="17">
        <v>69.0</v>
      </c>
      <c r="F71" s="17">
        <v>3.0</v>
      </c>
      <c r="G71" s="17">
        <v>9.0</v>
      </c>
      <c r="H71" s="17">
        <v>1.0</v>
      </c>
      <c r="I71" s="17">
        <v>1.0</v>
      </c>
      <c r="J71" s="17">
        <v>3.0</v>
      </c>
      <c r="K71" s="76">
        <f t="shared" si="1"/>
        <v>0</v>
      </c>
      <c r="M71" s="44"/>
      <c r="N71" s="58"/>
      <c r="O71" s="58"/>
      <c r="P71" s="58"/>
      <c r="Q71" s="80"/>
      <c r="S71" s="81"/>
    </row>
    <row r="72">
      <c r="E72" s="17">
        <v>10.0</v>
      </c>
      <c r="F72" s="17">
        <v>3.0</v>
      </c>
      <c r="G72" s="17">
        <v>7.0</v>
      </c>
      <c r="H72" s="17">
        <v>3.0</v>
      </c>
      <c r="I72" s="17">
        <v>3.0</v>
      </c>
      <c r="J72" s="17">
        <v>0.0</v>
      </c>
      <c r="K72" s="76">
        <f t="shared" si="1"/>
        <v>1</v>
      </c>
      <c r="L72" s="17" t="s">
        <v>83</v>
      </c>
      <c r="M72" s="44" t="s">
        <v>545</v>
      </c>
      <c r="N72" s="44" t="s">
        <v>551</v>
      </c>
      <c r="O72" s="58"/>
      <c r="P72" s="58"/>
      <c r="Q72" s="80"/>
      <c r="S72" s="81"/>
    </row>
    <row r="73">
      <c r="E73" s="17">
        <v>71.0</v>
      </c>
      <c r="F73" s="17">
        <v>3.0</v>
      </c>
      <c r="G73" s="17">
        <v>15.0</v>
      </c>
      <c r="H73" s="17">
        <v>1.0</v>
      </c>
      <c r="I73" s="17">
        <v>1.0</v>
      </c>
      <c r="J73" s="17">
        <v>0.0</v>
      </c>
      <c r="K73" s="76">
        <f t="shared" si="1"/>
        <v>0</v>
      </c>
      <c r="M73" s="44"/>
      <c r="N73" s="58"/>
      <c r="O73" s="58"/>
      <c r="P73" s="58"/>
      <c r="Q73" s="80"/>
      <c r="S73" s="81"/>
    </row>
    <row r="74">
      <c r="E74" s="17">
        <v>72.0</v>
      </c>
      <c r="F74" s="17">
        <v>3.0</v>
      </c>
      <c r="G74" s="17">
        <v>9.0</v>
      </c>
      <c r="H74" s="17">
        <v>3.0</v>
      </c>
      <c r="I74" s="17">
        <v>3.0</v>
      </c>
      <c r="J74" s="17">
        <v>0.0</v>
      </c>
      <c r="K74" s="76">
        <f t="shared" si="1"/>
        <v>1</v>
      </c>
      <c r="L74" s="17" t="s">
        <v>83</v>
      </c>
      <c r="M74" s="44" t="s">
        <v>545</v>
      </c>
      <c r="N74" s="44" t="s">
        <v>568</v>
      </c>
      <c r="O74" s="58"/>
      <c r="P74" s="58"/>
      <c r="Q74" s="80"/>
      <c r="S74" s="81"/>
    </row>
    <row r="75">
      <c r="E75" s="17">
        <v>73.0</v>
      </c>
      <c r="F75" s="17">
        <v>3.0</v>
      </c>
      <c r="G75" s="17">
        <v>11.0</v>
      </c>
      <c r="H75" s="17">
        <v>2.0</v>
      </c>
      <c r="I75" s="17">
        <v>2.0</v>
      </c>
      <c r="J75" s="17">
        <v>0.0</v>
      </c>
      <c r="K75" s="76">
        <f t="shared" si="1"/>
        <v>1</v>
      </c>
      <c r="L75" s="17" t="s">
        <v>83</v>
      </c>
      <c r="M75" s="44" t="s">
        <v>539</v>
      </c>
      <c r="N75" s="44" t="s">
        <v>556</v>
      </c>
      <c r="O75" s="58"/>
      <c r="P75" s="58"/>
      <c r="Q75" s="80"/>
      <c r="S75" s="81"/>
    </row>
    <row r="76">
      <c r="E76" s="17">
        <v>74.0</v>
      </c>
      <c r="F76" s="17">
        <v>3.0</v>
      </c>
      <c r="G76" s="17">
        <v>5.0</v>
      </c>
      <c r="H76" s="17">
        <v>1.0</v>
      </c>
      <c r="I76" s="17">
        <v>1.0</v>
      </c>
      <c r="J76" s="17">
        <v>4.0</v>
      </c>
      <c r="K76" s="76">
        <f t="shared" si="1"/>
        <v>0</v>
      </c>
      <c r="M76" s="44"/>
      <c r="N76" s="58"/>
      <c r="O76" s="58"/>
      <c r="P76" s="58"/>
      <c r="Q76" s="80"/>
      <c r="S76" s="81"/>
    </row>
    <row r="77">
      <c r="E77" s="17">
        <v>75.0</v>
      </c>
      <c r="F77" s="17">
        <v>4.0</v>
      </c>
      <c r="G77" s="17">
        <v>8.0</v>
      </c>
      <c r="H77" s="17">
        <v>1.0</v>
      </c>
      <c r="I77" s="17">
        <v>1.0</v>
      </c>
      <c r="J77" s="17">
        <v>0.0</v>
      </c>
      <c r="K77" s="76">
        <f t="shared" si="1"/>
        <v>0</v>
      </c>
      <c r="M77" s="44"/>
      <c r="N77" s="58"/>
      <c r="O77" s="58"/>
      <c r="P77" s="58"/>
      <c r="Q77" s="80"/>
      <c r="S77" s="81"/>
    </row>
    <row r="78">
      <c r="E78" s="17">
        <v>76.0</v>
      </c>
      <c r="F78" s="17">
        <v>3.0</v>
      </c>
      <c r="G78" s="17">
        <v>9.0</v>
      </c>
      <c r="H78" s="17">
        <v>1.0</v>
      </c>
      <c r="I78" s="17">
        <v>2.0</v>
      </c>
      <c r="J78" s="17">
        <v>11.0</v>
      </c>
      <c r="K78" s="76">
        <f t="shared" si="1"/>
        <v>1</v>
      </c>
      <c r="L78" s="17" t="s">
        <v>83</v>
      </c>
      <c r="M78" s="44" t="s">
        <v>539</v>
      </c>
      <c r="N78" s="44" t="s">
        <v>556</v>
      </c>
      <c r="O78" s="58"/>
      <c r="P78" s="58"/>
      <c r="Q78" s="80"/>
      <c r="S78" s="81"/>
    </row>
    <row r="79">
      <c r="E79" s="17">
        <v>77.0</v>
      </c>
      <c r="F79" s="17">
        <v>3.0</v>
      </c>
      <c r="G79" s="17">
        <v>11.0</v>
      </c>
      <c r="H79" s="17">
        <v>3.0</v>
      </c>
      <c r="I79" s="17">
        <v>3.0</v>
      </c>
      <c r="J79" s="17">
        <v>0.0</v>
      </c>
      <c r="K79" s="76">
        <f t="shared" si="1"/>
        <v>1</v>
      </c>
      <c r="L79" s="17" t="s">
        <v>58</v>
      </c>
      <c r="M79" s="44" t="s">
        <v>527</v>
      </c>
      <c r="N79" s="44" t="s">
        <v>575</v>
      </c>
      <c r="O79" s="44" t="s">
        <v>550</v>
      </c>
      <c r="P79" s="44" t="s">
        <v>536</v>
      </c>
      <c r="Q79" s="80"/>
      <c r="S79" s="81"/>
    </row>
    <row r="80">
      <c r="E80" s="17">
        <v>78.0</v>
      </c>
      <c r="F80" s="17">
        <v>3.0</v>
      </c>
      <c r="G80" s="17">
        <v>4.0</v>
      </c>
      <c r="H80" s="17">
        <v>3.0</v>
      </c>
      <c r="I80" s="17">
        <v>3.0</v>
      </c>
      <c r="J80" s="17">
        <v>0.0</v>
      </c>
      <c r="K80" s="76">
        <f t="shared" si="1"/>
        <v>1</v>
      </c>
      <c r="L80" s="17" t="s">
        <v>83</v>
      </c>
      <c r="M80" s="44" t="s">
        <v>545</v>
      </c>
      <c r="N80" s="44" t="s">
        <v>551</v>
      </c>
      <c r="O80" s="58"/>
      <c r="P80" s="58"/>
      <c r="Q80" s="80"/>
      <c r="S80" s="81"/>
    </row>
    <row r="81">
      <c r="E81" s="17">
        <v>79.0</v>
      </c>
      <c r="F81" s="17">
        <v>3.0</v>
      </c>
      <c r="G81" s="17">
        <v>8.0</v>
      </c>
      <c r="H81" s="17">
        <v>2.0</v>
      </c>
      <c r="I81" s="17">
        <v>2.0</v>
      </c>
      <c r="J81" s="17">
        <v>7.0</v>
      </c>
      <c r="K81" s="76">
        <f t="shared" si="1"/>
        <v>1</v>
      </c>
      <c r="L81" s="17" t="s">
        <v>83</v>
      </c>
      <c r="M81" s="44" t="s">
        <v>545</v>
      </c>
      <c r="N81" s="44" t="s">
        <v>551</v>
      </c>
      <c r="O81" s="58"/>
      <c r="P81" s="58"/>
      <c r="Q81" s="80"/>
      <c r="S81" s="81"/>
    </row>
    <row r="82">
      <c r="E82" s="17">
        <v>80.0</v>
      </c>
      <c r="F82" s="17">
        <v>3.0</v>
      </c>
      <c r="G82" s="17">
        <v>6.0</v>
      </c>
      <c r="H82" s="17">
        <v>2.0</v>
      </c>
      <c r="I82" s="17">
        <v>2.0</v>
      </c>
      <c r="J82" s="17">
        <v>0.0</v>
      </c>
      <c r="K82" s="76">
        <f t="shared" si="1"/>
        <v>1</v>
      </c>
      <c r="L82" s="17" t="s">
        <v>83</v>
      </c>
      <c r="M82" s="44" t="s">
        <v>545</v>
      </c>
      <c r="N82" s="44" t="s">
        <v>551</v>
      </c>
      <c r="O82" s="58"/>
      <c r="P82" s="58"/>
      <c r="Q82" s="80"/>
      <c r="S82" s="81"/>
    </row>
    <row r="83">
      <c r="E83" s="17">
        <v>81.0</v>
      </c>
      <c r="F83" s="17">
        <v>3.0</v>
      </c>
      <c r="G83" s="17">
        <v>3.0</v>
      </c>
      <c r="H83" s="17">
        <v>2.0</v>
      </c>
      <c r="I83" s="17">
        <v>2.0</v>
      </c>
      <c r="J83" s="17">
        <v>0.0</v>
      </c>
      <c r="K83" s="76">
        <f t="shared" si="1"/>
        <v>1</v>
      </c>
      <c r="L83" s="17" t="s">
        <v>58</v>
      </c>
      <c r="M83" s="44" t="s">
        <v>527</v>
      </c>
      <c r="N83" s="44" t="s">
        <v>576</v>
      </c>
      <c r="O83" s="44" t="s">
        <v>577</v>
      </c>
      <c r="P83" s="44" t="s">
        <v>536</v>
      </c>
      <c r="Q83" s="16" t="s">
        <v>578</v>
      </c>
      <c r="S83" s="81"/>
    </row>
    <row r="84">
      <c r="E84" s="17">
        <v>82.0</v>
      </c>
      <c r="F84" s="17">
        <v>3.0</v>
      </c>
      <c r="G84" s="17">
        <v>4.0</v>
      </c>
      <c r="H84" s="17">
        <v>2.0</v>
      </c>
      <c r="I84" s="17">
        <v>2.0</v>
      </c>
      <c r="J84" s="17">
        <v>0.0</v>
      </c>
      <c r="K84" s="76">
        <f t="shared" si="1"/>
        <v>1</v>
      </c>
      <c r="L84" s="17" t="s">
        <v>83</v>
      </c>
      <c r="M84" s="44" t="s">
        <v>539</v>
      </c>
      <c r="N84" s="44" t="s">
        <v>579</v>
      </c>
      <c r="O84" s="58"/>
      <c r="P84" s="58"/>
      <c r="Q84" s="80"/>
      <c r="S84" s="81"/>
    </row>
    <row r="85">
      <c r="E85" s="17">
        <v>83.0</v>
      </c>
      <c r="F85" s="17">
        <v>3.0</v>
      </c>
      <c r="G85" s="17">
        <v>6.0</v>
      </c>
      <c r="H85" s="17">
        <v>3.0</v>
      </c>
      <c r="I85" s="17">
        <v>3.0</v>
      </c>
      <c r="J85" s="17">
        <v>0.0</v>
      </c>
      <c r="K85" s="76">
        <f t="shared" si="1"/>
        <v>1</v>
      </c>
      <c r="L85" s="17" t="s">
        <v>83</v>
      </c>
      <c r="M85" s="44" t="s">
        <v>545</v>
      </c>
      <c r="N85" s="44" t="s">
        <v>551</v>
      </c>
      <c r="O85" s="58"/>
      <c r="P85" s="58"/>
      <c r="Q85" s="80"/>
      <c r="S85" s="81"/>
    </row>
    <row r="86">
      <c r="E86" s="17">
        <v>84.0</v>
      </c>
      <c r="F86" s="17">
        <v>3.0</v>
      </c>
      <c r="G86" s="17">
        <v>6.0</v>
      </c>
      <c r="H86" s="17">
        <v>2.0</v>
      </c>
      <c r="I86" s="17">
        <v>2.0</v>
      </c>
      <c r="J86" s="17">
        <v>0.0</v>
      </c>
      <c r="K86" s="76">
        <f t="shared" si="1"/>
        <v>1</v>
      </c>
      <c r="L86" s="17" t="s">
        <v>83</v>
      </c>
      <c r="M86" s="44" t="s">
        <v>545</v>
      </c>
      <c r="N86" s="44" t="s">
        <v>551</v>
      </c>
      <c r="O86" s="58"/>
      <c r="P86" s="58"/>
      <c r="Q86" s="80"/>
      <c r="S86" s="81"/>
    </row>
    <row r="87">
      <c r="E87" s="17">
        <v>85.0</v>
      </c>
      <c r="F87" s="17">
        <v>3.0</v>
      </c>
      <c r="G87" s="17">
        <v>5.0</v>
      </c>
      <c r="H87" s="17">
        <v>2.0</v>
      </c>
      <c r="I87" s="17">
        <v>2.0</v>
      </c>
      <c r="J87" s="17">
        <v>0.0</v>
      </c>
      <c r="K87" s="76">
        <f t="shared" si="1"/>
        <v>1</v>
      </c>
      <c r="L87" s="17" t="s">
        <v>58</v>
      </c>
      <c r="M87" s="44" t="s">
        <v>527</v>
      </c>
      <c r="N87" s="44" t="s">
        <v>580</v>
      </c>
      <c r="O87" s="44" t="s">
        <v>577</v>
      </c>
      <c r="P87" s="44" t="s">
        <v>581</v>
      </c>
      <c r="Q87" s="16" t="s">
        <v>582</v>
      </c>
      <c r="S87" s="81"/>
    </row>
    <row r="88">
      <c r="E88" s="17">
        <v>86.0</v>
      </c>
      <c r="F88" s="17">
        <v>4.0</v>
      </c>
      <c r="G88" s="17">
        <v>7.0</v>
      </c>
      <c r="H88" s="17">
        <v>4.0</v>
      </c>
      <c r="I88" s="17">
        <v>4.0</v>
      </c>
      <c r="J88" s="17">
        <v>5.0</v>
      </c>
      <c r="K88" s="76">
        <f t="shared" si="1"/>
        <v>1</v>
      </c>
      <c r="L88" s="17" t="s">
        <v>58</v>
      </c>
      <c r="M88" s="44" t="s">
        <v>527</v>
      </c>
      <c r="N88" s="44" t="s">
        <v>583</v>
      </c>
      <c r="O88" s="44" t="s">
        <v>584</v>
      </c>
      <c r="P88" s="44" t="s">
        <v>536</v>
      </c>
      <c r="Q88" s="80"/>
      <c r="S88" s="81"/>
    </row>
    <row r="89">
      <c r="E89" s="17">
        <v>87.0</v>
      </c>
      <c r="F89" s="17">
        <v>3.0</v>
      </c>
      <c r="G89" s="17">
        <v>33.0</v>
      </c>
      <c r="H89" s="17">
        <v>1.0</v>
      </c>
      <c r="I89" s="17">
        <v>1.0</v>
      </c>
      <c r="J89" s="17">
        <v>0.0</v>
      </c>
      <c r="K89" s="76">
        <f t="shared" si="1"/>
        <v>0</v>
      </c>
      <c r="M89" s="44"/>
      <c r="N89" s="58"/>
      <c r="O89" s="58"/>
      <c r="P89" s="58"/>
      <c r="Q89" s="80"/>
      <c r="S89" s="81"/>
    </row>
    <row r="90">
      <c r="E90" s="17">
        <v>88.0</v>
      </c>
      <c r="F90" s="17">
        <v>3.0</v>
      </c>
      <c r="G90" s="17">
        <v>6.0</v>
      </c>
      <c r="H90" s="17">
        <v>3.0</v>
      </c>
      <c r="I90" s="17">
        <v>3.0</v>
      </c>
      <c r="J90" s="17">
        <v>0.0</v>
      </c>
      <c r="K90" s="76">
        <f t="shared" si="1"/>
        <v>1</v>
      </c>
      <c r="L90" s="17" t="s">
        <v>83</v>
      </c>
      <c r="M90" s="44" t="s">
        <v>545</v>
      </c>
      <c r="N90" s="44" t="s">
        <v>551</v>
      </c>
      <c r="O90" s="58"/>
      <c r="P90" s="58"/>
      <c r="Q90" s="80"/>
      <c r="S90" s="81"/>
    </row>
    <row r="91">
      <c r="E91" s="17">
        <v>89.0</v>
      </c>
      <c r="F91" s="17">
        <v>3.0</v>
      </c>
      <c r="G91" s="17">
        <v>5.0</v>
      </c>
      <c r="H91" s="17">
        <v>2.0</v>
      </c>
      <c r="I91" s="17">
        <v>3.0</v>
      </c>
      <c r="J91" s="17">
        <v>0.0</v>
      </c>
      <c r="K91" s="76">
        <f t="shared" si="1"/>
        <v>1</v>
      </c>
      <c r="L91" s="17" t="s">
        <v>58</v>
      </c>
      <c r="M91" s="44" t="s">
        <v>527</v>
      </c>
      <c r="N91" s="44" t="s">
        <v>585</v>
      </c>
      <c r="O91" s="44" t="s">
        <v>586</v>
      </c>
      <c r="P91" s="44" t="s">
        <v>536</v>
      </c>
      <c r="Q91" s="80"/>
      <c r="S91" s="81"/>
    </row>
    <row r="92">
      <c r="E92" s="17">
        <v>90.0</v>
      </c>
      <c r="F92" s="17">
        <v>3.0</v>
      </c>
      <c r="G92" s="17">
        <v>6.0</v>
      </c>
      <c r="H92" s="17">
        <v>3.0</v>
      </c>
      <c r="I92" s="17">
        <v>2.0</v>
      </c>
      <c r="J92" s="17">
        <v>4.0</v>
      </c>
      <c r="K92" s="76">
        <f t="shared" si="1"/>
        <v>1</v>
      </c>
      <c r="L92" s="17" t="s">
        <v>58</v>
      </c>
      <c r="M92" s="44" t="s">
        <v>527</v>
      </c>
      <c r="N92" s="44" t="s">
        <v>583</v>
      </c>
      <c r="O92" s="44" t="s">
        <v>586</v>
      </c>
      <c r="P92" s="44" t="s">
        <v>536</v>
      </c>
      <c r="Q92" s="80"/>
      <c r="S92" s="81"/>
    </row>
    <row r="93">
      <c r="E93" s="17">
        <v>91.0</v>
      </c>
      <c r="F93" s="17">
        <v>3.0</v>
      </c>
      <c r="G93" s="17">
        <v>5.0</v>
      </c>
      <c r="H93" s="17">
        <v>2.0</v>
      </c>
      <c r="I93" s="17">
        <v>3.0</v>
      </c>
      <c r="J93" s="17">
        <v>0.0</v>
      </c>
      <c r="K93" s="76">
        <f t="shared" si="1"/>
        <v>1</v>
      </c>
      <c r="L93" s="17" t="s">
        <v>58</v>
      </c>
      <c r="M93" s="44" t="s">
        <v>527</v>
      </c>
      <c r="N93" s="44" t="s">
        <v>587</v>
      </c>
      <c r="O93" s="44" t="s">
        <v>586</v>
      </c>
      <c r="P93" s="44" t="s">
        <v>536</v>
      </c>
      <c r="Q93" s="16" t="s">
        <v>582</v>
      </c>
      <c r="S93" s="81"/>
    </row>
    <row r="94">
      <c r="E94" s="17">
        <v>92.0</v>
      </c>
      <c r="F94" s="17">
        <v>3.0</v>
      </c>
      <c r="G94" s="17">
        <v>13.0</v>
      </c>
      <c r="H94" s="17">
        <v>3.0</v>
      </c>
      <c r="I94" s="17">
        <v>3.0</v>
      </c>
      <c r="J94" s="17">
        <v>0.0</v>
      </c>
      <c r="K94" s="76">
        <f t="shared" si="1"/>
        <v>1</v>
      </c>
      <c r="L94" s="17" t="s">
        <v>83</v>
      </c>
      <c r="M94" s="44" t="s">
        <v>545</v>
      </c>
      <c r="N94" s="44" t="s">
        <v>551</v>
      </c>
      <c r="O94" s="58"/>
      <c r="P94" s="58"/>
      <c r="Q94" s="80"/>
      <c r="S94" s="81"/>
    </row>
    <row r="95">
      <c r="E95" s="17">
        <v>93.0</v>
      </c>
      <c r="F95" s="17">
        <v>3.0</v>
      </c>
      <c r="G95" s="17">
        <v>5.0</v>
      </c>
      <c r="H95" s="17">
        <v>3.0</v>
      </c>
      <c r="I95" s="17">
        <v>3.0</v>
      </c>
      <c r="J95" s="17">
        <v>0.0</v>
      </c>
      <c r="K95" s="76">
        <f t="shared" si="1"/>
        <v>1</v>
      </c>
      <c r="L95" s="17" t="s">
        <v>83</v>
      </c>
      <c r="M95" s="44" t="s">
        <v>545</v>
      </c>
      <c r="N95" s="44" t="s">
        <v>551</v>
      </c>
      <c r="O95" s="58"/>
      <c r="P95" s="58"/>
      <c r="Q95" s="80"/>
      <c r="S95" s="81"/>
    </row>
    <row r="96">
      <c r="E96" s="17">
        <v>94.0</v>
      </c>
      <c r="F96" s="17">
        <v>4.0</v>
      </c>
      <c r="G96" s="17">
        <v>7.0</v>
      </c>
      <c r="H96" s="17">
        <v>4.0</v>
      </c>
      <c r="I96" s="17">
        <v>4.0</v>
      </c>
      <c r="J96" s="17">
        <v>0.0</v>
      </c>
      <c r="K96" s="76">
        <f t="shared" si="1"/>
        <v>1</v>
      </c>
      <c r="L96" s="17" t="s">
        <v>83</v>
      </c>
      <c r="M96" s="44" t="s">
        <v>545</v>
      </c>
      <c r="N96" s="44" t="s">
        <v>551</v>
      </c>
      <c r="O96" s="58"/>
      <c r="P96" s="58"/>
      <c r="Q96" s="80"/>
      <c r="S96" s="81"/>
    </row>
    <row r="97">
      <c r="E97" s="17">
        <v>95.0</v>
      </c>
      <c r="F97" s="17">
        <v>4.0</v>
      </c>
      <c r="G97" s="17">
        <v>3.0</v>
      </c>
      <c r="H97" s="17">
        <v>4.0</v>
      </c>
      <c r="I97" s="17">
        <v>4.0</v>
      </c>
      <c r="J97" s="17">
        <v>4.0</v>
      </c>
      <c r="K97" s="76">
        <f t="shared" si="1"/>
        <v>1</v>
      </c>
      <c r="L97" s="17" t="s">
        <v>83</v>
      </c>
      <c r="M97" s="44" t="s">
        <v>545</v>
      </c>
      <c r="N97" s="44" t="s">
        <v>551</v>
      </c>
      <c r="O97" s="58"/>
      <c r="P97" s="58"/>
      <c r="Q97" s="80"/>
      <c r="S97" s="81"/>
    </row>
    <row r="98">
      <c r="E98" s="17">
        <v>96.0</v>
      </c>
      <c r="F98" s="17">
        <v>3.0</v>
      </c>
      <c r="G98" s="17">
        <v>8.0</v>
      </c>
      <c r="H98" s="17">
        <v>2.0</v>
      </c>
      <c r="I98" s="17">
        <v>2.0</v>
      </c>
      <c r="J98" s="17">
        <v>0.0</v>
      </c>
      <c r="K98" s="76">
        <f t="shared" si="1"/>
        <v>1</v>
      </c>
      <c r="L98" s="17" t="s">
        <v>83</v>
      </c>
      <c r="M98" s="44" t="s">
        <v>545</v>
      </c>
      <c r="N98" s="44" t="s">
        <v>551</v>
      </c>
      <c r="O98" s="58"/>
      <c r="P98" s="58"/>
      <c r="Q98" s="80"/>
      <c r="S98" s="81"/>
    </row>
    <row r="99">
      <c r="E99" s="17">
        <v>97.0</v>
      </c>
      <c r="F99" s="17">
        <v>3.0</v>
      </c>
      <c r="G99" s="17">
        <v>4.0</v>
      </c>
      <c r="H99" s="17">
        <v>3.0</v>
      </c>
      <c r="I99" s="17">
        <v>3.0</v>
      </c>
      <c r="J99" s="17">
        <v>0.0</v>
      </c>
      <c r="K99" s="76">
        <f t="shared" si="1"/>
        <v>1</v>
      </c>
      <c r="L99" s="17" t="s">
        <v>83</v>
      </c>
      <c r="M99" s="44" t="s">
        <v>545</v>
      </c>
      <c r="N99" s="44" t="s">
        <v>551</v>
      </c>
      <c r="O99" s="58"/>
      <c r="P99" s="58"/>
      <c r="Q99" s="80"/>
      <c r="S99" s="81"/>
    </row>
    <row r="100">
      <c r="E100" s="17">
        <v>98.0</v>
      </c>
      <c r="F100" s="17">
        <v>3.0</v>
      </c>
      <c r="G100" s="17">
        <v>6.0</v>
      </c>
      <c r="H100" s="17">
        <v>1.0</v>
      </c>
      <c r="I100" s="17">
        <v>1.0</v>
      </c>
      <c r="J100" s="17">
        <v>2.0</v>
      </c>
      <c r="K100" s="76">
        <f t="shared" si="1"/>
        <v>0</v>
      </c>
      <c r="M100" s="44"/>
      <c r="N100" s="58"/>
      <c r="O100" s="58"/>
      <c r="P100" s="58"/>
      <c r="Q100" s="80"/>
      <c r="S100" s="81"/>
    </row>
    <row r="101">
      <c r="E101" s="17">
        <v>99.0</v>
      </c>
      <c r="F101" s="17">
        <v>5.0</v>
      </c>
      <c r="G101" s="17">
        <v>7.0</v>
      </c>
      <c r="H101" s="17">
        <v>3.0</v>
      </c>
      <c r="I101" s="17">
        <v>3.0</v>
      </c>
      <c r="J101" s="17">
        <v>0.0</v>
      </c>
      <c r="K101" s="76">
        <f t="shared" si="1"/>
        <v>1</v>
      </c>
      <c r="L101" s="17" t="s">
        <v>58</v>
      </c>
      <c r="M101" s="44" t="s">
        <v>527</v>
      </c>
      <c r="N101" s="44" t="s">
        <v>588</v>
      </c>
      <c r="O101" s="44" t="s">
        <v>584</v>
      </c>
      <c r="P101" s="44" t="s">
        <v>536</v>
      </c>
      <c r="Q101" s="80"/>
      <c r="S101" s="81"/>
    </row>
    <row r="102">
      <c r="E102" s="17">
        <v>100.0</v>
      </c>
      <c r="F102" s="17">
        <v>3.0</v>
      </c>
      <c r="G102" s="17">
        <v>7.0</v>
      </c>
      <c r="H102" s="17">
        <v>1.0</v>
      </c>
      <c r="I102" s="17">
        <v>1.0</v>
      </c>
      <c r="J102" s="17">
        <v>3.0</v>
      </c>
      <c r="K102" s="76">
        <f t="shared" si="1"/>
        <v>0</v>
      </c>
      <c r="M102" s="44"/>
      <c r="N102" s="58"/>
      <c r="O102" s="58"/>
      <c r="P102" s="58"/>
      <c r="Q102" s="80"/>
      <c r="S102" s="81"/>
    </row>
    <row r="103">
      <c r="E103" s="17">
        <v>101.0</v>
      </c>
      <c r="F103" s="17">
        <v>3.0</v>
      </c>
      <c r="G103" s="17">
        <v>9.0</v>
      </c>
      <c r="H103" s="17">
        <v>3.0</v>
      </c>
      <c r="I103" s="17">
        <v>3.0</v>
      </c>
      <c r="J103" s="17">
        <v>0.0</v>
      </c>
      <c r="K103" s="76">
        <f t="shared" si="1"/>
        <v>1</v>
      </c>
      <c r="L103" s="17" t="s">
        <v>83</v>
      </c>
      <c r="M103" s="44" t="s">
        <v>545</v>
      </c>
      <c r="N103" s="44" t="s">
        <v>551</v>
      </c>
      <c r="O103" s="58"/>
      <c r="P103" s="58"/>
      <c r="Q103" s="80"/>
      <c r="S103" s="81"/>
    </row>
    <row r="104">
      <c r="E104" s="17">
        <v>102.0</v>
      </c>
      <c r="F104" s="17">
        <v>4.0</v>
      </c>
      <c r="G104" s="17">
        <v>3.0</v>
      </c>
      <c r="H104" s="17">
        <v>3.0</v>
      </c>
      <c r="I104" s="17">
        <v>4.0</v>
      </c>
      <c r="J104" s="17">
        <v>0.0</v>
      </c>
      <c r="K104" s="76">
        <f t="shared" si="1"/>
        <v>1</v>
      </c>
      <c r="L104" s="17" t="s">
        <v>83</v>
      </c>
      <c r="M104" s="44" t="s">
        <v>545</v>
      </c>
      <c r="N104" s="44" t="s">
        <v>551</v>
      </c>
      <c r="O104" s="58"/>
      <c r="P104" s="58"/>
      <c r="Q104" s="80"/>
      <c r="S104" s="81"/>
    </row>
    <row r="105">
      <c r="E105" s="17">
        <v>103.0</v>
      </c>
      <c r="F105" s="17">
        <v>4.0</v>
      </c>
      <c r="G105" s="17">
        <v>8.0</v>
      </c>
      <c r="H105" s="17">
        <v>2.0</v>
      </c>
      <c r="I105" s="17">
        <v>2.0</v>
      </c>
      <c r="J105" s="17">
        <v>5.0</v>
      </c>
      <c r="K105" s="76">
        <f t="shared" si="1"/>
        <v>1</v>
      </c>
      <c r="L105" s="17" t="s">
        <v>83</v>
      </c>
      <c r="M105" s="44" t="s">
        <v>545</v>
      </c>
      <c r="N105" s="44" t="s">
        <v>551</v>
      </c>
      <c r="O105" s="58"/>
      <c r="P105" s="58"/>
      <c r="Q105" s="80"/>
      <c r="S105" s="81"/>
    </row>
    <row r="106">
      <c r="E106" s="17">
        <v>104.0</v>
      </c>
      <c r="F106" s="17">
        <v>4.0</v>
      </c>
      <c r="G106" s="17">
        <v>8.0</v>
      </c>
      <c r="H106" s="17">
        <v>3.0</v>
      </c>
      <c r="I106" s="17">
        <v>3.0</v>
      </c>
      <c r="J106" s="17">
        <v>7.0</v>
      </c>
      <c r="K106" s="76">
        <f t="shared" si="1"/>
        <v>1</v>
      </c>
      <c r="L106" s="17" t="s">
        <v>83</v>
      </c>
      <c r="M106" s="44" t="s">
        <v>545</v>
      </c>
      <c r="N106" s="44" t="s">
        <v>551</v>
      </c>
      <c r="O106" s="58"/>
      <c r="P106" s="58"/>
      <c r="Q106" s="80"/>
      <c r="S106" s="81"/>
    </row>
    <row r="107">
      <c r="E107" s="17">
        <v>105.0</v>
      </c>
      <c r="F107" s="17">
        <v>4.0</v>
      </c>
      <c r="G107" s="17">
        <v>4.0</v>
      </c>
      <c r="H107" s="17">
        <v>4.0</v>
      </c>
      <c r="I107" s="17">
        <v>4.0</v>
      </c>
      <c r="J107" s="17">
        <v>0.0</v>
      </c>
      <c r="K107" s="76">
        <f t="shared" si="1"/>
        <v>1</v>
      </c>
      <c r="L107" s="17" t="s">
        <v>83</v>
      </c>
      <c r="M107" s="44" t="s">
        <v>539</v>
      </c>
      <c r="N107" s="44" t="s">
        <v>556</v>
      </c>
      <c r="O107" s="58"/>
      <c r="P107" s="58"/>
      <c r="Q107" s="80"/>
      <c r="S107" s="81"/>
    </row>
    <row r="108">
      <c r="E108" s="17">
        <v>106.0</v>
      </c>
      <c r="F108" s="17">
        <v>5.0</v>
      </c>
      <c r="G108" s="17">
        <v>4.0</v>
      </c>
      <c r="H108" s="17">
        <v>5.0</v>
      </c>
      <c r="I108" s="17">
        <v>5.0</v>
      </c>
      <c r="J108" s="17">
        <v>0.0</v>
      </c>
      <c r="K108" s="76">
        <f t="shared" si="1"/>
        <v>1</v>
      </c>
      <c r="L108" s="17" t="s">
        <v>83</v>
      </c>
      <c r="M108" s="44" t="s">
        <v>545</v>
      </c>
      <c r="N108" s="44" t="s">
        <v>551</v>
      </c>
      <c r="O108" s="58"/>
      <c r="P108" s="58"/>
      <c r="Q108" s="80"/>
      <c r="S108" s="81"/>
    </row>
    <row r="109">
      <c r="E109" s="17">
        <v>107.0</v>
      </c>
      <c r="F109" s="17">
        <v>4.0</v>
      </c>
      <c r="G109" s="17">
        <v>4.0</v>
      </c>
      <c r="H109" s="17">
        <v>4.0</v>
      </c>
      <c r="I109" s="17">
        <v>4.0</v>
      </c>
      <c r="J109" s="17">
        <v>0.0</v>
      </c>
      <c r="K109" s="76">
        <f t="shared" si="1"/>
        <v>1</v>
      </c>
      <c r="L109" s="17" t="s">
        <v>83</v>
      </c>
      <c r="M109" s="44" t="s">
        <v>545</v>
      </c>
      <c r="N109" s="44" t="s">
        <v>551</v>
      </c>
      <c r="O109" s="58"/>
      <c r="P109" s="58"/>
      <c r="Q109" s="80"/>
      <c r="S109" s="81"/>
    </row>
    <row r="110">
      <c r="E110" s="17">
        <v>108.0</v>
      </c>
      <c r="F110" s="17">
        <v>3.0</v>
      </c>
      <c r="G110" s="17">
        <v>7.0</v>
      </c>
      <c r="H110" s="17">
        <v>3.0</v>
      </c>
      <c r="I110" s="17">
        <v>3.0</v>
      </c>
      <c r="J110" s="17">
        <v>0.0</v>
      </c>
      <c r="K110" s="76">
        <f t="shared" si="1"/>
        <v>1</v>
      </c>
      <c r="L110" s="17" t="s">
        <v>83</v>
      </c>
      <c r="M110" s="44" t="s">
        <v>545</v>
      </c>
      <c r="N110" s="44" t="s">
        <v>551</v>
      </c>
      <c r="O110" s="58"/>
      <c r="P110" s="58"/>
      <c r="Q110" s="80"/>
      <c r="S110" s="81"/>
    </row>
    <row r="111">
      <c r="E111" s="17">
        <v>109.0</v>
      </c>
      <c r="F111" s="17">
        <v>5.0</v>
      </c>
      <c r="G111" s="17">
        <v>6.0</v>
      </c>
      <c r="H111" s="17">
        <v>5.0</v>
      </c>
      <c r="I111" s="17">
        <v>5.0</v>
      </c>
      <c r="J111" s="17">
        <v>7.0</v>
      </c>
      <c r="K111" s="76">
        <f t="shared" si="1"/>
        <v>1</v>
      </c>
      <c r="L111" s="17" t="s">
        <v>83</v>
      </c>
      <c r="M111" s="44" t="s">
        <v>545</v>
      </c>
      <c r="N111" s="44" t="s">
        <v>551</v>
      </c>
      <c r="O111" s="58"/>
      <c r="P111" s="58"/>
      <c r="Q111" s="80"/>
      <c r="S111" s="81"/>
    </row>
    <row r="112">
      <c r="E112" s="17">
        <v>110.0</v>
      </c>
      <c r="F112" s="17">
        <v>4.0</v>
      </c>
      <c r="G112" s="17">
        <v>37.0</v>
      </c>
      <c r="H112" s="17">
        <v>1.0</v>
      </c>
      <c r="I112" s="17">
        <v>2.0</v>
      </c>
      <c r="J112" s="17">
        <v>0.0</v>
      </c>
      <c r="K112" s="76">
        <f t="shared" si="1"/>
        <v>1</v>
      </c>
      <c r="L112" s="17" t="s">
        <v>83</v>
      </c>
      <c r="M112" s="44" t="s">
        <v>539</v>
      </c>
      <c r="N112" s="44" t="s">
        <v>589</v>
      </c>
      <c r="O112" s="58"/>
      <c r="P112" s="58"/>
      <c r="Q112" s="80"/>
      <c r="S112" s="81"/>
    </row>
    <row r="113">
      <c r="E113" s="17">
        <v>111.0</v>
      </c>
      <c r="F113" s="17">
        <v>3.0</v>
      </c>
      <c r="G113" s="17">
        <v>4.0</v>
      </c>
      <c r="H113" s="17">
        <v>2.0</v>
      </c>
      <c r="I113" s="17">
        <v>2.0</v>
      </c>
      <c r="J113" s="17">
        <v>0.0</v>
      </c>
      <c r="K113" s="76">
        <f t="shared" si="1"/>
        <v>1</v>
      </c>
      <c r="L113" s="17" t="s">
        <v>83</v>
      </c>
      <c r="M113" s="44" t="s">
        <v>545</v>
      </c>
      <c r="N113" s="44" t="s">
        <v>551</v>
      </c>
      <c r="O113" s="58"/>
      <c r="P113" s="58"/>
      <c r="Q113" s="80"/>
      <c r="S113" s="81"/>
    </row>
    <row r="114">
      <c r="E114" s="17">
        <v>112.0</v>
      </c>
      <c r="F114" s="17">
        <v>3.0</v>
      </c>
      <c r="G114" s="17">
        <v>4.0</v>
      </c>
      <c r="H114" s="17">
        <v>2.0</v>
      </c>
      <c r="I114" s="17">
        <v>3.0</v>
      </c>
      <c r="J114" s="17">
        <v>0.0</v>
      </c>
      <c r="K114" s="76">
        <f t="shared" si="1"/>
        <v>1</v>
      </c>
      <c r="L114" s="17" t="s">
        <v>58</v>
      </c>
      <c r="M114" s="44" t="s">
        <v>527</v>
      </c>
      <c r="N114" s="44" t="s">
        <v>585</v>
      </c>
      <c r="O114" s="44" t="s">
        <v>586</v>
      </c>
      <c r="P114" s="44" t="s">
        <v>536</v>
      </c>
      <c r="Q114" s="80"/>
      <c r="S114" s="81"/>
    </row>
    <row r="115">
      <c r="E115" s="17">
        <v>113.0</v>
      </c>
      <c r="F115" s="17">
        <v>4.0</v>
      </c>
      <c r="G115" s="17">
        <v>4.0</v>
      </c>
      <c r="H115" s="17">
        <v>3.0</v>
      </c>
      <c r="I115" s="17">
        <v>3.0</v>
      </c>
      <c r="J115" s="17">
        <v>0.0</v>
      </c>
      <c r="K115" s="76">
        <f t="shared" si="1"/>
        <v>1</v>
      </c>
      <c r="L115" s="17" t="s">
        <v>83</v>
      </c>
      <c r="M115" s="44" t="s">
        <v>545</v>
      </c>
      <c r="N115" s="44" t="s">
        <v>556</v>
      </c>
      <c r="O115" s="58"/>
      <c r="P115" s="58"/>
      <c r="Q115" s="80"/>
      <c r="S115" s="81"/>
    </row>
    <row r="116">
      <c r="E116" s="17">
        <v>114.0</v>
      </c>
      <c r="F116" s="17">
        <v>4.0</v>
      </c>
      <c r="G116" s="17">
        <v>4.0</v>
      </c>
      <c r="H116" s="17">
        <v>3.0</v>
      </c>
      <c r="I116" s="17">
        <v>4.0</v>
      </c>
      <c r="J116" s="17">
        <v>6.0</v>
      </c>
      <c r="K116" s="76">
        <f t="shared" si="1"/>
        <v>1</v>
      </c>
      <c r="L116" s="17" t="s">
        <v>83</v>
      </c>
      <c r="M116" s="44" t="s">
        <v>545</v>
      </c>
      <c r="N116" s="44" t="s">
        <v>551</v>
      </c>
      <c r="O116" s="58"/>
      <c r="P116" s="58"/>
      <c r="Q116" s="80"/>
      <c r="S116" s="81"/>
    </row>
    <row r="117">
      <c r="E117" s="17">
        <v>115.0</v>
      </c>
      <c r="F117" s="17">
        <v>3.0</v>
      </c>
      <c r="G117" s="17">
        <v>6.0</v>
      </c>
      <c r="H117" s="17">
        <v>3.0</v>
      </c>
      <c r="I117" s="17">
        <v>3.0</v>
      </c>
      <c r="J117" s="17">
        <v>0.0</v>
      </c>
      <c r="K117" s="76">
        <f t="shared" si="1"/>
        <v>1</v>
      </c>
      <c r="L117" s="17" t="s">
        <v>83</v>
      </c>
      <c r="M117" s="44" t="s">
        <v>545</v>
      </c>
      <c r="N117" s="44" t="s">
        <v>551</v>
      </c>
      <c r="O117" s="58"/>
      <c r="P117" s="58"/>
      <c r="Q117" s="80"/>
      <c r="S117" s="81"/>
    </row>
    <row r="118">
      <c r="E118" s="17">
        <v>116.0</v>
      </c>
      <c r="F118" s="17">
        <v>3.0</v>
      </c>
      <c r="G118" s="17">
        <v>8.0</v>
      </c>
      <c r="H118" s="17">
        <v>1.0</v>
      </c>
      <c r="I118" s="17">
        <v>1.0</v>
      </c>
      <c r="J118" s="17">
        <v>0.0</v>
      </c>
      <c r="K118" s="76">
        <f t="shared" si="1"/>
        <v>0</v>
      </c>
      <c r="M118" s="44"/>
      <c r="N118" s="58"/>
      <c r="O118" s="58"/>
      <c r="P118" s="58"/>
      <c r="Q118" s="80"/>
      <c r="S118" s="81"/>
    </row>
    <row r="119">
      <c r="E119" s="17">
        <v>117.0</v>
      </c>
      <c r="F119" s="17">
        <v>3.0</v>
      </c>
      <c r="G119" s="17">
        <v>8.0</v>
      </c>
      <c r="H119" s="17">
        <v>3.0</v>
      </c>
      <c r="I119" s="17">
        <v>3.0</v>
      </c>
      <c r="J119" s="17">
        <v>0.0</v>
      </c>
      <c r="K119" s="76">
        <f t="shared" si="1"/>
        <v>1</v>
      </c>
      <c r="L119" s="17" t="s">
        <v>83</v>
      </c>
      <c r="M119" s="44" t="s">
        <v>545</v>
      </c>
      <c r="N119" s="44" t="s">
        <v>551</v>
      </c>
      <c r="O119" s="58"/>
      <c r="P119" s="58"/>
      <c r="Q119" s="80"/>
      <c r="S119" s="81"/>
    </row>
    <row r="120">
      <c r="E120" s="17">
        <v>118.0</v>
      </c>
      <c r="F120" s="17">
        <v>3.0</v>
      </c>
      <c r="G120" s="17">
        <v>6.0</v>
      </c>
      <c r="H120" s="17">
        <v>2.0</v>
      </c>
      <c r="I120" s="17">
        <v>2.0</v>
      </c>
      <c r="J120" s="17">
        <v>6.0</v>
      </c>
      <c r="K120" s="76">
        <f t="shared" si="1"/>
        <v>1</v>
      </c>
      <c r="L120" s="17" t="s">
        <v>83</v>
      </c>
      <c r="M120" s="44" t="s">
        <v>545</v>
      </c>
      <c r="N120" s="44" t="s">
        <v>551</v>
      </c>
      <c r="O120" s="58"/>
      <c r="P120" s="58"/>
      <c r="Q120" s="80"/>
      <c r="S120" s="81"/>
    </row>
    <row r="121">
      <c r="E121" s="17">
        <v>119.0</v>
      </c>
      <c r="F121" s="17">
        <v>3.0</v>
      </c>
      <c r="G121" s="17">
        <v>6.0</v>
      </c>
      <c r="H121" s="17">
        <v>2.0</v>
      </c>
      <c r="I121" s="17">
        <v>2.0</v>
      </c>
      <c r="J121" s="17">
        <v>0.0</v>
      </c>
      <c r="K121" s="76">
        <f t="shared" si="1"/>
        <v>1</v>
      </c>
      <c r="L121" s="17" t="s">
        <v>83</v>
      </c>
      <c r="M121" s="44" t="s">
        <v>545</v>
      </c>
      <c r="N121" s="44" t="s">
        <v>551</v>
      </c>
      <c r="O121" s="58"/>
      <c r="P121" s="58"/>
      <c r="Q121" s="80"/>
      <c r="S121" s="81"/>
    </row>
    <row r="122">
      <c r="E122" s="17">
        <v>120.0</v>
      </c>
      <c r="F122" s="17">
        <v>4.0</v>
      </c>
      <c r="G122" s="17">
        <v>6.0</v>
      </c>
      <c r="H122" s="17">
        <v>2.0</v>
      </c>
      <c r="I122" s="17">
        <v>2.0</v>
      </c>
      <c r="J122" s="17">
        <v>5.0</v>
      </c>
      <c r="K122" s="76">
        <f t="shared" si="1"/>
        <v>1</v>
      </c>
      <c r="L122" s="17" t="s">
        <v>83</v>
      </c>
      <c r="M122" s="44" t="s">
        <v>539</v>
      </c>
      <c r="N122" s="44" t="s">
        <v>589</v>
      </c>
      <c r="O122" s="58"/>
      <c r="P122" s="58"/>
      <c r="Q122" s="80"/>
      <c r="S122" s="81"/>
    </row>
    <row r="123">
      <c r="E123" s="17">
        <v>121.0</v>
      </c>
      <c r="F123" s="17">
        <v>4.0</v>
      </c>
      <c r="G123" s="17">
        <v>9.0</v>
      </c>
      <c r="H123" s="17">
        <v>4.0</v>
      </c>
      <c r="I123" s="17">
        <v>4.0</v>
      </c>
      <c r="J123" s="17">
        <v>0.0</v>
      </c>
      <c r="K123" s="76">
        <f t="shared" si="1"/>
        <v>1</v>
      </c>
      <c r="L123" s="17" t="s">
        <v>83</v>
      </c>
      <c r="M123" s="44" t="s">
        <v>545</v>
      </c>
      <c r="N123" s="44" t="s">
        <v>551</v>
      </c>
      <c r="O123" s="58"/>
      <c r="P123" s="58"/>
      <c r="Q123" s="80"/>
      <c r="S123" s="81"/>
    </row>
    <row r="124">
      <c r="E124" s="17">
        <v>122.0</v>
      </c>
      <c r="F124" s="17">
        <v>3.0</v>
      </c>
      <c r="G124" s="17">
        <v>13.0</v>
      </c>
      <c r="H124" s="17">
        <v>1.0</v>
      </c>
      <c r="I124" s="17">
        <v>1.0</v>
      </c>
      <c r="J124" s="17">
        <v>0.0</v>
      </c>
      <c r="K124" s="76">
        <f t="shared" si="1"/>
        <v>0</v>
      </c>
      <c r="M124" s="44"/>
      <c r="N124" s="58"/>
      <c r="O124" s="58"/>
      <c r="P124" s="58"/>
      <c r="Q124" s="80"/>
      <c r="S124" s="81"/>
    </row>
    <row r="125">
      <c r="E125" s="17">
        <v>123.0</v>
      </c>
      <c r="F125" s="17">
        <v>3.0</v>
      </c>
      <c r="G125" s="17">
        <v>4.0</v>
      </c>
      <c r="H125" s="17">
        <v>3.0</v>
      </c>
      <c r="I125" s="17">
        <v>3.0</v>
      </c>
      <c r="J125" s="17">
        <v>5.0</v>
      </c>
      <c r="K125" s="76">
        <f t="shared" si="1"/>
        <v>1</v>
      </c>
      <c r="L125" s="17" t="s">
        <v>83</v>
      </c>
      <c r="M125" s="44" t="s">
        <v>545</v>
      </c>
      <c r="N125" s="44" t="s">
        <v>551</v>
      </c>
      <c r="O125" s="58"/>
      <c r="P125" s="58"/>
      <c r="Q125" s="80"/>
      <c r="S125" s="81"/>
    </row>
    <row r="126">
      <c r="E126" s="17">
        <v>124.0</v>
      </c>
      <c r="F126" s="17">
        <v>4.0</v>
      </c>
      <c r="G126" s="17">
        <v>26.0</v>
      </c>
      <c r="H126" s="17">
        <v>1.0</v>
      </c>
      <c r="I126" s="17">
        <v>1.0</v>
      </c>
      <c r="J126" s="17">
        <v>0.0</v>
      </c>
      <c r="K126" s="76">
        <f t="shared" si="1"/>
        <v>0</v>
      </c>
      <c r="M126" s="44"/>
      <c r="N126" s="58"/>
      <c r="O126" s="58"/>
      <c r="P126" s="58"/>
      <c r="Q126" s="80"/>
      <c r="S126" s="81"/>
    </row>
    <row r="127">
      <c r="E127" s="17">
        <v>125.0</v>
      </c>
      <c r="F127" s="17">
        <v>3.0</v>
      </c>
      <c r="G127" s="17">
        <v>6.0</v>
      </c>
      <c r="H127" s="17">
        <v>3.0</v>
      </c>
      <c r="I127" s="17">
        <v>3.0</v>
      </c>
      <c r="J127" s="17">
        <v>0.0</v>
      </c>
      <c r="K127" s="76">
        <f t="shared" si="1"/>
        <v>1</v>
      </c>
      <c r="L127" s="17" t="s">
        <v>83</v>
      </c>
      <c r="M127" s="44" t="s">
        <v>545</v>
      </c>
      <c r="N127" s="44" t="s">
        <v>551</v>
      </c>
      <c r="O127" s="58"/>
      <c r="P127" s="58"/>
      <c r="Q127" s="80"/>
      <c r="R127" s="17" t="s">
        <v>590</v>
      </c>
      <c r="S127" s="81"/>
    </row>
    <row r="128">
      <c r="E128" s="17">
        <v>126.0</v>
      </c>
      <c r="F128" s="17">
        <v>3.0</v>
      </c>
      <c r="G128" s="17">
        <v>6.0</v>
      </c>
      <c r="H128" s="17">
        <v>3.0</v>
      </c>
      <c r="I128" s="17">
        <v>3.0</v>
      </c>
      <c r="J128" s="17">
        <v>5.0</v>
      </c>
      <c r="K128" s="76">
        <f t="shared" si="1"/>
        <v>1</v>
      </c>
      <c r="L128" s="17" t="s">
        <v>83</v>
      </c>
      <c r="M128" s="44" t="s">
        <v>539</v>
      </c>
      <c r="N128" s="44" t="s">
        <v>556</v>
      </c>
      <c r="O128" s="58"/>
      <c r="P128" s="58"/>
      <c r="Q128" s="80"/>
      <c r="S128" s="81"/>
    </row>
    <row r="129">
      <c r="E129" s="17">
        <v>127.0</v>
      </c>
      <c r="F129" s="17">
        <v>3.0</v>
      </c>
      <c r="G129" s="17">
        <v>7.0</v>
      </c>
      <c r="H129" s="17">
        <v>3.0</v>
      </c>
      <c r="I129" s="17">
        <v>3.0</v>
      </c>
      <c r="J129" s="17">
        <v>0.0</v>
      </c>
      <c r="K129" s="76">
        <f t="shared" si="1"/>
        <v>1</v>
      </c>
      <c r="L129" s="17" t="s">
        <v>83</v>
      </c>
      <c r="M129" s="44" t="s">
        <v>539</v>
      </c>
      <c r="N129" s="44" t="s">
        <v>556</v>
      </c>
      <c r="O129" s="58"/>
      <c r="P129" s="58"/>
      <c r="Q129" s="80"/>
      <c r="R129" s="17" t="s">
        <v>590</v>
      </c>
      <c r="S129" s="81"/>
    </row>
    <row r="130">
      <c r="E130" s="17">
        <v>128.0</v>
      </c>
      <c r="F130" s="17">
        <v>4.0</v>
      </c>
      <c r="G130" s="17">
        <v>5.0</v>
      </c>
      <c r="H130" s="17">
        <v>4.0</v>
      </c>
      <c r="I130" s="17">
        <v>4.0</v>
      </c>
      <c r="J130" s="17">
        <v>0.0</v>
      </c>
      <c r="K130" s="76">
        <f t="shared" si="1"/>
        <v>1</v>
      </c>
      <c r="L130" s="17" t="s">
        <v>83</v>
      </c>
      <c r="M130" s="44" t="s">
        <v>539</v>
      </c>
      <c r="N130" s="44" t="s">
        <v>556</v>
      </c>
      <c r="O130" s="58"/>
      <c r="P130" s="58"/>
      <c r="Q130" s="80"/>
      <c r="S130" s="81"/>
    </row>
    <row r="131">
      <c r="E131" s="17">
        <v>129.0</v>
      </c>
      <c r="F131" s="17">
        <v>3.0</v>
      </c>
      <c r="G131" s="17">
        <v>3.0</v>
      </c>
      <c r="H131" s="17">
        <v>2.0</v>
      </c>
      <c r="I131" s="17">
        <v>3.0</v>
      </c>
      <c r="J131" s="17">
        <v>0.0</v>
      </c>
      <c r="K131" s="76">
        <f t="shared" si="1"/>
        <v>1</v>
      </c>
      <c r="L131" s="17" t="s">
        <v>83</v>
      </c>
      <c r="M131" s="44" t="s">
        <v>545</v>
      </c>
      <c r="N131" s="44" t="s">
        <v>551</v>
      </c>
      <c r="O131" s="58"/>
      <c r="P131" s="58"/>
      <c r="Q131" s="80"/>
      <c r="S131" s="81"/>
    </row>
    <row r="132">
      <c r="E132" s="17">
        <v>130.0</v>
      </c>
      <c r="F132" s="17">
        <v>7.0</v>
      </c>
      <c r="G132" s="17">
        <v>7.0</v>
      </c>
      <c r="H132" s="17">
        <v>4.0</v>
      </c>
      <c r="I132" s="17">
        <v>6.0</v>
      </c>
      <c r="J132" s="17">
        <v>0.0</v>
      </c>
      <c r="K132" s="76">
        <f t="shared" si="1"/>
        <v>1</v>
      </c>
      <c r="L132" s="17" t="s">
        <v>83</v>
      </c>
      <c r="M132" s="44" t="s">
        <v>539</v>
      </c>
      <c r="N132" s="44" t="s">
        <v>556</v>
      </c>
      <c r="O132" s="58"/>
      <c r="P132" s="58"/>
      <c r="Q132" s="80"/>
      <c r="S132" s="81"/>
    </row>
    <row r="133">
      <c r="E133" s="17">
        <v>131.0</v>
      </c>
      <c r="F133" s="17">
        <v>3.0</v>
      </c>
      <c r="G133" s="17">
        <v>4.0</v>
      </c>
      <c r="H133" s="17">
        <v>2.0</v>
      </c>
      <c r="I133" s="17">
        <v>2.0</v>
      </c>
      <c r="J133" s="17">
        <v>0.0</v>
      </c>
      <c r="K133" s="76">
        <f t="shared" si="1"/>
        <v>1</v>
      </c>
      <c r="L133" s="17" t="s">
        <v>83</v>
      </c>
      <c r="M133" s="44" t="s">
        <v>545</v>
      </c>
      <c r="N133" s="44" t="s">
        <v>551</v>
      </c>
      <c r="O133" s="58"/>
      <c r="P133" s="58"/>
      <c r="Q133" s="80"/>
      <c r="S133" s="81"/>
    </row>
    <row r="134">
      <c r="E134" s="17">
        <v>132.0</v>
      </c>
      <c r="F134" s="17">
        <v>6.0</v>
      </c>
      <c r="G134" s="17">
        <v>9.0</v>
      </c>
      <c r="H134" s="17">
        <v>1.0</v>
      </c>
      <c r="I134" s="17">
        <v>1.0</v>
      </c>
      <c r="J134" s="17">
        <v>0.0</v>
      </c>
      <c r="K134" s="76">
        <f t="shared" si="1"/>
        <v>0</v>
      </c>
      <c r="M134" s="44"/>
      <c r="N134" s="58"/>
      <c r="O134" s="58"/>
      <c r="P134" s="58"/>
      <c r="Q134" s="80"/>
      <c r="S134" s="81"/>
    </row>
    <row r="135">
      <c r="E135" s="17">
        <v>133.0</v>
      </c>
      <c r="F135" s="17">
        <v>8.0</v>
      </c>
      <c r="G135" s="17">
        <v>3.0</v>
      </c>
      <c r="H135" s="17">
        <v>1.0</v>
      </c>
      <c r="I135" s="17">
        <v>1.0</v>
      </c>
      <c r="J135" s="17">
        <v>0.0</v>
      </c>
      <c r="K135" s="76">
        <f t="shared" si="1"/>
        <v>0</v>
      </c>
      <c r="M135" s="44"/>
      <c r="N135" s="58"/>
      <c r="O135" s="58"/>
      <c r="P135" s="58"/>
      <c r="Q135" s="80"/>
      <c r="S135" s="81"/>
    </row>
    <row r="136">
      <c r="E136" s="17">
        <v>134.0</v>
      </c>
      <c r="F136" s="17">
        <v>3.0</v>
      </c>
      <c r="G136" s="17">
        <v>3.0</v>
      </c>
      <c r="H136" s="17">
        <v>1.0</v>
      </c>
      <c r="I136" s="17">
        <v>1.0</v>
      </c>
      <c r="J136" s="17">
        <v>0.0</v>
      </c>
      <c r="K136" s="76">
        <f t="shared" si="1"/>
        <v>0</v>
      </c>
      <c r="M136" s="44"/>
      <c r="N136" s="58"/>
      <c r="O136" s="58"/>
      <c r="P136" s="58"/>
      <c r="Q136" s="80"/>
      <c r="S136" s="81"/>
    </row>
    <row r="137">
      <c r="A137" s="17">
        <v>2.0</v>
      </c>
      <c r="C137" s="17" t="s">
        <v>12</v>
      </c>
      <c r="D137" s="17">
        <v>92.0</v>
      </c>
      <c r="E137" s="17">
        <v>0.0</v>
      </c>
      <c r="F137" s="17">
        <v>3.0</v>
      </c>
      <c r="G137" s="17">
        <v>14.0</v>
      </c>
      <c r="H137" s="17">
        <v>3.0</v>
      </c>
      <c r="I137" s="17">
        <v>2.0</v>
      </c>
      <c r="J137" s="17">
        <v>0.0</v>
      </c>
      <c r="K137" s="76">
        <f t="shared" si="1"/>
        <v>1</v>
      </c>
      <c r="L137" s="17" t="s">
        <v>83</v>
      </c>
      <c r="M137" s="44" t="s">
        <v>539</v>
      </c>
      <c r="N137" s="44" t="s">
        <v>556</v>
      </c>
      <c r="O137" s="58"/>
      <c r="P137" s="58"/>
      <c r="Q137" s="80"/>
      <c r="S137" s="81">
        <f>countif(M137:M163, "=Meaningful")/ROWS(M137:M163)</f>
        <v>0</v>
      </c>
      <c r="T137" s="76">
        <f>countif(M137:M163, "=Meaningful")</f>
        <v>0</v>
      </c>
    </row>
    <row r="138">
      <c r="E138" s="17">
        <v>1.0</v>
      </c>
      <c r="F138" s="17">
        <v>5.0</v>
      </c>
      <c r="G138" s="17">
        <v>14.0</v>
      </c>
      <c r="H138" s="17">
        <v>1.0</v>
      </c>
      <c r="I138" s="17">
        <v>1.0</v>
      </c>
      <c r="J138" s="17">
        <v>3.0</v>
      </c>
      <c r="K138" s="76">
        <f t="shared" si="1"/>
        <v>0</v>
      </c>
      <c r="M138" s="44"/>
      <c r="N138" s="58"/>
      <c r="O138" s="58"/>
      <c r="P138" s="58"/>
      <c r="Q138" s="80"/>
      <c r="S138" s="81"/>
    </row>
    <row r="139">
      <c r="E139" s="17">
        <v>2.0</v>
      </c>
      <c r="F139" s="17">
        <v>3.0</v>
      </c>
      <c r="G139" s="17">
        <v>10.0</v>
      </c>
      <c r="H139" s="17">
        <v>3.0</v>
      </c>
      <c r="I139" s="17">
        <v>2.0</v>
      </c>
      <c r="J139" s="17">
        <v>0.0</v>
      </c>
      <c r="K139" s="76">
        <f t="shared" si="1"/>
        <v>1</v>
      </c>
      <c r="L139" s="17" t="s">
        <v>83</v>
      </c>
      <c r="M139" s="44" t="s">
        <v>539</v>
      </c>
      <c r="N139" s="44" t="s">
        <v>556</v>
      </c>
      <c r="O139" s="58"/>
      <c r="P139" s="58"/>
      <c r="Q139" s="80"/>
      <c r="S139" s="81"/>
    </row>
    <row r="140">
      <c r="E140" s="17">
        <v>3.0</v>
      </c>
      <c r="F140" s="17">
        <v>3.0</v>
      </c>
      <c r="G140" s="17">
        <v>4.0</v>
      </c>
      <c r="H140" s="17">
        <v>1.0</v>
      </c>
      <c r="I140" s="17">
        <v>1.0</v>
      </c>
      <c r="J140" s="17">
        <v>0.0</v>
      </c>
      <c r="K140" s="76">
        <f t="shared" si="1"/>
        <v>0</v>
      </c>
      <c r="M140" s="44"/>
      <c r="N140" s="58"/>
      <c r="O140" s="58"/>
      <c r="P140" s="58"/>
      <c r="Q140" s="80"/>
      <c r="S140" s="81"/>
    </row>
    <row r="141">
      <c r="E141" s="17">
        <v>4.0</v>
      </c>
      <c r="F141" s="17">
        <v>3.0</v>
      </c>
      <c r="G141" s="17">
        <v>3.0</v>
      </c>
      <c r="H141" s="17">
        <v>3.0</v>
      </c>
      <c r="I141" s="17">
        <v>3.0</v>
      </c>
      <c r="J141" s="17">
        <v>0.0</v>
      </c>
      <c r="K141" s="76">
        <f t="shared" si="1"/>
        <v>1</v>
      </c>
      <c r="L141" s="17" t="s">
        <v>83</v>
      </c>
      <c r="M141" s="44" t="s">
        <v>545</v>
      </c>
      <c r="N141" s="44" t="s">
        <v>551</v>
      </c>
      <c r="O141" s="58"/>
      <c r="P141" s="58"/>
      <c r="Q141" s="80"/>
      <c r="S141" s="81"/>
    </row>
    <row r="142">
      <c r="E142" s="17">
        <v>5.0</v>
      </c>
      <c r="F142" s="17">
        <v>3.0</v>
      </c>
      <c r="G142" s="17">
        <v>4.0</v>
      </c>
      <c r="H142" s="17">
        <v>3.0</v>
      </c>
      <c r="I142" s="17">
        <v>3.0</v>
      </c>
      <c r="J142" s="17">
        <v>0.0</v>
      </c>
      <c r="K142" s="76">
        <f t="shared" si="1"/>
        <v>1</v>
      </c>
      <c r="L142" s="17" t="s">
        <v>83</v>
      </c>
      <c r="M142" s="44" t="s">
        <v>545</v>
      </c>
      <c r="N142" s="44" t="s">
        <v>551</v>
      </c>
      <c r="O142" s="58"/>
      <c r="P142" s="58"/>
      <c r="Q142" s="80"/>
      <c r="S142" s="81"/>
    </row>
    <row r="143">
      <c r="E143" s="17">
        <v>6.0</v>
      </c>
      <c r="F143" s="17">
        <v>3.0</v>
      </c>
      <c r="G143" s="17">
        <v>9.0</v>
      </c>
      <c r="H143" s="17">
        <v>2.0</v>
      </c>
      <c r="I143" s="17">
        <v>1.0</v>
      </c>
      <c r="J143" s="17">
        <v>9.0</v>
      </c>
      <c r="K143" s="76">
        <f t="shared" si="1"/>
        <v>0</v>
      </c>
      <c r="M143" s="44"/>
      <c r="N143" s="58"/>
      <c r="O143" s="58"/>
      <c r="P143" s="58"/>
      <c r="Q143" s="80"/>
      <c r="S143" s="81"/>
    </row>
    <row r="144">
      <c r="E144" s="17">
        <v>7.0</v>
      </c>
      <c r="F144" s="17">
        <v>3.0</v>
      </c>
      <c r="G144" s="17">
        <v>14.0</v>
      </c>
      <c r="H144" s="17">
        <v>1.0</v>
      </c>
      <c r="I144" s="17">
        <v>1.0</v>
      </c>
      <c r="J144" s="17">
        <v>17.0</v>
      </c>
      <c r="K144" s="76">
        <f t="shared" si="1"/>
        <v>0</v>
      </c>
      <c r="M144" s="44"/>
      <c r="N144" s="58"/>
      <c r="O144" s="58"/>
      <c r="P144" s="58"/>
      <c r="Q144" s="80"/>
      <c r="S144" s="81"/>
    </row>
    <row r="145">
      <c r="E145" s="17">
        <v>8.0</v>
      </c>
      <c r="F145" s="17">
        <v>6.0</v>
      </c>
      <c r="G145" s="17">
        <v>4.0</v>
      </c>
      <c r="H145" s="17">
        <v>1.0</v>
      </c>
      <c r="I145" s="17">
        <v>1.0</v>
      </c>
      <c r="J145" s="17">
        <v>6.0</v>
      </c>
      <c r="K145" s="76">
        <f t="shared" si="1"/>
        <v>0</v>
      </c>
      <c r="M145" s="44"/>
      <c r="N145" s="58"/>
      <c r="O145" s="58"/>
      <c r="P145" s="58"/>
      <c r="Q145" s="80"/>
      <c r="S145" s="81"/>
    </row>
    <row r="146">
      <c r="E146" s="17">
        <v>9.0</v>
      </c>
      <c r="F146" s="17">
        <v>3.0</v>
      </c>
      <c r="G146" s="17">
        <v>9.0</v>
      </c>
      <c r="H146" s="17">
        <v>1.0</v>
      </c>
      <c r="I146" s="17">
        <v>1.0</v>
      </c>
      <c r="J146" s="17">
        <v>18.0</v>
      </c>
      <c r="K146" s="76">
        <f t="shared" si="1"/>
        <v>0</v>
      </c>
      <c r="M146" s="44"/>
      <c r="N146" s="58"/>
      <c r="O146" s="58"/>
      <c r="P146" s="58"/>
      <c r="Q146" s="80"/>
      <c r="S146" s="81"/>
    </row>
    <row r="147">
      <c r="E147" s="17">
        <v>10.0</v>
      </c>
      <c r="F147" s="17">
        <v>3.0</v>
      </c>
      <c r="G147" s="17">
        <v>14.0</v>
      </c>
      <c r="H147" s="17">
        <v>3.0</v>
      </c>
      <c r="I147" s="17">
        <v>2.0</v>
      </c>
      <c r="J147" s="17">
        <v>0.0</v>
      </c>
      <c r="K147" s="76">
        <f t="shared" si="1"/>
        <v>1</v>
      </c>
      <c r="L147" s="17" t="s">
        <v>83</v>
      </c>
      <c r="M147" s="44" t="s">
        <v>539</v>
      </c>
      <c r="N147" s="44" t="s">
        <v>556</v>
      </c>
      <c r="O147" s="58"/>
      <c r="P147" s="58"/>
      <c r="Q147" s="80"/>
      <c r="S147" s="81"/>
    </row>
    <row r="148">
      <c r="E148" s="17">
        <v>11.0</v>
      </c>
      <c r="F148" s="17">
        <v>3.0</v>
      </c>
      <c r="G148" s="17">
        <v>5.0</v>
      </c>
      <c r="H148" s="17">
        <v>1.0</v>
      </c>
      <c r="I148" s="17">
        <v>1.0</v>
      </c>
      <c r="J148" s="17">
        <v>0.0</v>
      </c>
      <c r="K148" s="76">
        <f t="shared" si="1"/>
        <v>0</v>
      </c>
      <c r="M148" s="44"/>
      <c r="N148" s="58"/>
      <c r="O148" s="58"/>
      <c r="P148" s="58"/>
      <c r="Q148" s="80"/>
      <c r="S148" s="81"/>
    </row>
    <row r="149">
      <c r="E149" s="17">
        <v>12.0</v>
      </c>
      <c r="F149" s="17">
        <v>4.0</v>
      </c>
      <c r="G149" s="17">
        <v>3.0</v>
      </c>
      <c r="H149" s="17">
        <v>4.0</v>
      </c>
      <c r="I149" s="17">
        <v>4.0</v>
      </c>
      <c r="J149" s="17">
        <v>0.0</v>
      </c>
      <c r="K149" s="76">
        <f t="shared" si="1"/>
        <v>1</v>
      </c>
      <c r="L149" s="17" t="s">
        <v>83</v>
      </c>
      <c r="M149" s="44" t="s">
        <v>545</v>
      </c>
      <c r="N149" s="44" t="s">
        <v>551</v>
      </c>
      <c r="O149" s="58"/>
      <c r="P149" s="58"/>
      <c r="Q149" s="80"/>
      <c r="S149" s="81"/>
    </row>
    <row r="150">
      <c r="E150" s="17">
        <v>13.0</v>
      </c>
      <c r="F150" s="17">
        <v>4.0</v>
      </c>
      <c r="G150" s="17">
        <v>3.0</v>
      </c>
      <c r="H150" s="17">
        <v>4.0</v>
      </c>
      <c r="I150" s="17">
        <v>4.0</v>
      </c>
      <c r="J150" s="17">
        <v>2.0</v>
      </c>
      <c r="K150" s="76">
        <f t="shared" si="1"/>
        <v>1</v>
      </c>
      <c r="L150" s="17" t="s">
        <v>83</v>
      </c>
      <c r="M150" s="44" t="s">
        <v>545</v>
      </c>
      <c r="N150" s="44" t="s">
        <v>551</v>
      </c>
      <c r="O150" s="58"/>
      <c r="P150" s="58"/>
      <c r="Q150" s="80"/>
      <c r="S150" s="81"/>
    </row>
    <row r="151">
      <c r="E151" s="17">
        <v>14.0</v>
      </c>
      <c r="F151" s="17">
        <v>3.0</v>
      </c>
      <c r="G151" s="17">
        <v>4.0</v>
      </c>
      <c r="H151" s="17">
        <v>2.0</v>
      </c>
      <c r="I151" s="17">
        <v>2.0</v>
      </c>
      <c r="J151" s="17">
        <v>0.0</v>
      </c>
      <c r="K151" s="76">
        <f t="shared" si="1"/>
        <v>1</v>
      </c>
      <c r="L151" s="17" t="s">
        <v>83</v>
      </c>
      <c r="M151" s="44" t="s">
        <v>545</v>
      </c>
      <c r="N151" s="44" t="s">
        <v>551</v>
      </c>
      <c r="O151" s="58"/>
      <c r="P151" s="58"/>
      <c r="Q151" s="80"/>
      <c r="S151" s="81"/>
    </row>
    <row r="152">
      <c r="E152" s="17">
        <v>15.0</v>
      </c>
      <c r="F152" s="17">
        <v>3.0</v>
      </c>
      <c r="G152" s="17">
        <v>6.0</v>
      </c>
      <c r="H152" s="17">
        <v>2.0</v>
      </c>
      <c r="I152" s="17">
        <v>2.0</v>
      </c>
      <c r="J152" s="17">
        <v>5.0</v>
      </c>
      <c r="K152" s="76">
        <f t="shared" si="1"/>
        <v>1</v>
      </c>
      <c r="L152" s="17" t="s">
        <v>83</v>
      </c>
      <c r="M152" s="44" t="s">
        <v>545</v>
      </c>
      <c r="N152" s="44" t="s">
        <v>551</v>
      </c>
      <c r="O152" s="58"/>
      <c r="P152" s="58"/>
      <c r="Q152" s="80"/>
      <c r="S152" s="81"/>
    </row>
    <row r="153">
      <c r="E153" s="17">
        <v>16.0</v>
      </c>
      <c r="F153" s="17">
        <v>3.0</v>
      </c>
      <c r="G153" s="17">
        <v>3.0</v>
      </c>
      <c r="H153" s="17">
        <v>3.0</v>
      </c>
      <c r="I153" s="17">
        <v>3.0</v>
      </c>
      <c r="J153" s="17">
        <v>0.0</v>
      </c>
      <c r="K153" s="76">
        <f t="shared" si="1"/>
        <v>1</v>
      </c>
      <c r="L153" s="17" t="s">
        <v>83</v>
      </c>
      <c r="M153" s="44" t="s">
        <v>545</v>
      </c>
      <c r="N153" s="44" t="s">
        <v>551</v>
      </c>
      <c r="O153" s="58"/>
      <c r="P153" s="58"/>
      <c r="Q153" s="80"/>
      <c r="S153" s="81"/>
    </row>
    <row r="154">
      <c r="E154" s="17">
        <v>17.0</v>
      </c>
      <c r="F154" s="17">
        <v>3.0</v>
      </c>
      <c r="G154" s="17">
        <v>3.0</v>
      </c>
      <c r="H154" s="17">
        <v>3.0</v>
      </c>
      <c r="I154" s="17">
        <v>3.0</v>
      </c>
      <c r="J154" s="17">
        <v>0.0</v>
      </c>
      <c r="K154" s="76">
        <f t="shared" si="1"/>
        <v>1</v>
      </c>
      <c r="L154" s="17" t="s">
        <v>83</v>
      </c>
      <c r="M154" s="44" t="s">
        <v>545</v>
      </c>
      <c r="N154" s="44" t="s">
        <v>551</v>
      </c>
      <c r="O154" s="58"/>
      <c r="P154" s="58"/>
      <c r="Q154" s="80"/>
      <c r="S154" s="81"/>
    </row>
    <row r="155">
      <c r="E155" s="17">
        <v>18.0</v>
      </c>
      <c r="F155" s="17">
        <v>3.0</v>
      </c>
      <c r="G155" s="17">
        <v>4.0</v>
      </c>
      <c r="H155" s="17">
        <v>2.0</v>
      </c>
      <c r="I155" s="17">
        <v>2.0</v>
      </c>
      <c r="J155" s="17">
        <v>4.0</v>
      </c>
      <c r="K155" s="76">
        <f t="shared" si="1"/>
        <v>1</v>
      </c>
      <c r="L155" s="17" t="s">
        <v>83</v>
      </c>
      <c r="M155" s="44" t="s">
        <v>545</v>
      </c>
      <c r="N155" s="44" t="s">
        <v>551</v>
      </c>
      <c r="O155" s="58"/>
      <c r="P155" s="58"/>
      <c r="Q155" s="80"/>
      <c r="S155" s="81"/>
    </row>
    <row r="156">
      <c r="E156" s="17">
        <v>19.0</v>
      </c>
      <c r="F156" s="17">
        <v>3.0</v>
      </c>
      <c r="G156" s="17">
        <v>4.0</v>
      </c>
      <c r="H156" s="17">
        <v>1.0</v>
      </c>
      <c r="I156" s="17">
        <v>1.0</v>
      </c>
      <c r="J156" s="17">
        <v>0.0</v>
      </c>
      <c r="K156" s="76">
        <f t="shared" si="1"/>
        <v>0</v>
      </c>
      <c r="M156" s="44"/>
      <c r="N156" s="58"/>
      <c r="O156" s="58"/>
      <c r="P156" s="58"/>
      <c r="Q156" s="80"/>
      <c r="S156" s="81"/>
    </row>
    <row r="157">
      <c r="E157" s="17">
        <v>20.0</v>
      </c>
      <c r="F157" s="17">
        <v>4.0</v>
      </c>
      <c r="G157" s="17">
        <v>4.0</v>
      </c>
      <c r="H157" s="17">
        <v>2.0</v>
      </c>
      <c r="I157" s="17">
        <v>2.0</v>
      </c>
      <c r="J157" s="17">
        <v>5.0</v>
      </c>
      <c r="K157" s="76">
        <f t="shared" si="1"/>
        <v>1</v>
      </c>
      <c r="L157" s="17" t="s">
        <v>83</v>
      </c>
      <c r="M157" s="44" t="s">
        <v>545</v>
      </c>
      <c r="N157" s="44" t="s">
        <v>551</v>
      </c>
      <c r="O157" s="58"/>
      <c r="P157" s="58"/>
      <c r="Q157" s="80"/>
      <c r="S157" s="81"/>
    </row>
    <row r="158">
      <c r="E158" s="17">
        <v>21.0</v>
      </c>
      <c r="F158" s="17">
        <v>6.0</v>
      </c>
      <c r="G158" s="17">
        <v>6.0</v>
      </c>
      <c r="H158" s="17">
        <v>5.0</v>
      </c>
      <c r="I158" s="17">
        <v>5.0</v>
      </c>
      <c r="J158" s="17">
        <v>0.0</v>
      </c>
      <c r="K158" s="76">
        <f t="shared" si="1"/>
        <v>1</v>
      </c>
      <c r="L158" s="17" t="s">
        <v>83</v>
      </c>
      <c r="M158" s="44" t="s">
        <v>545</v>
      </c>
      <c r="N158" s="44" t="s">
        <v>551</v>
      </c>
      <c r="O158" s="58"/>
      <c r="P158" s="58"/>
      <c r="Q158" s="80"/>
      <c r="S158" s="81"/>
    </row>
    <row r="159">
      <c r="E159" s="17">
        <v>22.0</v>
      </c>
      <c r="F159" s="17">
        <v>3.0</v>
      </c>
      <c r="G159" s="17">
        <v>11.0</v>
      </c>
      <c r="H159" s="17">
        <v>2.0</v>
      </c>
      <c r="I159" s="17">
        <v>2.0</v>
      </c>
      <c r="J159" s="17">
        <v>0.0</v>
      </c>
      <c r="K159" s="76">
        <f t="shared" si="1"/>
        <v>1</v>
      </c>
      <c r="L159" s="17" t="s">
        <v>83</v>
      </c>
      <c r="M159" s="44" t="s">
        <v>539</v>
      </c>
      <c r="N159" s="44" t="s">
        <v>556</v>
      </c>
      <c r="O159" s="58"/>
      <c r="P159" s="58"/>
      <c r="Q159" s="80"/>
      <c r="S159" s="81"/>
    </row>
    <row r="160">
      <c r="E160" s="17">
        <v>23.0</v>
      </c>
      <c r="F160" s="17">
        <v>3.0</v>
      </c>
      <c r="G160" s="17">
        <v>3.0</v>
      </c>
      <c r="H160" s="17">
        <v>2.0</v>
      </c>
      <c r="I160" s="17">
        <v>2.0</v>
      </c>
      <c r="J160" s="17">
        <v>7.0</v>
      </c>
      <c r="K160" s="76">
        <f t="shared" si="1"/>
        <v>1</v>
      </c>
      <c r="L160" s="17" t="s">
        <v>83</v>
      </c>
      <c r="M160" s="44" t="s">
        <v>545</v>
      </c>
      <c r="N160" s="44" t="s">
        <v>551</v>
      </c>
      <c r="O160" s="58"/>
      <c r="P160" s="58"/>
      <c r="Q160" s="80"/>
      <c r="S160" s="81"/>
    </row>
    <row r="161">
      <c r="E161" s="17">
        <v>24.0</v>
      </c>
      <c r="F161" s="17">
        <v>3.0</v>
      </c>
      <c r="G161" s="17">
        <v>4.0</v>
      </c>
      <c r="H161" s="17">
        <v>3.0</v>
      </c>
      <c r="I161" s="17">
        <v>3.0</v>
      </c>
      <c r="J161" s="17">
        <v>0.0</v>
      </c>
      <c r="K161" s="76">
        <f t="shared" si="1"/>
        <v>1</v>
      </c>
      <c r="L161" s="17" t="s">
        <v>83</v>
      </c>
      <c r="M161" s="44" t="s">
        <v>545</v>
      </c>
      <c r="N161" s="44" t="s">
        <v>551</v>
      </c>
      <c r="O161" s="58"/>
      <c r="P161" s="58"/>
      <c r="Q161" s="80"/>
      <c r="S161" s="81"/>
    </row>
    <row r="162">
      <c r="E162" s="17">
        <v>25.0</v>
      </c>
      <c r="F162" s="17">
        <v>4.0</v>
      </c>
      <c r="G162" s="17">
        <v>5.0</v>
      </c>
      <c r="H162" s="17">
        <v>4.0</v>
      </c>
      <c r="I162" s="17">
        <v>4.0</v>
      </c>
      <c r="J162" s="17">
        <v>2.0</v>
      </c>
      <c r="K162" s="76">
        <f t="shared" si="1"/>
        <v>1</v>
      </c>
      <c r="L162" s="17" t="s">
        <v>83</v>
      </c>
      <c r="M162" s="44" t="s">
        <v>539</v>
      </c>
      <c r="N162" s="44" t="s">
        <v>556</v>
      </c>
      <c r="O162" s="58"/>
      <c r="P162" s="58"/>
      <c r="Q162" s="80"/>
      <c r="S162" s="81"/>
    </row>
    <row r="163">
      <c r="E163" s="17">
        <v>26.0</v>
      </c>
      <c r="F163" s="17">
        <v>3.0</v>
      </c>
      <c r="G163" s="17">
        <v>5.0</v>
      </c>
      <c r="H163" s="17">
        <v>2.0</v>
      </c>
      <c r="I163" s="17">
        <v>2.0</v>
      </c>
      <c r="J163" s="17">
        <v>8.0</v>
      </c>
      <c r="K163" s="76">
        <f t="shared" si="1"/>
        <v>1</v>
      </c>
      <c r="L163" s="17" t="s">
        <v>83</v>
      </c>
      <c r="M163" s="44" t="s">
        <v>545</v>
      </c>
      <c r="N163" s="44" t="s">
        <v>551</v>
      </c>
      <c r="O163" s="58"/>
      <c r="P163" s="58"/>
      <c r="Q163" s="80"/>
      <c r="S163" s="81"/>
    </row>
    <row r="164">
      <c r="A164" s="17">
        <v>3.0</v>
      </c>
      <c r="C164" s="17" t="s">
        <v>13</v>
      </c>
      <c r="D164" s="17">
        <v>21.0</v>
      </c>
      <c r="E164" s="17">
        <v>0.0</v>
      </c>
      <c r="F164" s="17">
        <v>4.0</v>
      </c>
      <c r="G164" s="17">
        <v>6.0</v>
      </c>
      <c r="H164" s="17">
        <v>2.0</v>
      </c>
      <c r="I164" s="17">
        <v>2.0</v>
      </c>
      <c r="J164" s="17">
        <v>16.0</v>
      </c>
      <c r="K164" s="76">
        <f t="shared" si="1"/>
        <v>1</v>
      </c>
      <c r="L164" s="17" t="s">
        <v>83</v>
      </c>
      <c r="M164" s="44" t="s">
        <v>539</v>
      </c>
      <c r="N164" s="44" t="s">
        <v>556</v>
      </c>
      <c r="O164" s="58"/>
      <c r="P164" s="58"/>
      <c r="Q164" s="80"/>
      <c r="S164" s="81">
        <f>countif(M164:M198, "=Meaningful")/ROWS(M164:M198)</f>
        <v>0</v>
      </c>
      <c r="T164" s="76">
        <f>countif(M164:M198, "=Meaningful")</f>
        <v>0</v>
      </c>
    </row>
    <row r="165">
      <c r="E165" s="17">
        <v>1.0</v>
      </c>
      <c r="F165" s="17">
        <v>7.0</v>
      </c>
      <c r="G165" s="17">
        <v>3.0</v>
      </c>
      <c r="H165" s="17">
        <v>1.0</v>
      </c>
      <c r="I165" s="17">
        <v>1.0</v>
      </c>
      <c r="J165" s="17">
        <v>2.0</v>
      </c>
      <c r="K165" s="76">
        <f t="shared" si="1"/>
        <v>0</v>
      </c>
      <c r="M165" s="44"/>
      <c r="N165" s="58"/>
      <c r="O165" s="58"/>
      <c r="P165" s="58"/>
      <c r="Q165" s="80"/>
      <c r="S165" s="81"/>
    </row>
    <row r="166">
      <c r="E166" s="17">
        <v>2.0</v>
      </c>
      <c r="F166" s="17">
        <v>3.0</v>
      </c>
      <c r="G166" s="17">
        <v>7.0</v>
      </c>
      <c r="H166" s="17">
        <v>2.0</v>
      </c>
      <c r="I166" s="17">
        <v>2.0</v>
      </c>
      <c r="J166" s="17">
        <v>0.0</v>
      </c>
      <c r="K166" s="76">
        <f t="shared" si="1"/>
        <v>1</v>
      </c>
      <c r="L166" s="17" t="s">
        <v>83</v>
      </c>
      <c r="M166" s="44" t="s">
        <v>545</v>
      </c>
      <c r="N166" s="44" t="s">
        <v>591</v>
      </c>
      <c r="O166" s="58"/>
      <c r="P166" s="58"/>
      <c r="Q166" s="80"/>
      <c r="S166" s="81"/>
    </row>
    <row r="167">
      <c r="E167" s="17">
        <v>3.0</v>
      </c>
      <c r="F167" s="17">
        <v>4.0</v>
      </c>
      <c r="G167" s="17">
        <v>5.0</v>
      </c>
      <c r="H167" s="17">
        <v>4.0</v>
      </c>
      <c r="I167" s="17">
        <v>4.0</v>
      </c>
      <c r="J167" s="17">
        <v>0.0</v>
      </c>
      <c r="K167" s="76">
        <f t="shared" si="1"/>
        <v>1</v>
      </c>
      <c r="L167" s="17" t="s">
        <v>83</v>
      </c>
      <c r="M167" s="44" t="s">
        <v>545</v>
      </c>
      <c r="N167" s="44" t="s">
        <v>591</v>
      </c>
      <c r="O167" s="58"/>
      <c r="P167" s="58"/>
      <c r="Q167" s="80"/>
      <c r="S167" s="81"/>
    </row>
    <row r="168">
      <c r="E168" s="17">
        <v>4.0</v>
      </c>
      <c r="F168" s="17">
        <v>3.0</v>
      </c>
      <c r="G168" s="17">
        <v>3.0</v>
      </c>
      <c r="H168" s="17">
        <v>2.0</v>
      </c>
      <c r="I168" s="17">
        <v>2.0</v>
      </c>
      <c r="J168" s="17">
        <v>0.0</v>
      </c>
      <c r="K168" s="76">
        <f t="shared" si="1"/>
        <v>1</v>
      </c>
      <c r="L168" s="17" t="s">
        <v>83</v>
      </c>
      <c r="M168" s="44" t="s">
        <v>545</v>
      </c>
      <c r="N168" s="44" t="s">
        <v>591</v>
      </c>
      <c r="O168" s="58"/>
      <c r="P168" s="58"/>
      <c r="Q168" s="80"/>
      <c r="S168" s="81"/>
    </row>
    <row r="169">
      <c r="A169" s="17">
        <v>4.0</v>
      </c>
      <c r="C169" s="17" t="s">
        <v>14</v>
      </c>
      <c r="D169" s="17">
        <v>106.0</v>
      </c>
      <c r="E169" s="17">
        <v>0.0</v>
      </c>
      <c r="F169" s="17">
        <v>3.0</v>
      </c>
      <c r="G169" s="17">
        <v>4.0</v>
      </c>
      <c r="H169" s="17">
        <v>3.0</v>
      </c>
      <c r="I169" s="17">
        <v>3.0</v>
      </c>
      <c r="J169" s="17">
        <v>0.0</v>
      </c>
      <c r="K169" s="76">
        <f t="shared" si="1"/>
        <v>1</v>
      </c>
      <c r="L169" s="17" t="s">
        <v>83</v>
      </c>
      <c r="M169" s="44" t="s">
        <v>545</v>
      </c>
      <c r="N169" s="44" t="s">
        <v>591</v>
      </c>
      <c r="O169" s="58"/>
      <c r="P169" s="58"/>
      <c r="Q169" s="80"/>
      <c r="S169" s="81">
        <f>countif(M169:M198, "=Meaningful")/ROWS(M169:M203)</f>
        <v>0</v>
      </c>
      <c r="T169" s="76">
        <f>countif(M169:M198, "=Meaningful")</f>
        <v>0</v>
      </c>
    </row>
    <row r="170">
      <c r="E170" s="17">
        <v>1.0</v>
      </c>
      <c r="F170" s="17">
        <v>3.0</v>
      </c>
      <c r="G170" s="17">
        <v>6.0</v>
      </c>
      <c r="H170" s="17">
        <v>2.0</v>
      </c>
      <c r="I170" s="17">
        <v>2.0</v>
      </c>
      <c r="J170" s="17">
        <v>4.0</v>
      </c>
      <c r="K170" s="76">
        <f t="shared" si="1"/>
        <v>1</v>
      </c>
      <c r="L170" s="17" t="s">
        <v>83</v>
      </c>
      <c r="M170" s="44" t="s">
        <v>539</v>
      </c>
      <c r="N170" s="44" t="s">
        <v>556</v>
      </c>
      <c r="O170" s="58"/>
      <c r="P170" s="58"/>
      <c r="Q170" s="80"/>
      <c r="S170" s="81"/>
    </row>
    <row r="171">
      <c r="E171" s="17">
        <v>2.0</v>
      </c>
      <c r="F171" s="17">
        <v>4.0</v>
      </c>
      <c r="G171" s="17">
        <v>4.0</v>
      </c>
      <c r="H171" s="17">
        <v>3.0</v>
      </c>
      <c r="I171" s="17">
        <v>4.0</v>
      </c>
      <c r="J171" s="17">
        <v>0.0</v>
      </c>
      <c r="K171" s="76">
        <f t="shared" si="1"/>
        <v>1</v>
      </c>
      <c r="L171" s="17" t="s">
        <v>83</v>
      </c>
      <c r="M171" s="44" t="s">
        <v>545</v>
      </c>
      <c r="N171" s="44" t="s">
        <v>591</v>
      </c>
      <c r="O171" s="58"/>
      <c r="P171" s="58"/>
      <c r="Q171" s="80"/>
      <c r="S171" s="81"/>
    </row>
    <row r="172">
      <c r="E172" s="17">
        <v>3.0</v>
      </c>
      <c r="F172" s="17">
        <v>4.0</v>
      </c>
      <c r="G172" s="17">
        <v>10.0</v>
      </c>
      <c r="H172" s="17">
        <v>1.0</v>
      </c>
      <c r="I172" s="17">
        <v>1.0</v>
      </c>
      <c r="J172" s="17">
        <v>0.0</v>
      </c>
      <c r="K172" s="76">
        <f t="shared" si="1"/>
        <v>0</v>
      </c>
      <c r="M172" s="44"/>
      <c r="N172" s="58"/>
      <c r="O172" s="58"/>
      <c r="P172" s="58"/>
      <c r="Q172" s="80"/>
      <c r="S172" s="81"/>
    </row>
    <row r="173">
      <c r="E173" s="17">
        <v>4.0</v>
      </c>
      <c r="F173" s="17">
        <v>3.0</v>
      </c>
      <c r="G173" s="17">
        <v>17.0</v>
      </c>
      <c r="H173" s="17">
        <v>1.0</v>
      </c>
      <c r="I173" s="17">
        <v>1.0</v>
      </c>
      <c r="J173" s="17">
        <v>0.0</v>
      </c>
      <c r="K173" s="76">
        <f t="shared" si="1"/>
        <v>0</v>
      </c>
      <c r="M173" s="44"/>
      <c r="N173" s="58"/>
      <c r="O173" s="58"/>
      <c r="P173" s="58"/>
      <c r="Q173" s="80"/>
      <c r="S173" s="81"/>
    </row>
    <row r="174">
      <c r="E174" s="17">
        <v>5.0</v>
      </c>
      <c r="F174" s="17">
        <v>3.0</v>
      </c>
      <c r="G174" s="17">
        <v>16.0</v>
      </c>
      <c r="H174" s="17">
        <v>1.0</v>
      </c>
      <c r="I174" s="17">
        <v>1.0</v>
      </c>
      <c r="J174" s="17">
        <v>3.0</v>
      </c>
      <c r="K174" s="76">
        <f t="shared" si="1"/>
        <v>0</v>
      </c>
      <c r="M174" s="44"/>
      <c r="N174" s="58"/>
      <c r="O174" s="58"/>
      <c r="P174" s="58"/>
      <c r="Q174" s="80"/>
      <c r="S174" s="81"/>
    </row>
    <row r="175">
      <c r="E175" s="17">
        <v>6.0</v>
      </c>
      <c r="F175" s="17">
        <v>5.0</v>
      </c>
      <c r="G175" s="17">
        <v>4.0</v>
      </c>
      <c r="H175" s="17">
        <v>3.0</v>
      </c>
      <c r="I175" s="17">
        <v>4.0</v>
      </c>
      <c r="J175" s="17">
        <v>0.0</v>
      </c>
      <c r="K175" s="76">
        <f t="shared" si="1"/>
        <v>1</v>
      </c>
      <c r="L175" s="17" t="s">
        <v>83</v>
      </c>
      <c r="M175" s="44" t="s">
        <v>545</v>
      </c>
      <c r="N175" s="44" t="s">
        <v>591</v>
      </c>
      <c r="O175" s="58"/>
      <c r="P175" s="58"/>
      <c r="Q175" s="80"/>
      <c r="S175" s="81"/>
    </row>
    <row r="176">
      <c r="E176" s="17">
        <v>7.0</v>
      </c>
      <c r="F176" s="17">
        <v>3.0</v>
      </c>
      <c r="G176" s="17">
        <v>7.0</v>
      </c>
      <c r="H176" s="17">
        <v>3.0</v>
      </c>
      <c r="I176" s="17">
        <v>2.0</v>
      </c>
      <c r="J176" s="17">
        <v>0.0</v>
      </c>
      <c r="K176" s="76">
        <f t="shared" si="1"/>
        <v>1</v>
      </c>
      <c r="L176" s="17" t="s">
        <v>83</v>
      </c>
      <c r="M176" s="44" t="s">
        <v>539</v>
      </c>
      <c r="N176" s="44" t="s">
        <v>556</v>
      </c>
      <c r="O176" s="58"/>
      <c r="P176" s="58"/>
      <c r="Q176" s="80"/>
      <c r="S176" s="81"/>
    </row>
    <row r="177">
      <c r="E177" s="17">
        <v>8.0</v>
      </c>
      <c r="F177" s="17">
        <v>3.0</v>
      </c>
      <c r="G177" s="17">
        <v>12.0</v>
      </c>
      <c r="H177" s="17">
        <v>1.0</v>
      </c>
      <c r="I177" s="17">
        <v>1.0</v>
      </c>
      <c r="J177" s="17">
        <v>0.0</v>
      </c>
      <c r="K177" s="76">
        <f t="shared" si="1"/>
        <v>0</v>
      </c>
      <c r="M177" s="44"/>
      <c r="N177" s="58"/>
      <c r="O177" s="58"/>
      <c r="P177" s="58"/>
      <c r="Q177" s="80"/>
      <c r="S177" s="81"/>
    </row>
    <row r="178">
      <c r="E178" s="17">
        <v>9.0</v>
      </c>
      <c r="F178" s="17">
        <v>4.0</v>
      </c>
      <c r="G178" s="17">
        <v>10.0</v>
      </c>
      <c r="H178" s="17">
        <v>1.0</v>
      </c>
      <c r="I178" s="17">
        <v>1.0</v>
      </c>
      <c r="J178" s="17">
        <v>0.0</v>
      </c>
      <c r="K178" s="76">
        <f t="shared" si="1"/>
        <v>0</v>
      </c>
      <c r="M178" s="44"/>
      <c r="N178" s="58"/>
      <c r="O178" s="58"/>
      <c r="P178" s="58"/>
      <c r="Q178" s="80"/>
      <c r="S178" s="81"/>
    </row>
    <row r="179">
      <c r="E179" s="17">
        <v>10.0</v>
      </c>
      <c r="F179" s="17">
        <v>3.0</v>
      </c>
      <c r="G179" s="17">
        <v>2.0</v>
      </c>
      <c r="H179" s="17">
        <v>3.0</v>
      </c>
      <c r="I179" s="17">
        <v>3.0</v>
      </c>
      <c r="J179" s="17">
        <v>0.0</v>
      </c>
      <c r="K179" s="76">
        <f t="shared" si="1"/>
        <v>1</v>
      </c>
      <c r="L179" s="17" t="s">
        <v>83</v>
      </c>
      <c r="M179" s="44" t="s">
        <v>545</v>
      </c>
      <c r="N179" s="44" t="s">
        <v>591</v>
      </c>
      <c r="O179" s="58"/>
      <c r="P179" s="58"/>
      <c r="Q179" s="80"/>
      <c r="S179" s="81"/>
    </row>
    <row r="180">
      <c r="E180" s="17">
        <v>11.0</v>
      </c>
      <c r="F180" s="17">
        <v>3.0</v>
      </c>
      <c r="G180" s="17">
        <v>12.0</v>
      </c>
      <c r="H180" s="17">
        <v>1.0</v>
      </c>
      <c r="I180" s="17">
        <v>1.0</v>
      </c>
      <c r="J180" s="17">
        <v>8.0</v>
      </c>
      <c r="K180" s="76">
        <f t="shared" si="1"/>
        <v>0</v>
      </c>
      <c r="M180" s="44"/>
      <c r="N180" s="58"/>
      <c r="O180" s="58"/>
      <c r="P180" s="58"/>
      <c r="Q180" s="80"/>
      <c r="S180" s="81"/>
    </row>
    <row r="181">
      <c r="E181" s="17">
        <v>12.0</v>
      </c>
      <c r="F181" s="17">
        <v>3.0</v>
      </c>
      <c r="G181" s="17">
        <v>4.0</v>
      </c>
      <c r="H181" s="17">
        <v>3.0</v>
      </c>
      <c r="I181" s="17">
        <v>3.0</v>
      </c>
      <c r="J181" s="17">
        <v>0.0</v>
      </c>
      <c r="K181" s="76">
        <f t="shared" si="1"/>
        <v>1</v>
      </c>
      <c r="L181" s="17" t="s">
        <v>83</v>
      </c>
      <c r="M181" s="44" t="s">
        <v>545</v>
      </c>
      <c r="N181" s="44" t="s">
        <v>591</v>
      </c>
      <c r="O181" s="58"/>
      <c r="P181" s="58"/>
      <c r="Q181" s="80"/>
      <c r="S181" s="81"/>
    </row>
    <row r="182">
      <c r="E182" s="17">
        <v>13.0</v>
      </c>
      <c r="F182" s="17">
        <v>3.0</v>
      </c>
      <c r="G182" s="17">
        <v>5.0</v>
      </c>
      <c r="H182" s="17">
        <v>1.0</v>
      </c>
      <c r="I182" s="17">
        <v>1.0</v>
      </c>
      <c r="J182" s="17">
        <v>5.0</v>
      </c>
      <c r="K182" s="76">
        <f t="shared" si="1"/>
        <v>0</v>
      </c>
      <c r="M182" s="44"/>
      <c r="N182" s="58"/>
      <c r="O182" s="58"/>
      <c r="P182" s="58"/>
      <c r="Q182" s="80"/>
      <c r="S182" s="81"/>
    </row>
    <row r="183">
      <c r="E183" s="17">
        <v>14.0</v>
      </c>
      <c r="F183" s="17">
        <v>3.0</v>
      </c>
      <c r="G183" s="17">
        <v>5.0</v>
      </c>
      <c r="H183" s="17">
        <v>2.0</v>
      </c>
      <c r="I183" s="17">
        <v>3.0</v>
      </c>
      <c r="J183" s="17">
        <v>4.0</v>
      </c>
      <c r="K183" s="76">
        <f t="shared" si="1"/>
        <v>1</v>
      </c>
      <c r="L183" s="17" t="s">
        <v>83</v>
      </c>
      <c r="M183" s="44" t="s">
        <v>545</v>
      </c>
      <c r="N183" s="44" t="s">
        <v>591</v>
      </c>
      <c r="O183" s="58"/>
      <c r="P183" s="58"/>
      <c r="Q183" s="80"/>
      <c r="S183" s="81"/>
    </row>
    <row r="184">
      <c r="E184" s="17">
        <v>15.0</v>
      </c>
      <c r="F184" s="17">
        <v>3.0</v>
      </c>
      <c r="G184" s="17">
        <v>10.0</v>
      </c>
      <c r="H184" s="17">
        <v>1.0</v>
      </c>
      <c r="I184" s="17">
        <v>1.0</v>
      </c>
      <c r="J184" s="17">
        <v>0.0</v>
      </c>
      <c r="K184" s="76">
        <f t="shared" si="1"/>
        <v>0</v>
      </c>
      <c r="M184" s="44"/>
      <c r="N184" s="58"/>
      <c r="O184" s="58"/>
      <c r="P184" s="58"/>
      <c r="Q184" s="80"/>
      <c r="S184" s="81"/>
    </row>
    <row r="185">
      <c r="E185" s="17">
        <v>16.0</v>
      </c>
      <c r="F185" s="17">
        <v>3.0</v>
      </c>
      <c r="G185" s="17">
        <v>15.0</v>
      </c>
      <c r="H185" s="17">
        <v>1.0</v>
      </c>
      <c r="I185" s="17">
        <v>1.0</v>
      </c>
      <c r="J185" s="17">
        <v>0.0</v>
      </c>
      <c r="K185" s="76">
        <f t="shared" si="1"/>
        <v>0</v>
      </c>
      <c r="M185" s="44"/>
      <c r="N185" s="58"/>
      <c r="O185" s="58"/>
      <c r="P185" s="58"/>
      <c r="Q185" s="80"/>
      <c r="S185" s="81"/>
    </row>
    <row r="186">
      <c r="E186" s="17">
        <v>17.0</v>
      </c>
      <c r="F186" s="17">
        <v>6.0</v>
      </c>
      <c r="G186" s="17">
        <v>7.0</v>
      </c>
      <c r="H186" s="17">
        <v>1.0</v>
      </c>
      <c r="I186" s="17">
        <v>1.0</v>
      </c>
      <c r="J186" s="17">
        <v>4.0</v>
      </c>
      <c r="K186" s="76">
        <f t="shared" si="1"/>
        <v>0</v>
      </c>
      <c r="M186" s="44"/>
      <c r="N186" s="58"/>
      <c r="O186" s="58"/>
      <c r="P186" s="58"/>
      <c r="Q186" s="80"/>
      <c r="S186" s="81"/>
    </row>
    <row r="187">
      <c r="E187" s="17">
        <v>18.0</v>
      </c>
      <c r="F187" s="17">
        <v>3.0</v>
      </c>
      <c r="G187" s="17">
        <v>7.0</v>
      </c>
      <c r="H187" s="17">
        <v>3.0</v>
      </c>
      <c r="I187" s="17">
        <v>3.0</v>
      </c>
      <c r="J187" s="17">
        <v>0.0</v>
      </c>
      <c r="K187" s="76">
        <f t="shared" si="1"/>
        <v>1</v>
      </c>
      <c r="L187" s="17" t="s">
        <v>83</v>
      </c>
      <c r="M187" s="44" t="s">
        <v>545</v>
      </c>
      <c r="N187" s="44" t="s">
        <v>591</v>
      </c>
      <c r="O187" s="58"/>
      <c r="P187" s="58"/>
      <c r="Q187" s="80"/>
      <c r="S187" s="81"/>
    </row>
    <row r="188">
      <c r="E188" s="17">
        <v>19.0</v>
      </c>
      <c r="F188" s="17">
        <v>4.0</v>
      </c>
      <c r="G188" s="17">
        <v>7.0</v>
      </c>
      <c r="H188" s="17">
        <v>2.0</v>
      </c>
      <c r="I188" s="17">
        <v>3.0</v>
      </c>
      <c r="J188" s="17">
        <v>0.0</v>
      </c>
      <c r="K188" s="76">
        <f t="shared" si="1"/>
        <v>1</v>
      </c>
      <c r="L188" s="17" t="s">
        <v>83</v>
      </c>
      <c r="M188" s="44" t="s">
        <v>545</v>
      </c>
      <c r="N188" s="44" t="s">
        <v>591</v>
      </c>
      <c r="O188" s="58"/>
      <c r="P188" s="58"/>
      <c r="Q188" s="80"/>
      <c r="S188" s="81"/>
    </row>
    <row r="189">
      <c r="E189" s="17">
        <v>20.0</v>
      </c>
      <c r="F189" s="17">
        <v>4.0</v>
      </c>
      <c r="G189" s="17">
        <v>34.0</v>
      </c>
      <c r="H189" s="17">
        <v>1.0</v>
      </c>
      <c r="I189" s="17">
        <v>1.0</v>
      </c>
      <c r="J189" s="17">
        <v>13.0</v>
      </c>
      <c r="K189" s="76">
        <f t="shared" si="1"/>
        <v>0</v>
      </c>
      <c r="M189" s="44"/>
      <c r="N189" s="58"/>
      <c r="O189" s="58"/>
      <c r="P189" s="58"/>
      <c r="Q189" s="80"/>
      <c r="S189" s="81"/>
    </row>
    <row r="190">
      <c r="E190" s="17">
        <v>21.0</v>
      </c>
      <c r="F190" s="17">
        <v>3.0</v>
      </c>
      <c r="G190" s="17">
        <v>9.0</v>
      </c>
      <c r="H190" s="17">
        <v>1.0</v>
      </c>
      <c r="I190" s="17">
        <v>1.0</v>
      </c>
      <c r="J190" s="17">
        <v>0.0</v>
      </c>
      <c r="K190" s="76">
        <f t="shared" si="1"/>
        <v>0</v>
      </c>
      <c r="M190" s="44"/>
      <c r="N190" s="58"/>
      <c r="O190" s="58"/>
      <c r="P190" s="58"/>
      <c r="Q190" s="80"/>
      <c r="S190" s="81"/>
    </row>
    <row r="191">
      <c r="E191" s="17">
        <v>22.0</v>
      </c>
      <c r="F191" s="17">
        <v>4.0</v>
      </c>
      <c r="G191" s="17">
        <v>10.0</v>
      </c>
      <c r="H191" s="17">
        <v>2.0</v>
      </c>
      <c r="I191" s="17">
        <v>2.0</v>
      </c>
      <c r="J191" s="17">
        <v>0.0</v>
      </c>
      <c r="K191" s="76">
        <f t="shared" si="1"/>
        <v>1</v>
      </c>
      <c r="L191" s="17" t="s">
        <v>83</v>
      </c>
      <c r="M191" s="44" t="s">
        <v>539</v>
      </c>
      <c r="N191" s="44" t="s">
        <v>556</v>
      </c>
      <c r="O191" s="58"/>
      <c r="P191" s="58"/>
      <c r="Q191" s="80"/>
      <c r="S191" s="81"/>
    </row>
    <row r="192">
      <c r="E192" s="17">
        <v>23.0</v>
      </c>
      <c r="F192" s="17">
        <v>3.0</v>
      </c>
      <c r="G192" s="17">
        <v>4.0</v>
      </c>
      <c r="H192" s="17">
        <v>3.0</v>
      </c>
      <c r="I192" s="17">
        <v>3.0</v>
      </c>
      <c r="J192" s="17">
        <v>0.0</v>
      </c>
      <c r="K192" s="76">
        <f t="shared" si="1"/>
        <v>1</v>
      </c>
      <c r="L192" s="17" t="s">
        <v>83</v>
      </c>
      <c r="M192" s="44" t="s">
        <v>545</v>
      </c>
      <c r="N192" s="44" t="s">
        <v>591</v>
      </c>
      <c r="O192" s="58"/>
      <c r="P192" s="58"/>
      <c r="Q192" s="80"/>
      <c r="S192" s="81"/>
    </row>
    <row r="193">
      <c r="E193" s="17">
        <v>24.0</v>
      </c>
      <c r="F193" s="17">
        <v>3.0</v>
      </c>
      <c r="G193" s="17">
        <v>4.0</v>
      </c>
      <c r="H193" s="17">
        <v>2.0</v>
      </c>
      <c r="I193" s="17">
        <v>2.0</v>
      </c>
      <c r="J193" s="17">
        <v>0.0</v>
      </c>
      <c r="K193" s="76">
        <f t="shared" si="1"/>
        <v>1</v>
      </c>
      <c r="L193" s="17" t="s">
        <v>83</v>
      </c>
      <c r="M193" s="44" t="s">
        <v>545</v>
      </c>
      <c r="N193" s="44" t="s">
        <v>591</v>
      </c>
      <c r="O193" s="58"/>
      <c r="P193" s="58"/>
      <c r="Q193" s="80"/>
      <c r="S193" s="81"/>
    </row>
    <row r="194">
      <c r="E194" s="17">
        <v>25.0</v>
      </c>
      <c r="F194" s="17">
        <v>3.0</v>
      </c>
      <c r="G194" s="17">
        <v>4.0</v>
      </c>
      <c r="H194" s="17">
        <v>3.0</v>
      </c>
      <c r="I194" s="17">
        <v>3.0</v>
      </c>
      <c r="J194" s="17">
        <v>4.0</v>
      </c>
      <c r="K194" s="76">
        <f t="shared" si="1"/>
        <v>1</v>
      </c>
      <c r="L194" s="17" t="s">
        <v>83</v>
      </c>
      <c r="M194" s="44" t="s">
        <v>545</v>
      </c>
      <c r="N194" s="44" t="s">
        <v>591</v>
      </c>
      <c r="O194" s="58"/>
      <c r="P194" s="58"/>
      <c r="Q194" s="80"/>
      <c r="S194" s="81"/>
    </row>
    <row r="195">
      <c r="E195" s="17">
        <v>26.0</v>
      </c>
      <c r="F195" s="17">
        <v>3.0</v>
      </c>
      <c r="G195" s="17">
        <v>5.0</v>
      </c>
      <c r="H195" s="17">
        <v>3.0</v>
      </c>
      <c r="I195" s="17">
        <v>3.0</v>
      </c>
      <c r="J195" s="17">
        <v>0.0</v>
      </c>
      <c r="K195" s="76">
        <f t="shared" si="1"/>
        <v>1</v>
      </c>
      <c r="L195" s="17" t="s">
        <v>83</v>
      </c>
      <c r="M195" s="44" t="s">
        <v>545</v>
      </c>
      <c r="N195" s="44" t="s">
        <v>591</v>
      </c>
      <c r="O195" s="58"/>
      <c r="P195" s="58"/>
      <c r="Q195" s="80"/>
      <c r="S195" s="81"/>
    </row>
    <row r="196">
      <c r="E196" s="17">
        <v>27.0</v>
      </c>
      <c r="F196" s="17">
        <v>3.0</v>
      </c>
      <c r="G196" s="17">
        <v>4.0</v>
      </c>
      <c r="H196" s="17">
        <v>2.0</v>
      </c>
      <c r="I196" s="17">
        <v>2.0</v>
      </c>
      <c r="J196" s="17">
        <v>7.0</v>
      </c>
      <c r="K196" s="76">
        <f t="shared" si="1"/>
        <v>1</v>
      </c>
      <c r="L196" s="17" t="s">
        <v>83</v>
      </c>
      <c r="M196" s="44" t="s">
        <v>545</v>
      </c>
      <c r="N196" s="44" t="s">
        <v>591</v>
      </c>
      <c r="O196" s="58"/>
      <c r="P196" s="58"/>
      <c r="Q196" s="80"/>
      <c r="S196" s="81"/>
    </row>
    <row r="197">
      <c r="E197" s="17">
        <v>28.0</v>
      </c>
      <c r="F197" s="17">
        <v>3.0</v>
      </c>
      <c r="G197" s="17">
        <v>4.0</v>
      </c>
      <c r="H197" s="17">
        <v>2.0</v>
      </c>
      <c r="I197" s="17">
        <v>3.0</v>
      </c>
      <c r="J197" s="17">
        <v>0.0</v>
      </c>
      <c r="K197" s="76">
        <f t="shared" si="1"/>
        <v>1</v>
      </c>
      <c r="L197" s="17" t="s">
        <v>83</v>
      </c>
      <c r="M197" s="44" t="s">
        <v>545</v>
      </c>
      <c r="N197" s="44" t="s">
        <v>591</v>
      </c>
      <c r="O197" s="58"/>
      <c r="P197" s="58"/>
      <c r="Q197" s="80"/>
      <c r="S197" s="81"/>
    </row>
    <row r="198">
      <c r="E198" s="17">
        <v>29.0</v>
      </c>
      <c r="F198" s="17">
        <v>3.0</v>
      </c>
      <c r="G198" s="17">
        <v>6.0</v>
      </c>
      <c r="H198" s="17">
        <v>2.0</v>
      </c>
      <c r="I198" s="17">
        <v>2.0</v>
      </c>
      <c r="J198" s="17">
        <v>0.0</v>
      </c>
      <c r="K198" s="76">
        <f t="shared" si="1"/>
        <v>1</v>
      </c>
      <c r="L198" s="17" t="s">
        <v>83</v>
      </c>
      <c r="M198" s="44" t="s">
        <v>545</v>
      </c>
      <c r="N198" s="44" t="s">
        <v>591</v>
      </c>
      <c r="O198" s="58"/>
      <c r="P198" s="58"/>
      <c r="Q198" s="80"/>
      <c r="S198" s="81"/>
    </row>
    <row r="199">
      <c r="A199" s="17">
        <v>5.0</v>
      </c>
      <c r="C199" s="17" t="s">
        <v>15</v>
      </c>
      <c r="D199" s="17">
        <v>57.0</v>
      </c>
      <c r="E199" s="17">
        <v>0.0</v>
      </c>
      <c r="F199" s="17">
        <v>3.0</v>
      </c>
      <c r="G199" s="17">
        <v>7.0</v>
      </c>
      <c r="H199" s="17">
        <v>3.0</v>
      </c>
      <c r="I199" s="17">
        <v>3.0</v>
      </c>
      <c r="J199" s="17">
        <v>4.0</v>
      </c>
      <c r="K199" s="76">
        <f t="shared" si="1"/>
        <v>1</v>
      </c>
      <c r="L199" s="17" t="s">
        <v>58</v>
      </c>
      <c r="M199" s="44" t="s">
        <v>527</v>
      </c>
      <c r="N199" s="44" t="s">
        <v>592</v>
      </c>
      <c r="O199" s="44" t="s">
        <v>584</v>
      </c>
      <c r="P199" s="44" t="s">
        <v>593</v>
      </c>
      <c r="Q199" s="16" t="s">
        <v>594</v>
      </c>
      <c r="S199" s="81">
        <f>countif(M199:M214, "=Meaningful")/ROWS(M199:M214)</f>
        <v>0.0625</v>
      </c>
      <c r="T199" s="76">
        <f>countif(M199:M214, "=Meaningful")</f>
        <v>1</v>
      </c>
    </row>
    <row r="200">
      <c r="E200" s="17">
        <v>1.0</v>
      </c>
      <c r="F200" s="17">
        <v>3.0</v>
      </c>
      <c r="G200" s="17">
        <v>13.0</v>
      </c>
      <c r="H200" s="17">
        <v>1.0</v>
      </c>
      <c r="I200" s="17">
        <v>1.0</v>
      </c>
      <c r="J200" s="17">
        <v>2.0</v>
      </c>
      <c r="K200" s="76">
        <f t="shared" si="1"/>
        <v>0</v>
      </c>
      <c r="M200" s="44"/>
      <c r="N200" s="58"/>
      <c r="O200" s="58"/>
      <c r="P200" s="58"/>
      <c r="Q200" s="80"/>
      <c r="S200" s="81"/>
    </row>
    <row r="201">
      <c r="E201" s="17">
        <v>2.0</v>
      </c>
      <c r="F201" s="17">
        <v>3.0</v>
      </c>
      <c r="G201" s="17">
        <v>5.0</v>
      </c>
      <c r="H201" s="17">
        <v>2.0</v>
      </c>
      <c r="I201" s="17">
        <v>3.0</v>
      </c>
      <c r="J201" s="17">
        <v>0.0</v>
      </c>
      <c r="K201" s="76">
        <f t="shared" si="1"/>
        <v>1</v>
      </c>
      <c r="L201" s="17" t="s">
        <v>83</v>
      </c>
      <c r="M201" s="44" t="s">
        <v>545</v>
      </c>
      <c r="N201" s="44" t="s">
        <v>595</v>
      </c>
      <c r="O201" s="58"/>
      <c r="P201" s="58"/>
      <c r="Q201" s="80"/>
      <c r="S201" s="81"/>
    </row>
    <row r="202">
      <c r="E202" s="17">
        <v>3.0</v>
      </c>
      <c r="F202" s="17">
        <v>4.0</v>
      </c>
      <c r="G202" s="17">
        <v>4.0</v>
      </c>
      <c r="H202" s="17">
        <v>3.0</v>
      </c>
      <c r="I202" s="17">
        <v>3.0</v>
      </c>
      <c r="J202" s="17">
        <v>4.0</v>
      </c>
      <c r="K202" s="76">
        <f t="shared" si="1"/>
        <v>1</v>
      </c>
      <c r="L202" s="17" t="s">
        <v>83</v>
      </c>
      <c r="M202" s="44" t="s">
        <v>545</v>
      </c>
      <c r="N202" s="44" t="s">
        <v>595</v>
      </c>
      <c r="O202" s="58"/>
      <c r="P202" s="58"/>
      <c r="Q202" s="80"/>
      <c r="S202" s="81"/>
    </row>
    <row r="203">
      <c r="E203" s="17">
        <v>4.0</v>
      </c>
      <c r="F203" s="17">
        <v>4.0</v>
      </c>
      <c r="G203" s="17">
        <v>6.0</v>
      </c>
      <c r="H203" s="17">
        <v>1.0</v>
      </c>
      <c r="I203" s="17">
        <v>1.0</v>
      </c>
      <c r="J203" s="17">
        <v>0.0</v>
      </c>
      <c r="K203" s="76">
        <f t="shared" si="1"/>
        <v>0</v>
      </c>
      <c r="M203" s="44"/>
      <c r="N203" s="58"/>
      <c r="O203" s="58"/>
      <c r="P203" s="58"/>
      <c r="Q203" s="80"/>
      <c r="S203" s="81"/>
    </row>
    <row r="204">
      <c r="E204" s="17">
        <v>5.0</v>
      </c>
      <c r="F204" s="17">
        <v>3.0</v>
      </c>
      <c r="G204" s="17">
        <v>5.0</v>
      </c>
      <c r="H204" s="17">
        <v>2.0</v>
      </c>
      <c r="I204" s="17">
        <v>2.0</v>
      </c>
      <c r="J204" s="17">
        <v>3.0</v>
      </c>
      <c r="K204" s="76">
        <f t="shared" si="1"/>
        <v>1</v>
      </c>
      <c r="L204" s="17" t="s">
        <v>83</v>
      </c>
      <c r="M204" s="44" t="s">
        <v>539</v>
      </c>
      <c r="N204" s="44" t="s">
        <v>556</v>
      </c>
      <c r="O204" s="58"/>
      <c r="P204" s="58"/>
      <c r="Q204" s="80"/>
      <c r="S204" s="81"/>
    </row>
    <row r="205">
      <c r="E205" s="17">
        <v>6.0</v>
      </c>
      <c r="F205" s="17">
        <v>4.0</v>
      </c>
      <c r="G205" s="17">
        <v>5.0</v>
      </c>
      <c r="H205" s="17">
        <v>3.0</v>
      </c>
      <c r="I205" s="17">
        <v>3.0</v>
      </c>
      <c r="J205" s="17">
        <v>4.0</v>
      </c>
      <c r="K205" s="76">
        <f t="shared" si="1"/>
        <v>1</v>
      </c>
      <c r="L205" s="17" t="s">
        <v>83</v>
      </c>
      <c r="M205" s="44" t="s">
        <v>545</v>
      </c>
      <c r="N205" s="44" t="s">
        <v>595</v>
      </c>
      <c r="O205" s="58"/>
      <c r="P205" s="58"/>
      <c r="Q205" s="80"/>
      <c r="S205" s="81"/>
    </row>
    <row r="206">
      <c r="E206" s="17">
        <v>7.0</v>
      </c>
      <c r="F206" s="17">
        <v>3.0</v>
      </c>
      <c r="G206" s="17">
        <v>7.0</v>
      </c>
      <c r="H206" s="17">
        <v>1.0</v>
      </c>
      <c r="I206" s="17">
        <v>2.0</v>
      </c>
      <c r="J206" s="17">
        <v>0.0</v>
      </c>
      <c r="K206" s="76">
        <f t="shared" si="1"/>
        <v>1</v>
      </c>
      <c r="L206" s="17" t="s">
        <v>83</v>
      </c>
      <c r="M206" s="44" t="s">
        <v>539</v>
      </c>
      <c r="N206" s="44" t="s">
        <v>556</v>
      </c>
      <c r="O206" s="58"/>
      <c r="P206" s="58"/>
      <c r="Q206" s="80"/>
      <c r="S206" s="81"/>
    </row>
    <row r="207">
      <c r="E207" s="17">
        <v>8.0</v>
      </c>
      <c r="F207" s="17">
        <v>3.0</v>
      </c>
      <c r="G207" s="17">
        <v>11.0</v>
      </c>
      <c r="H207" s="17">
        <v>1.0</v>
      </c>
      <c r="I207" s="17">
        <v>1.0</v>
      </c>
      <c r="J207" s="17">
        <v>4.0</v>
      </c>
      <c r="K207" s="76">
        <f t="shared" si="1"/>
        <v>0</v>
      </c>
      <c r="M207" s="44"/>
      <c r="N207" s="58"/>
      <c r="O207" s="58"/>
      <c r="P207" s="58"/>
      <c r="Q207" s="80"/>
      <c r="S207" s="81"/>
    </row>
    <row r="208">
      <c r="E208" s="17">
        <v>9.0</v>
      </c>
      <c r="F208" s="17">
        <v>4.0</v>
      </c>
      <c r="G208" s="17">
        <v>4.0</v>
      </c>
      <c r="H208" s="17">
        <v>4.0</v>
      </c>
      <c r="I208" s="17">
        <v>4.0</v>
      </c>
      <c r="J208" s="17">
        <v>7.0</v>
      </c>
      <c r="K208" s="76">
        <f t="shared" si="1"/>
        <v>1</v>
      </c>
      <c r="L208" s="17" t="s">
        <v>83</v>
      </c>
      <c r="M208" s="44" t="s">
        <v>545</v>
      </c>
      <c r="N208" s="44" t="s">
        <v>595</v>
      </c>
      <c r="O208" s="58"/>
      <c r="P208" s="58"/>
      <c r="Q208" s="80"/>
      <c r="S208" s="81"/>
    </row>
    <row r="209">
      <c r="E209" s="17">
        <v>10.0</v>
      </c>
      <c r="F209" s="17">
        <v>3.0</v>
      </c>
      <c r="G209" s="17">
        <v>8.0</v>
      </c>
      <c r="H209" s="17">
        <v>1.0</v>
      </c>
      <c r="I209" s="17">
        <v>1.0</v>
      </c>
      <c r="J209" s="17">
        <v>2.0</v>
      </c>
      <c r="K209" s="76">
        <f t="shared" si="1"/>
        <v>0</v>
      </c>
      <c r="M209" s="44"/>
      <c r="N209" s="58"/>
      <c r="O209" s="58"/>
      <c r="P209" s="58"/>
      <c r="Q209" s="80"/>
      <c r="S209" s="81"/>
    </row>
    <row r="210">
      <c r="E210" s="17">
        <v>11.0</v>
      </c>
      <c r="F210" s="17">
        <v>3.0</v>
      </c>
      <c r="G210" s="17">
        <v>4.0</v>
      </c>
      <c r="H210" s="17">
        <v>2.0</v>
      </c>
      <c r="I210" s="17">
        <v>3.0</v>
      </c>
      <c r="J210" s="17">
        <v>0.0</v>
      </c>
      <c r="K210" s="76">
        <f t="shared" si="1"/>
        <v>1</v>
      </c>
      <c r="L210" s="17" t="s">
        <v>83</v>
      </c>
      <c r="M210" s="44" t="s">
        <v>545</v>
      </c>
      <c r="N210" s="44" t="s">
        <v>596</v>
      </c>
      <c r="O210" s="58"/>
      <c r="P210" s="58"/>
      <c r="Q210" s="80"/>
      <c r="S210" s="81"/>
    </row>
    <row r="211">
      <c r="E211" s="17">
        <v>12.0</v>
      </c>
      <c r="F211" s="17">
        <v>3.0</v>
      </c>
      <c r="G211" s="17">
        <v>7.0</v>
      </c>
      <c r="H211" s="17">
        <v>1.0</v>
      </c>
      <c r="I211" s="17">
        <v>1.0</v>
      </c>
      <c r="J211" s="17">
        <v>3.0</v>
      </c>
      <c r="K211" s="76">
        <f t="shared" si="1"/>
        <v>0</v>
      </c>
      <c r="M211" s="44"/>
      <c r="N211" s="58"/>
      <c r="O211" s="58"/>
      <c r="P211" s="58"/>
      <c r="Q211" s="80"/>
      <c r="S211" s="81"/>
    </row>
    <row r="212">
      <c r="E212" s="17">
        <v>13.0</v>
      </c>
      <c r="F212" s="17">
        <v>4.0</v>
      </c>
      <c r="G212" s="17">
        <v>4.0</v>
      </c>
      <c r="H212" s="17">
        <v>4.0</v>
      </c>
      <c r="I212" s="17">
        <v>4.0</v>
      </c>
      <c r="J212" s="17">
        <v>5.0</v>
      </c>
      <c r="K212" s="76">
        <f t="shared" si="1"/>
        <v>1</v>
      </c>
      <c r="L212" s="17" t="s">
        <v>83</v>
      </c>
      <c r="M212" s="44" t="s">
        <v>545</v>
      </c>
      <c r="N212" s="44" t="s">
        <v>595</v>
      </c>
      <c r="O212" s="58"/>
      <c r="P212" s="58"/>
      <c r="Q212" s="80"/>
      <c r="S212" s="81"/>
    </row>
    <row r="213">
      <c r="E213" s="17">
        <v>14.0</v>
      </c>
      <c r="F213" s="17">
        <v>4.0</v>
      </c>
      <c r="G213" s="17">
        <v>4.0</v>
      </c>
      <c r="H213" s="17">
        <v>3.0</v>
      </c>
      <c r="I213" s="17">
        <v>4.0</v>
      </c>
      <c r="J213" s="17">
        <v>0.0</v>
      </c>
      <c r="K213" s="76">
        <f t="shared" si="1"/>
        <v>1</v>
      </c>
      <c r="L213" s="17" t="s">
        <v>83</v>
      </c>
      <c r="M213" s="44" t="s">
        <v>545</v>
      </c>
      <c r="N213" s="44" t="s">
        <v>595</v>
      </c>
      <c r="O213" s="58"/>
      <c r="P213" s="58"/>
      <c r="Q213" s="80"/>
      <c r="S213" s="81"/>
    </row>
    <row r="214">
      <c r="E214" s="17">
        <v>15.0</v>
      </c>
      <c r="F214" s="17">
        <v>3.0</v>
      </c>
      <c r="G214" s="17">
        <v>5.0</v>
      </c>
      <c r="H214" s="17">
        <v>1.0</v>
      </c>
      <c r="I214" s="17">
        <v>2.0</v>
      </c>
      <c r="J214" s="17">
        <v>0.0</v>
      </c>
      <c r="K214" s="76">
        <f t="shared" si="1"/>
        <v>1</v>
      </c>
      <c r="L214" s="17" t="s">
        <v>83</v>
      </c>
      <c r="M214" s="44" t="s">
        <v>545</v>
      </c>
      <c r="N214" s="44" t="s">
        <v>596</v>
      </c>
      <c r="O214" s="58"/>
      <c r="P214" s="58"/>
      <c r="Q214" s="80"/>
      <c r="S214" s="81"/>
    </row>
    <row r="215">
      <c r="A215" s="17">
        <v>6.0</v>
      </c>
      <c r="C215" s="17" t="s">
        <v>16</v>
      </c>
      <c r="D215" s="17">
        <v>57.0</v>
      </c>
      <c r="E215" s="17">
        <v>0.0</v>
      </c>
      <c r="F215" s="17">
        <v>4.0</v>
      </c>
      <c r="G215" s="17">
        <v>3.0</v>
      </c>
      <c r="H215" s="17">
        <v>4.0</v>
      </c>
      <c r="I215" s="17">
        <v>4.0</v>
      </c>
      <c r="J215" s="17">
        <v>0.0</v>
      </c>
      <c r="K215" s="76">
        <f t="shared" si="1"/>
        <v>1</v>
      </c>
      <c r="L215" s="17" t="s">
        <v>83</v>
      </c>
      <c r="M215" s="44" t="s">
        <v>545</v>
      </c>
      <c r="N215" s="44" t="s">
        <v>595</v>
      </c>
      <c r="O215" s="58"/>
      <c r="P215" s="58"/>
      <c r="Q215" s="80"/>
      <c r="S215" s="81">
        <f>T215/ROWS(M215:M221)</f>
        <v>0.1428571429</v>
      </c>
      <c r="T215" s="76">
        <f>countif(M215:M221, "=Meaningful")</f>
        <v>1</v>
      </c>
    </row>
    <row r="216">
      <c r="E216" s="17">
        <v>1.0</v>
      </c>
      <c r="F216" s="17">
        <v>3.0</v>
      </c>
      <c r="G216" s="17">
        <v>4.0</v>
      </c>
      <c r="H216" s="17">
        <v>2.0</v>
      </c>
      <c r="I216" s="17">
        <v>2.0</v>
      </c>
      <c r="J216" s="17">
        <v>0.0</v>
      </c>
      <c r="K216" s="76">
        <f t="shared" si="1"/>
        <v>1</v>
      </c>
      <c r="L216" s="17" t="s">
        <v>83</v>
      </c>
      <c r="M216" s="44" t="s">
        <v>545</v>
      </c>
      <c r="N216" s="44" t="s">
        <v>597</v>
      </c>
      <c r="O216" s="58"/>
      <c r="P216" s="58"/>
      <c r="Q216" s="80"/>
      <c r="S216" s="81"/>
    </row>
    <row r="217">
      <c r="E217" s="17">
        <v>2.0</v>
      </c>
      <c r="F217" s="17">
        <v>3.0</v>
      </c>
      <c r="G217" s="17">
        <v>8.0</v>
      </c>
      <c r="H217" s="17">
        <v>2.0</v>
      </c>
      <c r="I217" s="17">
        <v>2.0</v>
      </c>
      <c r="J217" s="17">
        <v>0.0</v>
      </c>
      <c r="K217" s="76">
        <f t="shared" si="1"/>
        <v>1</v>
      </c>
      <c r="L217" s="17" t="s">
        <v>83</v>
      </c>
      <c r="M217" s="44" t="s">
        <v>545</v>
      </c>
      <c r="N217" s="44" t="s">
        <v>595</v>
      </c>
      <c r="O217" s="58"/>
      <c r="P217" s="58"/>
      <c r="Q217" s="80"/>
      <c r="S217" s="81"/>
    </row>
    <row r="218">
      <c r="E218" s="17">
        <v>3.0</v>
      </c>
      <c r="F218" s="17">
        <v>3.0</v>
      </c>
      <c r="G218" s="17">
        <v>4.0</v>
      </c>
      <c r="H218" s="17">
        <v>2.0</v>
      </c>
      <c r="I218" s="17">
        <v>2.0</v>
      </c>
      <c r="J218" s="17">
        <v>0.0</v>
      </c>
      <c r="K218" s="76">
        <f t="shared" si="1"/>
        <v>1</v>
      </c>
      <c r="L218" s="17" t="s">
        <v>83</v>
      </c>
      <c r="M218" s="44" t="s">
        <v>545</v>
      </c>
      <c r="N218" s="44" t="s">
        <v>595</v>
      </c>
      <c r="O218" s="58"/>
      <c r="P218" s="58"/>
      <c r="Q218" s="80"/>
      <c r="S218" s="81"/>
    </row>
    <row r="219">
      <c r="E219" s="17">
        <v>4.0</v>
      </c>
      <c r="F219" s="17">
        <v>3.0</v>
      </c>
      <c r="G219" s="17">
        <v>5.0</v>
      </c>
      <c r="H219" s="17">
        <v>2.0</v>
      </c>
      <c r="I219" s="17">
        <v>2.0</v>
      </c>
      <c r="J219" s="17">
        <v>0.0</v>
      </c>
      <c r="K219" s="76">
        <f t="shared" si="1"/>
        <v>1</v>
      </c>
      <c r="L219" s="17" t="s">
        <v>83</v>
      </c>
      <c r="M219" s="44" t="s">
        <v>545</v>
      </c>
      <c r="N219" s="44" t="s">
        <v>595</v>
      </c>
      <c r="O219" s="58"/>
      <c r="P219" s="58"/>
      <c r="Q219" s="80"/>
      <c r="S219" s="81"/>
    </row>
    <row r="220">
      <c r="E220" s="17">
        <v>5.0</v>
      </c>
      <c r="F220" s="17">
        <v>38.0</v>
      </c>
      <c r="G220" s="17">
        <v>4.0</v>
      </c>
      <c r="H220" s="17">
        <v>2.0</v>
      </c>
      <c r="I220" s="17">
        <v>2.0</v>
      </c>
      <c r="J220" s="17">
        <v>0.0</v>
      </c>
      <c r="K220" s="76">
        <f t="shared" si="1"/>
        <v>1</v>
      </c>
      <c r="L220" s="17" t="s">
        <v>58</v>
      </c>
      <c r="M220" s="44" t="s">
        <v>527</v>
      </c>
      <c r="N220" s="44" t="s">
        <v>598</v>
      </c>
      <c r="O220" s="44" t="s">
        <v>599</v>
      </c>
      <c r="P220" s="44" t="s">
        <v>600</v>
      </c>
      <c r="Q220" s="80"/>
      <c r="S220" s="81"/>
    </row>
    <row r="221">
      <c r="E221" s="17">
        <v>6.0</v>
      </c>
      <c r="F221" s="17">
        <v>3.0</v>
      </c>
      <c r="G221" s="17">
        <v>4.0</v>
      </c>
      <c r="H221" s="17">
        <v>2.0</v>
      </c>
      <c r="I221" s="17">
        <v>2.0</v>
      </c>
      <c r="J221" s="17">
        <v>0.0</v>
      </c>
      <c r="K221" s="76">
        <f t="shared" si="1"/>
        <v>1</v>
      </c>
      <c r="L221" s="17" t="s">
        <v>83</v>
      </c>
      <c r="M221" s="44" t="s">
        <v>545</v>
      </c>
      <c r="N221" s="44" t="s">
        <v>595</v>
      </c>
      <c r="O221" s="58"/>
      <c r="P221" s="58"/>
      <c r="Q221" s="80"/>
      <c r="S221" s="81"/>
    </row>
    <row r="222">
      <c r="A222" s="17">
        <v>7.0</v>
      </c>
      <c r="C222" s="17" t="s">
        <v>17</v>
      </c>
      <c r="D222" s="17">
        <v>335.0</v>
      </c>
      <c r="E222" s="17">
        <v>0.0</v>
      </c>
      <c r="F222" s="17">
        <v>3.0</v>
      </c>
      <c r="G222" s="17">
        <v>4.0</v>
      </c>
      <c r="H222" s="17">
        <v>1.0</v>
      </c>
      <c r="I222" s="17">
        <v>1.0</v>
      </c>
      <c r="J222" s="17">
        <v>0.0</v>
      </c>
      <c r="K222" s="76">
        <f t="shared" si="1"/>
        <v>0</v>
      </c>
      <c r="M222" s="44"/>
      <c r="N222" s="58"/>
      <c r="O222" s="58"/>
      <c r="P222" s="58"/>
      <c r="Q222" s="80"/>
      <c r="S222" s="81">
        <f>T222/ROWS(M222:M306)</f>
        <v>0.04705882353</v>
      </c>
      <c r="T222" s="76">
        <f>countif(M222:M306, "=Meaningful")</f>
        <v>4</v>
      </c>
    </row>
    <row r="223">
      <c r="E223" s="17">
        <v>1.0</v>
      </c>
      <c r="F223" s="17">
        <v>3.0</v>
      </c>
      <c r="G223" s="17">
        <v>14.0</v>
      </c>
      <c r="H223" s="17">
        <v>1.0</v>
      </c>
      <c r="I223" s="17">
        <v>1.0</v>
      </c>
      <c r="J223" s="17">
        <v>0.0</v>
      </c>
      <c r="K223" s="76">
        <f t="shared" si="1"/>
        <v>0</v>
      </c>
      <c r="M223" s="44"/>
      <c r="N223" s="58"/>
      <c r="O223" s="58"/>
      <c r="P223" s="58"/>
      <c r="Q223" s="80"/>
      <c r="S223" s="81"/>
    </row>
    <row r="224">
      <c r="E224" s="17">
        <v>2.0</v>
      </c>
      <c r="F224" s="17">
        <v>3.0</v>
      </c>
      <c r="G224" s="17">
        <v>3.0</v>
      </c>
      <c r="H224" s="17">
        <v>1.0</v>
      </c>
      <c r="I224" s="17">
        <v>1.0</v>
      </c>
      <c r="J224" s="17">
        <v>1.0</v>
      </c>
      <c r="K224" s="76">
        <f t="shared" si="1"/>
        <v>0</v>
      </c>
      <c r="M224" s="44"/>
      <c r="N224" s="58"/>
      <c r="O224" s="58"/>
      <c r="P224" s="58"/>
      <c r="Q224" s="80"/>
      <c r="S224" s="81"/>
    </row>
    <row r="225">
      <c r="E225" s="17">
        <v>3.0</v>
      </c>
      <c r="F225" s="17">
        <v>5.0</v>
      </c>
      <c r="G225" s="17">
        <v>5.0</v>
      </c>
      <c r="H225" s="17">
        <v>4.0</v>
      </c>
      <c r="I225" s="17">
        <v>4.0</v>
      </c>
      <c r="J225" s="17">
        <v>0.0</v>
      </c>
      <c r="K225" s="76">
        <f t="shared" si="1"/>
        <v>1</v>
      </c>
      <c r="L225" s="17" t="s">
        <v>83</v>
      </c>
      <c r="M225" s="44" t="s">
        <v>545</v>
      </c>
      <c r="N225" s="44" t="s">
        <v>601</v>
      </c>
      <c r="O225" s="58"/>
      <c r="P225" s="58"/>
      <c r="Q225" s="80"/>
      <c r="S225" s="81"/>
    </row>
    <row r="226">
      <c r="E226" s="17">
        <v>4.0</v>
      </c>
      <c r="F226" s="17">
        <v>3.0</v>
      </c>
      <c r="G226" s="17">
        <v>5.0</v>
      </c>
      <c r="H226" s="17">
        <v>1.0</v>
      </c>
      <c r="I226" s="17">
        <v>2.0</v>
      </c>
      <c r="J226" s="17">
        <v>3.0</v>
      </c>
      <c r="K226" s="76">
        <f t="shared" si="1"/>
        <v>1</v>
      </c>
      <c r="L226" s="17" t="s">
        <v>83</v>
      </c>
      <c r="M226" s="44" t="s">
        <v>545</v>
      </c>
      <c r="N226" s="44" t="s">
        <v>601</v>
      </c>
      <c r="O226" s="58"/>
      <c r="P226" s="58"/>
      <c r="Q226" s="80"/>
      <c r="S226" s="81"/>
    </row>
    <row r="227">
      <c r="E227" s="17">
        <v>5.0</v>
      </c>
      <c r="F227" s="17">
        <v>6.0</v>
      </c>
      <c r="G227" s="17">
        <v>4.0</v>
      </c>
      <c r="H227" s="17">
        <v>1.0</v>
      </c>
      <c r="I227" s="17">
        <v>2.0</v>
      </c>
      <c r="J227" s="17">
        <v>0.0</v>
      </c>
      <c r="K227" s="76">
        <f t="shared" si="1"/>
        <v>1</v>
      </c>
      <c r="L227" s="17" t="s">
        <v>83</v>
      </c>
      <c r="M227" s="44" t="s">
        <v>539</v>
      </c>
      <c r="N227" s="44" t="s">
        <v>602</v>
      </c>
      <c r="O227" s="58"/>
      <c r="P227" s="58"/>
      <c r="Q227" s="80"/>
      <c r="S227" s="81"/>
    </row>
    <row r="228">
      <c r="E228" s="17">
        <v>6.0</v>
      </c>
      <c r="F228" s="17">
        <v>3.0</v>
      </c>
      <c r="G228" s="17">
        <v>6.0</v>
      </c>
      <c r="H228" s="17">
        <v>3.0</v>
      </c>
      <c r="I228" s="17">
        <v>3.0</v>
      </c>
      <c r="J228" s="17">
        <v>0.0</v>
      </c>
      <c r="K228" s="76">
        <f t="shared" si="1"/>
        <v>1</v>
      </c>
      <c r="L228" s="17" t="s">
        <v>83</v>
      </c>
      <c r="M228" s="44" t="s">
        <v>545</v>
      </c>
      <c r="N228" s="44" t="s">
        <v>603</v>
      </c>
      <c r="O228" s="58"/>
      <c r="P228" s="58"/>
      <c r="Q228" s="80"/>
      <c r="S228" s="81"/>
    </row>
    <row r="229">
      <c r="E229" s="17">
        <v>7.0</v>
      </c>
      <c r="F229" s="17">
        <v>3.0</v>
      </c>
      <c r="G229" s="17">
        <v>3.0</v>
      </c>
      <c r="H229" s="17">
        <v>2.0</v>
      </c>
      <c r="I229" s="17">
        <v>3.0</v>
      </c>
      <c r="J229" s="17">
        <v>0.0</v>
      </c>
      <c r="K229" s="76">
        <f t="shared" si="1"/>
        <v>1</v>
      </c>
      <c r="L229" s="17" t="s">
        <v>83</v>
      </c>
      <c r="M229" s="44" t="s">
        <v>545</v>
      </c>
      <c r="N229" s="44" t="s">
        <v>603</v>
      </c>
      <c r="O229" s="58"/>
      <c r="P229" s="58"/>
      <c r="Q229" s="80"/>
      <c r="S229" s="81"/>
    </row>
    <row r="230">
      <c r="E230" s="17">
        <v>8.0</v>
      </c>
      <c r="F230" s="17">
        <v>5.0</v>
      </c>
      <c r="G230" s="17">
        <v>5.0</v>
      </c>
      <c r="H230" s="17">
        <v>3.0</v>
      </c>
      <c r="I230" s="17">
        <v>3.0</v>
      </c>
      <c r="J230" s="17">
        <v>0.0</v>
      </c>
      <c r="K230" s="76">
        <f t="shared" si="1"/>
        <v>1</v>
      </c>
      <c r="L230" s="17" t="s">
        <v>83</v>
      </c>
      <c r="M230" s="44" t="s">
        <v>545</v>
      </c>
      <c r="N230" s="44" t="s">
        <v>601</v>
      </c>
      <c r="O230" s="58"/>
      <c r="P230" s="58"/>
      <c r="Q230" s="80"/>
      <c r="S230" s="81"/>
    </row>
    <row r="231">
      <c r="E231" s="17">
        <v>9.0</v>
      </c>
      <c r="F231" s="17">
        <v>3.0</v>
      </c>
      <c r="G231" s="17">
        <v>7.0</v>
      </c>
      <c r="H231" s="17">
        <v>1.0</v>
      </c>
      <c r="I231" s="17">
        <v>2.0</v>
      </c>
      <c r="J231" s="17">
        <v>0.0</v>
      </c>
      <c r="K231" s="76">
        <f t="shared" si="1"/>
        <v>1</v>
      </c>
      <c r="L231" s="17" t="s">
        <v>83</v>
      </c>
      <c r="M231" s="44" t="s">
        <v>539</v>
      </c>
      <c r="N231" s="44" t="s">
        <v>604</v>
      </c>
      <c r="O231" s="58"/>
      <c r="P231" s="58"/>
      <c r="Q231" s="80"/>
      <c r="S231" s="81"/>
    </row>
    <row r="232">
      <c r="E232" s="17">
        <v>10.0</v>
      </c>
      <c r="F232" s="17">
        <v>4.0</v>
      </c>
      <c r="G232" s="17">
        <v>3.0</v>
      </c>
      <c r="H232" s="17">
        <v>4.0</v>
      </c>
      <c r="I232" s="17">
        <v>4.0</v>
      </c>
      <c r="J232" s="17">
        <v>0.0</v>
      </c>
      <c r="K232" s="76">
        <f t="shared" si="1"/>
        <v>1</v>
      </c>
      <c r="L232" s="17" t="s">
        <v>83</v>
      </c>
      <c r="M232" s="44" t="s">
        <v>545</v>
      </c>
      <c r="N232" s="44" t="s">
        <v>601</v>
      </c>
      <c r="O232" s="58"/>
      <c r="P232" s="58"/>
      <c r="Q232" s="80"/>
      <c r="S232" s="81"/>
    </row>
    <row r="233">
      <c r="E233" s="17">
        <v>11.0</v>
      </c>
      <c r="F233" s="17">
        <v>4.0</v>
      </c>
      <c r="G233" s="17">
        <v>4.0</v>
      </c>
      <c r="H233" s="17">
        <v>1.0</v>
      </c>
      <c r="I233" s="17">
        <v>1.0</v>
      </c>
      <c r="J233" s="17">
        <v>0.0</v>
      </c>
      <c r="K233" s="76">
        <f t="shared" si="1"/>
        <v>0</v>
      </c>
      <c r="M233" s="44"/>
      <c r="N233" s="58"/>
      <c r="O233" s="58"/>
      <c r="P233" s="58"/>
      <c r="Q233" s="80"/>
      <c r="S233" s="81"/>
    </row>
    <row r="234">
      <c r="E234" s="17">
        <v>12.0</v>
      </c>
      <c r="F234" s="17">
        <v>3.0</v>
      </c>
      <c r="G234" s="17">
        <v>8.0</v>
      </c>
      <c r="H234" s="17">
        <v>1.0</v>
      </c>
      <c r="I234" s="17">
        <v>1.0</v>
      </c>
      <c r="J234" s="17">
        <v>3.0</v>
      </c>
      <c r="K234" s="76">
        <f t="shared" si="1"/>
        <v>0</v>
      </c>
      <c r="M234" s="44"/>
      <c r="N234" s="58"/>
      <c r="O234" s="58"/>
      <c r="P234" s="58"/>
      <c r="Q234" s="80"/>
      <c r="S234" s="81"/>
    </row>
    <row r="235">
      <c r="E235" s="17">
        <v>13.0</v>
      </c>
      <c r="F235" s="17">
        <v>4.0</v>
      </c>
      <c r="G235" s="17">
        <v>2.0</v>
      </c>
      <c r="H235" s="17">
        <v>4.0</v>
      </c>
      <c r="I235" s="17">
        <v>4.0</v>
      </c>
      <c r="J235" s="17">
        <v>2.0</v>
      </c>
      <c r="K235" s="76">
        <f t="shared" si="1"/>
        <v>1</v>
      </c>
      <c r="L235" s="17" t="s">
        <v>83</v>
      </c>
      <c r="M235" s="44" t="s">
        <v>545</v>
      </c>
      <c r="N235" s="44" t="s">
        <v>601</v>
      </c>
      <c r="O235" s="58"/>
      <c r="P235" s="58"/>
      <c r="Q235" s="80"/>
      <c r="S235" s="81"/>
    </row>
    <row r="236">
      <c r="E236" s="17">
        <v>14.0</v>
      </c>
      <c r="F236" s="17">
        <v>5.0</v>
      </c>
      <c r="G236" s="17">
        <v>5.0</v>
      </c>
      <c r="H236" s="17">
        <v>1.0</v>
      </c>
      <c r="I236" s="17">
        <v>1.0</v>
      </c>
      <c r="J236" s="17">
        <v>0.0</v>
      </c>
      <c r="K236" s="76">
        <f t="shared" si="1"/>
        <v>0</v>
      </c>
      <c r="M236" s="44"/>
      <c r="N236" s="58"/>
      <c r="O236" s="58"/>
      <c r="P236" s="58"/>
      <c r="Q236" s="80"/>
      <c r="S236" s="81"/>
    </row>
    <row r="237">
      <c r="E237" s="17">
        <v>15.0</v>
      </c>
      <c r="F237" s="17">
        <v>3.0</v>
      </c>
      <c r="G237" s="17">
        <v>12.0</v>
      </c>
      <c r="H237" s="17">
        <v>1.0</v>
      </c>
      <c r="I237" s="17">
        <v>1.0</v>
      </c>
      <c r="J237" s="17">
        <v>5.0</v>
      </c>
      <c r="K237" s="76">
        <f t="shared" si="1"/>
        <v>0</v>
      </c>
      <c r="M237" s="44"/>
      <c r="N237" s="58"/>
      <c r="O237" s="58"/>
      <c r="P237" s="58"/>
      <c r="Q237" s="80"/>
      <c r="S237" s="81"/>
    </row>
    <row r="238">
      <c r="E238" s="17">
        <v>16.0</v>
      </c>
      <c r="F238" s="17">
        <v>3.0</v>
      </c>
      <c r="G238" s="17">
        <v>5.0</v>
      </c>
      <c r="H238" s="17">
        <v>3.0</v>
      </c>
      <c r="I238" s="17">
        <v>3.0</v>
      </c>
      <c r="J238" s="17">
        <v>0.0</v>
      </c>
      <c r="K238" s="76">
        <f t="shared" si="1"/>
        <v>1</v>
      </c>
      <c r="L238" s="17" t="s">
        <v>83</v>
      </c>
      <c r="M238" s="44" t="s">
        <v>545</v>
      </c>
      <c r="N238" s="44" t="s">
        <v>605</v>
      </c>
      <c r="O238" s="58"/>
      <c r="P238" s="58"/>
      <c r="Q238" s="80"/>
      <c r="S238" s="81"/>
    </row>
    <row r="239">
      <c r="E239" s="17">
        <v>17.0</v>
      </c>
      <c r="F239" s="17">
        <v>4.0</v>
      </c>
      <c r="G239" s="17">
        <v>7.0</v>
      </c>
      <c r="H239" s="17">
        <v>1.0</v>
      </c>
      <c r="I239" s="17">
        <v>3.0</v>
      </c>
      <c r="J239" s="17">
        <v>0.0</v>
      </c>
      <c r="K239" s="76">
        <f t="shared" si="1"/>
        <v>1</v>
      </c>
      <c r="L239" s="17" t="s">
        <v>83</v>
      </c>
      <c r="M239" s="44" t="s">
        <v>545</v>
      </c>
      <c r="N239" s="44" t="s">
        <v>606</v>
      </c>
      <c r="O239" s="58"/>
      <c r="P239" s="58"/>
      <c r="Q239" s="80"/>
      <c r="S239" s="81"/>
    </row>
    <row r="240">
      <c r="E240" s="17">
        <v>18.0</v>
      </c>
      <c r="F240" s="17">
        <v>3.0</v>
      </c>
      <c r="G240" s="17">
        <v>5.0</v>
      </c>
      <c r="H240" s="17">
        <v>2.0</v>
      </c>
      <c r="I240" s="17">
        <v>2.0</v>
      </c>
      <c r="J240" s="17">
        <v>0.0</v>
      </c>
      <c r="K240" s="76">
        <f t="shared" si="1"/>
        <v>1</v>
      </c>
      <c r="L240" s="17" t="s">
        <v>83</v>
      </c>
      <c r="M240" s="44" t="s">
        <v>539</v>
      </c>
      <c r="N240" s="44" t="s">
        <v>607</v>
      </c>
      <c r="O240" s="58"/>
      <c r="P240" s="58"/>
      <c r="Q240" s="80"/>
      <c r="S240" s="81"/>
    </row>
    <row r="241">
      <c r="E241" s="17">
        <v>19.0</v>
      </c>
      <c r="F241" s="17">
        <v>3.0</v>
      </c>
      <c r="G241" s="17">
        <v>6.0</v>
      </c>
      <c r="H241" s="17">
        <v>1.0</v>
      </c>
      <c r="I241" s="17">
        <v>1.0</v>
      </c>
      <c r="J241" s="17">
        <v>0.0</v>
      </c>
      <c r="K241" s="76">
        <f t="shared" si="1"/>
        <v>0</v>
      </c>
      <c r="M241" s="44"/>
      <c r="N241" s="58"/>
      <c r="O241" s="58"/>
      <c r="P241" s="58"/>
      <c r="Q241" s="80"/>
      <c r="S241" s="81"/>
    </row>
    <row r="242">
      <c r="E242" s="17">
        <v>20.0</v>
      </c>
      <c r="F242" s="17">
        <v>3.0</v>
      </c>
      <c r="G242" s="17">
        <v>5.0</v>
      </c>
      <c r="H242" s="17">
        <v>3.0</v>
      </c>
      <c r="I242" s="17">
        <v>3.0</v>
      </c>
      <c r="J242" s="17">
        <v>0.0</v>
      </c>
      <c r="K242" s="76">
        <f t="shared" si="1"/>
        <v>1</v>
      </c>
      <c r="L242" s="17" t="s">
        <v>83</v>
      </c>
      <c r="M242" s="44" t="s">
        <v>545</v>
      </c>
      <c r="N242" s="44" t="s">
        <v>607</v>
      </c>
      <c r="O242" s="58"/>
      <c r="P242" s="58"/>
      <c r="Q242" s="80"/>
      <c r="S242" s="81"/>
    </row>
    <row r="243">
      <c r="E243" s="17">
        <v>21.0</v>
      </c>
      <c r="F243" s="17">
        <v>7.0</v>
      </c>
      <c r="G243" s="17">
        <v>15.0</v>
      </c>
      <c r="H243" s="17">
        <v>1.0</v>
      </c>
      <c r="I243" s="17">
        <v>1.0</v>
      </c>
      <c r="J243" s="17">
        <v>0.0</v>
      </c>
      <c r="K243" s="76">
        <f t="shared" si="1"/>
        <v>0</v>
      </c>
      <c r="M243" s="44"/>
      <c r="N243" s="58"/>
      <c r="O243" s="58"/>
      <c r="P243" s="58"/>
      <c r="Q243" s="80"/>
      <c r="S243" s="81"/>
    </row>
    <row r="244">
      <c r="E244" s="17">
        <v>22.0</v>
      </c>
      <c r="F244" s="17">
        <v>11.0</v>
      </c>
      <c r="G244" s="17">
        <v>6.0</v>
      </c>
      <c r="H244" s="17">
        <v>2.0</v>
      </c>
      <c r="I244" s="17">
        <v>2.0</v>
      </c>
      <c r="J244" s="17">
        <v>6.0</v>
      </c>
      <c r="K244" s="76">
        <f t="shared" si="1"/>
        <v>1</v>
      </c>
      <c r="L244" s="17" t="s">
        <v>83</v>
      </c>
      <c r="M244" s="44" t="s">
        <v>545</v>
      </c>
      <c r="N244" s="44" t="s">
        <v>603</v>
      </c>
      <c r="O244" s="58"/>
      <c r="P244" s="58"/>
      <c r="Q244" s="80"/>
      <c r="S244" s="81"/>
    </row>
    <row r="245">
      <c r="E245" s="17">
        <v>23.0</v>
      </c>
      <c r="F245" s="17">
        <v>3.0</v>
      </c>
      <c r="G245" s="17">
        <v>4.0</v>
      </c>
      <c r="H245" s="17">
        <v>1.0</v>
      </c>
      <c r="I245" s="17">
        <v>1.0</v>
      </c>
      <c r="J245" s="17">
        <v>3.0</v>
      </c>
      <c r="K245" s="76">
        <f t="shared" si="1"/>
        <v>0</v>
      </c>
      <c r="M245" s="44"/>
      <c r="N245" s="58"/>
      <c r="O245" s="58"/>
      <c r="P245" s="58"/>
      <c r="Q245" s="80"/>
      <c r="S245" s="81"/>
    </row>
    <row r="246">
      <c r="E246" s="17">
        <v>24.0</v>
      </c>
      <c r="F246" s="17">
        <v>3.0</v>
      </c>
      <c r="G246" s="17">
        <v>11.0</v>
      </c>
      <c r="H246" s="17">
        <v>1.0</v>
      </c>
      <c r="I246" s="17">
        <v>1.0</v>
      </c>
      <c r="J246" s="17">
        <v>0.0</v>
      </c>
      <c r="K246" s="76">
        <f t="shared" si="1"/>
        <v>0</v>
      </c>
      <c r="M246" s="44"/>
      <c r="N246" s="58"/>
      <c r="O246" s="58"/>
      <c r="P246" s="58"/>
      <c r="Q246" s="80"/>
      <c r="S246" s="81"/>
    </row>
    <row r="247">
      <c r="E247" s="17">
        <v>25.0</v>
      </c>
      <c r="F247" s="17">
        <v>3.0</v>
      </c>
      <c r="G247" s="17">
        <v>4.0</v>
      </c>
      <c r="H247" s="17">
        <v>3.0</v>
      </c>
      <c r="I247" s="17">
        <v>3.0</v>
      </c>
      <c r="J247" s="17">
        <v>2.0</v>
      </c>
      <c r="K247" s="76">
        <f t="shared" si="1"/>
        <v>1</v>
      </c>
      <c r="L247" s="17" t="s">
        <v>83</v>
      </c>
      <c r="M247" s="44" t="s">
        <v>545</v>
      </c>
      <c r="N247" s="44" t="s">
        <v>603</v>
      </c>
      <c r="O247" s="58"/>
      <c r="P247" s="58"/>
      <c r="Q247" s="80"/>
      <c r="S247" s="81"/>
    </row>
    <row r="248">
      <c r="E248" s="17">
        <v>26.0</v>
      </c>
      <c r="F248" s="17">
        <v>3.0</v>
      </c>
      <c r="G248" s="17">
        <v>4.0</v>
      </c>
      <c r="H248" s="17">
        <v>1.0</v>
      </c>
      <c r="I248" s="17">
        <v>2.0</v>
      </c>
      <c r="J248" s="17">
        <v>0.0</v>
      </c>
      <c r="K248" s="76">
        <f t="shared" si="1"/>
        <v>1</v>
      </c>
      <c r="L248" s="17" t="s">
        <v>83</v>
      </c>
      <c r="M248" s="44" t="s">
        <v>539</v>
      </c>
      <c r="N248" s="44" t="s">
        <v>608</v>
      </c>
      <c r="O248" s="58"/>
      <c r="P248" s="58"/>
      <c r="Q248" s="80"/>
      <c r="S248" s="81"/>
    </row>
    <row r="249">
      <c r="E249" s="17">
        <v>27.0</v>
      </c>
      <c r="F249" s="17">
        <v>4.0</v>
      </c>
      <c r="G249" s="17">
        <v>5.0</v>
      </c>
      <c r="H249" s="17">
        <v>1.0</v>
      </c>
      <c r="I249" s="17">
        <v>1.0</v>
      </c>
      <c r="J249" s="17">
        <v>5.0</v>
      </c>
      <c r="K249" s="76">
        <f t="shared" si="1"/>
        <v>0</v>
      </c>
      <c r="M249" s="44"/>
      <c r="N249" s="58"/>
      <c r="O249" s="58"/>
      <c r="P249" s="58"/>
      <c r="Q249" s="80"/>
      <c r="S249" s="81"/>
    </row>
    <row r="250">
      <c r="E250" s="17">
        <v>28.0</v>
      </c>
      <c r="F250" s="17">
        <v>3.0</v>
      </c>
      <c r="G250" s="17">
        <v>6.0</v>
      </c>
      <c r="H250" s="17">
        <v>1.0</v>
      </c>
      <c r="I250" s="17">
        <v>1.0</v>
      </c>
      <c r="J250" s="17">
        <v>0.0</v>
      </c>
      <c r="K250" s="76">
        <f t="shared" si="1"/>
        <v>0</v>
      </c>
      <c r="M250" s="44"/>
      <c r="N250" s="58"/>
      <c r="O250" s="58"/>
      <c r="P250" s="58"/>
      <c r="Q250" s="80"/>
      <c r="S250" s="81"/>
    </row>
    <row r="251">
      <c r="E251" s="17">
        <v>29.0</v>
      </c>
      <c r="F251" s="17">
        <v>3.0</v>
      </c>
      <c r="G251" s="17">
        <v>5.0</v>
      </c>
      <c r="H251" s="17">
        <v>3.0</v>
      </c>
      <c r="I251" s="17">
        <v>3.0</v>
      </c>
      <c r="J251" s="17">
        <v>5.0</v>
      </c>
      <c r="K251" s="76">
        <f t="shared" si="1"/>
        <v>1</v>
      </c>
      <c r="L251" s="17" t="s">
        <v>83</v>
      </c>
      <c r="M251" s="44" t="s">
        <v>545</v>
      </c>
      <c r="N251" s="44" t="s">
        <v>609</v>
      </c>
      <c r="O251" s="58"/>
      <c r="P251" s="58"/>
      <c r="Q251" s="80"/>
      <c r="S251" s="81"/>
    </row>
    <row r="252">
      <c r="E252" s="17">
        <v>30.0</v>
      </c>
      <c r="F252" s="17">
        <v>3.0</v>
      </c>
      <c r="G252" s="17">
        <v>3.0</v>
      </c>
      <c r="H252" s="17">
        <v>1.0</v>
      </c>
      <c r="I252" s="17">
        <v>1.0</v>
      </c>
      <c r="J252" s="17">
        <v>3.0</v>
      </c>
      <c r="K252" s="76">
        <f t="shared" si="1"/>
        <v>0</v>
      </c>
      <c r="M252" s="44"/>
      <c r="N252" s="58"/>
      <c r="O252" s="58"/>
      <c r="P252" s="58"/>
      <c r="Q252" s="80"/>
      <c r="S252" s="81"/>
    </row>
    <row r="253">
      <c r="E253" s="17">
        <v>31.0</v>
      </c>
      <c r="F253" s="17">
        <v>3.0</v>
      </c>
      <c r="G253" s="17">
        <v>4.0</v>
      </c>
      <c r="H253" s="17">
        <v>2.0</v>
      </c>
      <c r="I253" s="17">
        <v>2.0</v>
      </c>
      <c r="J253" s="17">
        <v>0.0</v>
      </c>
      <c r="K253" s="76">
        <f t="shared" si="1"/>
        <v>1</v>
      </c>
      <c r="L253" s="17" t="s">
        <v>83</v>
      </c>
      <c r="M253" s="44" t="s">
        <v>545</v>
      </c>
      <c r="N253" s="44" t="s">
        <v>610</v>
      </c>
      <c r="O253" s="58"/>
      <c r="P253" s="58"/>
      <c r="Q253" s="80"/>
      <c r="S253" s="81"/>
    </row>
    <row r="254">
      <c r="E254" s="17">
        <v>32.0</v>
      </c>
      <c r="F254" s="17">
        <v>3.0</v>
      </c>
      <c r="G254" s="17">
        <v>5.0</v>
      </c>
      <c r="H254" s="17">
        <v>1.0</v>
      </c>
      <c r="I254" s="17">
        <v>1.0</v>
      </c>
      <c r="J254" s="17">
        <v>3.0</v>
      </c>
      <c r="K254" s="76">
        <f t="shared" si="1"/>
        <v>0</v>
      </c>
      <c r="M254" s="44"/>
      <c r="N254" s="58"/>
      <c r="O254" s="58"/>
      <c r="P254" s="58"/>
      <c r="Q254" s="80"/>
      <c r="S254" s="81"/>
    </row>
    <row r="255">
      <c r="E255" s="17">
        <v>33.0</v>
      </c>
      <c r="F255" s="17">
        <v>3.0</v>
      </c>
      <c r="G255" s="17">
        <v>6.0</v>
      </c>
      <c r="H255" s="17">
        <v>2.0</v>
      </c>
      <c r="I255" s="17">
        <v>2.0</v>
      </c>
      <c r="J255" s="17">
        <v>0.0</v>
      </c>
      <c r="K255" s="76">
        <f t="shared" si="1"/>
        <v>1</v>
      </c>
      <c r="L255" s="17" t="s">
        <v>83</v>
      </c>
      <c r="M255" s="44" t="s">
        <v>539</v>
      </c>
      <c r="N255" s="44" t="s">
        <v>611</v>
      </c>
      <c r="O255" s="58"/>
      <c r="P255" s="58"/>
      <c r="Q255" s="80"/>
      <c r="S255" s="81"/>
    </row>
    <row r="256">
      <c r="E256" s="17">
        <v>34.0</v>
      </c>
      <c r="F256" s="17">
        <v>4.0</v>
      </c>
      <c r="G256" s="17">
        <v>6.0</v>
      </c>
      <c r="H256" s="17">
        <v>3.0</v>
      </c>
      <c r="I256" s="17">
        <v>3.0</v>
      </c>
      <c r="J256" s="17">
        <v>7.0</v>
      </c>
      <c r="K256" s="76">
        <f t="shared" si="1"/>
        <v>1</v>
      </c>
      <c r="L256" s="17" t="s">
        <v>83</v>
      </c>
      <c r="M256" s="44" t="s">
        <v>539</v>
      </c>
      <c r="N256" s="44" t="s">
        <v>612</v>
      </c>
      <c r="O256" s="58"/>
      <c r="P256" s="58"/>
      <c r="Q256" s="80"/>
      <c r="S256" s="81"/>
    </row>
    <row r="257">
      <c r="E257" s="17">
        <v>35.0</v>
      </c>
      <c r="F257" s="17">
        <v>3.0</v>
      </c>
      <c r="G257" s="17">
        <v>9.0</v>
      </c>
      <c r="H257" s="17">
        <v>1.0</v>
      </c>
      <c r="I257" s="17">
        <v>3.0</v>
      </c>
      <c r="J257" s="17">
        <v>0.0</v>
      </c>
      <c r="K257" s="76">
        <f t="shared" si="1"/>
        <v>1</v>
      </c>
      <c r="L257" s="17" t="s">
        <v>83</v>
      </c>
      <c r="M257" s="44" t="s">
        <v>539</v>
      </c>
      <c r="N257" s="44" t="s">
        <v>613</v>
      </c>
      <c r="O257" s="58"/>
      <c r="P257" s="58"/>
      <c r="Q257" s="80"/>
      <c r="S257" s="81"/>
    </row>
    <row r="258">
      <c r="E258" s="17">
        <v>36.0</v>
      </c>
      <c r="F258" s="17">
        <v>3.0</v>
      </c>
      <c r="G258" s="17">
        <v>3.0</v>
      </c>
      <c r="H258" s="17">
        <v>1.0</v>
      </c>
      <c r="I258" s="17">
        <v>2.0</v>
      </c>
      <c r="J258" s="17">
        <v>0.0</v>
      </c>
      <c r="K258" s="76">
        <f t="shared" si="1"/>
        <v>1</v>
      </c>
      <c r="L258" s="17" t="s">
        <v>83</v>
      </c>
      <c r="M258" s="44" t="s">
        <v>545</v>
      </c>
      <c r="N258" s="44" t="s">
        <v>614</v>
      </c>
      <c r="O258" s="58"/>
      <c r="P258" s="58"/>
      <c r="Q258" s="80"/>
      <c r="S258" s="81"/>
    </row>
    <row r="259">
      <c r="E259" s="17">
        <v>37.0</v>
      </c>
      <c r="F259" s="17">
        <v>8.0</v>
      </c>
      <c r="G259" s="17">
        <v>5.0</v>
      </c>
      <c r="H259" s="17">
        <v>1.0</v>
      </c>
      <c r="I259" s="17">
        <v>1.0</v>
      </c>
      <c r="J259" s="17">
        <v>0.0</v>
      </c>
      <c r="K259" s="76">
        <f t="shared" si="1"/>
        <v>0</v>
      </c>
      <c r="M259" s="44"/>
      <c r="N259" s="58"/>
      <c r="O259" s="58"/>
      <c r="P259" s="58"/>
      <c r="Q259" s="80"/>
      <c r="S259" s="81"/>
    </row>
    <row r="260">
      <c r="E260" s="17">
        <v>38.0</v>
      </c>
      <c r="F260" s="17">
        <v>3.0</v>
      </c>
      <c r="G260" s="17">
        <v>5.0</v>
      </c>
      <c r="H260" s="17">
        <v>1.0</v>
      </c>
      <c r="I260" s="17">
        <v>1.0</v>
      </c>
      <c r="J260" s="17">
        <v>2.0</v>
      </c>
      <c r="K260" s="76">
        <f t="shared" si="1"/>
        <v>0</v>
      </c>
      <c r="M260" s="44"/>
      <c r="N260" s="58"/>
      <c r="O260" s="58"/>
      <c r="P260" s="58"/>
      <c r="Q260" s="80"/>
      <c r="S260" s="81"/>
    </row>
    <row r="261">
      <c r="E261" s="17">
        <v>39.0</v>
      </c>
      <c r="F261" s="17">
        <v>4.0</v>
      </c>
      <c r="G261" s="17">
        <v>7.0</v>
      </c>
      <c r="H261" s="17">
        <v>1.0</v>
      </c>
      <c r="I261" s="17">
        <v>1.0</v>
      </c>
      <c r="J261" s="17">
        <v>3.0</v>
      </c>
      <c r="K261" s="76">
        <f t="shared" si="1"/>
        <v>0</v>
      </c>
      <c r="M261" s="44"/>
      <c r="N261" s="58"/>
      <c r="O261" s="58"/>
      <c r="P261" s="58"/>
      <c r="Q261" s="80"/>
      <c r="S261" s="81"/>
    </row>
    <row r="262">
      <c r="E262" s="17">
        <v>40.0</v>
      </c>
      <c r="F262" s="17">
        <v>3.0</v>
      </c>
      <c r="G262" s="17">
        <v>3.0</v>
      </c>
      <c r="H262" s="17">
        <v>3.0</v>
      </c>
      <c r="I262" s="17">
        <v>3.0</v>
      </c>
      <c r="J262" s="17">
        <v>0.0</v>
      </c>
      <c r="K262" s="76">
        <f t="shared" si="1"/>
        <v>1</v>
      </c>
      <c r="L262" s="17" t="s">
        <v>83</v>
      </c>
      <c r="M262" s="44" t="s">
        <v>545</v>
      </c>
      <c r="N262" s="44" t="s">
        <v>601</v>
      </c>
      <c r="O262" s="58"/>
      <c r="P262" s="58"/>
      <c r="Q262" s="80"/>
      <c r="S262" s="81"/>
    </row>
    <row r="263">
      <c r="E263" s="17">
        <v>41.0</v>
      </c>
      <c r="F263" s="17">
        <v>3.0</v>
      </c>
      <c r="G263" s="17">
        <v>3.0</v>
      </c>
      <c r="H263" s="17">
        <v>1.0</v>
      </c>
      <c r="I263" s="17">
        <v>2.0</v>
      </c>
      <c r="J263" s="17">
        <v>0.0</v>
      </c>
      <c r="K263" s="76">
        <f t="shared" si="1"/>
        <v>1</v>
      </c>
      <c r="L263" s="17" t="s">
        <v>83</v>
      </c>
      <c r="M263" s="44" t="s">
        <v>545</v>
      </c>
      <c r="N263" s="44" t="s">
        <v>601</v>
      </c>
      <c r="O263" s="58"/>
      <c r="P263" s="58"/>
      <c r="Q263" s="80"/>
      <c r="S263" s="81"/>
    </row>
    <row r="264">
      <c r="E264" s="17">
        <v>42.0</v>
      </c>
      <c r="F264" s="17">
        <v>4.0</v>
      </c>
      <c r="G264" s="17">
        <v>10.0</v>
      </c>
      <c r="H264" s="17">
        <v>1.0</v>
      </c>
      <c r="I264" s="17">
        <v>2.0</v>
      </c>
      <c r="J264" s="17">
        <v>0.0</v>
      </c>
      <c r="K264" s="76">
        <f t="shared" si="1"/>
        <v>1</v>
      </c>
      <c r="L264" s="17" t="s">
        <v>83</v>
      </c>
      <c r="M264" s="44" t="s">
        <v>545</v>
      </c>
      <c r="N264" s="44" t="s">
        <v>615</v>
      </c>
      <c r="O264" s="58"/>
      <c r="P264" s="58"/>
      <c r="Q264" s="80"/>
      <c r="S264" s="81"/>
    </row>
    <row r="265">
      <c r="E265" s="17">
        <v>43.0</v>
      </c>
      <c r="F265" s="17">
        <v>4.0</v>
      </c>
      <c r="G265" s="17">
        <v>21.0</v>
      </c>
      <c r="H265" s="17">
        <v>1.0</v>
      </c>
      <c r="I265" s="17">
        <v>1.0</v>
      </c>
      <c r="J265" s="17">
        <v>10.0</v>
      </c>
      <c r="K265" s="76">
        <f t="shared" si="1"/>
        <v>0</v>
      </c>
      <c r="M265" s="44"/>
      <c r="N265" s="58"/>
      <c r="O265" s="58"/>
      <c r="P265" s="58"/>
      <c r="Q265" s="80"/>
      <c r="S265" s="81"/>
    </row>
    <row r="266">
      <c r="E266" s="17">
        <v>44.0</v>
      </c>
      <c r="F266" s="17">
        <v>3.0</v>
      </c>
      <c r="G266" s="17">
        <v>5.0</v>
      </c>
      <c r="H266" s="17">
        <v>1.0</v>
      </c>
      <c r="I266" s="17">
        <v>1.0</v>
      </c>
      <c r="J266" s="17">
        <v>0.0</v>
      </c>
      <c r="K266" s="76">
        <f t="shared" si="1"/>
        <v>0</v>
      </c>
      <c r="M266" s="44"/>
      <c r="N266" s="58"/>
      <c r="O266" s="58"/>
      <c r="P266" s="58"/>
      <c r="Q266" s="80"/>
      <c r="S266" s="81"/>
    </row>
    <row r="267">
      <c r="E267" s="17">
        <v>45.0</v>
      </c>
      <c r="F267" s="17">
        <v>4.0</v>
      </c>
      <c r="G267" s="17">
        <v>5.0</v>
      </c>
      <c r="H267" s="17">
        <v>1.0</v>
      </c>
      <c r="I267" s="17">
        <v>1.0</v>
      </c>
      <c r="J267" s="17">
        <v>0.0</v>
      </c>
      <c r="K267" s="76">
        <f t="shared" si="1"/>
        <v>0</v>
      </c>
      <c r="M267" s="44"/>
      <c r="N267" s="58"/>
      <c r="O267" s="58"/>
      <c r="P267" s="58"/>
      <c r="Q267" s="80"/>
      <c r="S267" s="81"/>
    </row>
    <row r="268">
      <c r="E268" s="17">
        <v>46.0</v>
      </c>
      <c r="F268" s="17">
        <v>3.0</v>
      </c>
      <c r="G268" s="17">
        <v>3.0</v>
      </c>
      <c r="H268" s="17">
        <v>2.0</v>
      </c>
      <c r="I268" s="17">
        <v>2.0</v>
      </c>
      <c r="J268" s="17">
        <v>0.0</v>
      </c>
      <c r="K268" s="76">
        <f t="shared" si="1"/>
        <v>1</v>
      </c>
      <c r="L268" s="17" t="s">
        <v>83</v>
      </c>
      <c r="M268" s="44" t="s">
        <v>545</v>
      </c>
      <c r="N268" s="44" t="s">
        <v>616</v>
      </c>
      <c r="O268" s="58"/>
      <c r="P268" s="58"/>
      <c r="Q268" s="80"/>
      <c r="S268" s="81"/>
    </row>
    <row r="269">
      <c r="E269" s="17">
        <v>47.0</v>
      </c>
      <c r="F269" s="17">
        <v>3.0</v>
      </c>
      <c r="G269" s="17">
        <v>3.0</v>
      </c>
      <c r="H269" s="17">
        <v>1.0</v>
      </c>
      <c r="I269" s="17">
        <v>1.0</v>
      </c>
      <c r="J269" s="17">
        <v>3.0</v>
      </c>
      <c r="K269" s="76">
        <f t="shared" si="1"/>
        <v>0</v>
      </c>
      <c r="M269" s="44"/>
      <c r="N269" s="58"/>
      <c r="O269" s="58"/>
      <c r="P269" s="58"/>
      <c r="Q269" s="80"/>
      <c r="S269" s="81"/>
    </row>
    <row r="270">
      <c r="E270" s="17">
        <v>48.0</v>
      </c>
      <c r="F270" s="17">
        <v>6.0</v>
      </c>
      <c r="G270" s="17">
        <v>6.0</v>
      </c>
      <c r="H270" s="17">
        <v>1.0</v>
      </c>
      <c r="I270" s="17">
        <v>1.0</v>
      </c>
      <c r="J270" s="17">
        <v>0.0</v>
      </c>
      <c r="K270" s="76">
        <f t="shared" si="1"/>
        <v>0</v>
      </c>
      <c r="M270" s="44"/>
      <c r="N270" s="58"/>
      <c r="O270" s="58"/>
      <c r="P270" s="58"/>
      <c r="Q270" s="80"/>
      <c r="S270" s="81"/>
    </row>
    <row r="271">
      <c r="E271" s="17">
        <v>49.0</v>
      </c>
      <c r="F271" s="17">
        <v>3.0</v>
      </c>
      <c r="G271" s="17">
        <v>3.0</v>
      </c>
      <c r="H271" s="17">
        <v>1.0</v>
      </c>
      <c r="I271" s="17">
        <v>2.0</v>
      </c>
      <c r="J271" s="17">
        <v>9.0</v>
      </c>
      <c r="K271" s="76">
        <f t="shared" si="1"/>
        <v>1</v>
      </c>
      <c r="L271" s="17" t="s">
        <v>83</v>
      </c>
      <c r="M271" s="44" t="s">
        <v>545</v>
      </c>
      <c r="N271" s="44" t="s">
        <v>617</v>
      </c>
      <c r="O271" s="58"/>
      <c r="P271" s="58"/>
      <c r="Q271" s="80"/>
      <c r="S271" s="81"/>
    </row>
    <row r="272">
      <c r="E272" s="17">
        <v>50.0</v>
      </c>
      <c r="F272" s="17">
        <v>3.0</v>
      </c>
      <c r="G272" s="17">
        <v>11.0</v>
      </c>
      <c r="H272" s="17">
        <v>1.0</v>
      </c>
      <c r="I272" s="17">
        <v>1.0</v>
      </c>
      <c r="J272" s="17">
        <v>0.0</v>
      </c>
      <c r="K272" s="76">
        <f t="shared" si="1"/>
        <v>0</v>
      </c>
      <c r="M272" s="44"/>
      <c r="N272" s="58"/>
      <c r="O272" s="58"/>
      <c r="P272" s="58"/>
      <c r="Q272" s="80"/>
      <c r="S272" s="81"/>
    </row>
    <row r="273">
      <c r="E273" s="17">
        <v>51.0</v>
      </c>
      <c r="F273" s="17">
        <v>6.0</v>
      </c>
      <c r="G273" s="17">
        <v>5.0</v>
      </c>
      <c r="H273" s="17">
        <v>5.0</v>
      </c>
      <c r="I273" s="17">
        <v>5.0</v>
      </c>
      <c r="J273" s="17">
        <v>0.0</v>
      </c>
      <c r="K273" s="76">
        <f t="shared" si="1"/>
        <v>1</v>
      </c>
      <c r="L273" s="17" t="s">
        <v>83</v>
      </c>
      <c r="M273" s="44" t="s">
        <v>545</v>
      </c>
      <c r="N273" s="44" t="s">
        <v>617</v>
      </c>
      <c r="O273" s="58"/>
      <c r="P273" s="58"/>
      <c r="Q273" s="80"/>
      <c r="S273" s="81"/>
    </row>
    <row r="274">
      <c r="E274" s="17">
        <v>52.0</v>
      </c>
      <c r="F274" s="17">
        <v>3.0</v>
      </c>
      <c r="G274" s="17">
        <v>3.0</v>
      </c>
      <c r="H274" s="17">
        <v>2.0</v>
      </c>
      <c r="I274" s="17">
        <v>3.0</v>
      </c>
      <c r="J274" s="17">
        <v>0.0</v>
      </c>
      <c r="K274" s="76">
        <f t="shared" si="1"/>
        <v>1</v>
      </c>
      <c r="L274" s="17" t="s">
        <v>83</v>
      </c>
      <c r="M274" s="44" t="s">
        <v>545</v>
      </c>
      <c r="N274" s="44" t="s">
        <v>617</v>
      </c>
      <c r="O274" s="58"/>
      <c r="P274" s="58"/>
      <c r="Q274" s="80"/>
      <c r="S274" s="81"/>
    </row>
    <row r="275">
      <c r="E275" s="17">
        <v>53.0</v>
      </c>
      <c r="F275" s="17">
        <v>3.0</v>
      </c>
      <c r="G275" s="17">
        <v>10.0</v>
      </c>
      <c r="H275" s="17">
        <v>1.0</v>
      </c>
      <c r="I275" s="17">
        <v>1.0</v>
      </c>
      <c r="J275" s="17">
        <v>0.0</v>
      </c>
      <c r="K275" s="76">
        <f t="shared" si="1"/>
        <v>0</v>
      </c>
      <c r="M275" s="44"/>
      <c r="N275" s="58"/>
      <c r="O275" s="58"/>
      <c r="P275" s="58"/>
      <c r="Q275" s="80"/>
      <c r="S275" s="81"/>
    </row>
    <row r="276">
      <c r="E276" s="17">
        <v>54.0</v>
      </c>
      <c r="F276" s="17">
        <v>3.0</v>
      </c>
      <c r="G276" s="17">
        <v>11.0</v>
      </c>
      <c r="H276" s="17">
        <v>1.0</v>
      </c>
      <c r="I276" s="17">
        <v>1.0</v>
      </c>
      <c r="J276" s="17">
        <v>0.0</v>
      </c>
      <c r="K276" s="76">
        <f t="shared" si="1"/>
        <v>0</v>
      </c>
      <c r="M276" s="44"/>
      <c r="N276" s="58"/>
      <c r="O276" s="58"/>
      <c r="P276" s="58"/>
      <c r="Q276" s="80"/>
      <c r="S276" s="81"/>
    </row>
    <row r="277">
      <c r="E277" s="17">
        <v>55.0</v>
      </c>
      <c r="F277" s="17">
        <v>3.0</v>
      </c>
      <c r="G277" s="17">
        <v>3.0</v>
      </c>
      <c r="H277" s="17">
        <v>3.0</v>
      </c>
      <c r="I277" s="17">
        <v>3.0</v>
      </c>
      <c r="J277" s="17">
        <v>2.0</v>
      </c>
      <c r="K277" s="76">
        <f t="shared" si="1"/>
        <v>1</v>
      </c>
      <c r="L277" s="17" t="s">
        <v>83</v>
      </c>
      <c r="M277" s="44" t="s">
        <v>545</v>
      </c>
      <c r="N277" s="44" t="s">
        <v>618</v>
      </c>
      <c r="O277" s="58"/>
      <c r="P277" s="58"/>
      <c r="Q277" s="80"/>
      <c r="S277" s="81"/>
    </row>
    <row r="278">
      <c r="E278" s="17">
        <v>56.0</v>
      </c>
      <c r="F278" s="17">
        <v>3.0</v>
      </c>
      <c r="G278" s="17">
        <v>11.0</v>
      </c>
      <c r="H278" s="17">
        <v>1.0</v>
      </c>
      <c r="I278" s="17">
        <v>2.0</v>
      </c>
      <c r="J278" s="17">
        <v>0.0</v>
      </c>
      <c r="K278" s="76">
        <f t="shared" si="1"/>
        <v>1</v>
      </c>
      <c r="L278" s="17" t="s">
        <v>83</v>
      </c>
      <c r="M278" s="44" t="s">
        <v>539</v>
      </c>
      <c r="N278" s="44" t="s">
        <v>619</v>
      </c>
      <c r="O278" s="58"/>
      <c r="P278" s="58"/>
      <c r="Q278" s="80"/>
      <c r="S278" s="81"/>
    </row>
    <row r="279">
      <c r="E279" s="17">
        <v>57.0</v>
      </c>
      <c r="F279" s="17">
        <v>3.0</v>
      </c>
      <c r="G279" s="17">
        <v>3.0</v>
      </c>
      <c r="H279" s="17">
        <v>3.0</v>
      </c>
      <c r="I279" s="17">
        <v>3.0</v>
      </c>
      <c r="J279" s="17">
        <v>0.0</v>
      </c>
      <c r="K279" s="76">
        <f t="shared" si="1"/>
        <v>1</v>
      </c>
      <c r="L279" s="17" t="s">
        <v>83</v>
      </c>
      <c r="M279" s="44" t="s">
        <v>545</v>
      </c>
      <c r="N279" s="44" t="s">
        <v>601</v>
      </c>
      <c r="O279" s="58"/>
      <c r="P279" s="58"/>
      <c r="Q279" s="80"/>
      <c r="S279" s="81"/>
    </row>
    <row r="280">
      <c r="E280" s="17">
        <v>58.0</v>
      </c>
      <c r="F280" s="17">
        <v>7.0</v>
      </c>
      <c r="G280" s="17">
        <v>7.0</v>
      </c>
      <c r="H280" s="17">
        <v>2.0</v>
      </c>
      <c r="I280" s="17">
        <v>2.0</v>
      </c>
      <c r="J280" s="17">
        <v>0.0</v>
      </c>
      <c r="K280" s="76">
        <f t="shared" si="1"/>
        <v>1</v>
      </c>
      <c r="L280" s="17" t="s">
        <v>58</v>
      </c>
      <c r="M280" s="44" t="s">
        <v>527</v>
      </c>
      <c r="N280" s="58"/>
      <c r="O280" s="58"/>
      <c r="P280" s="44" t="s">
        <v>620</v>
      </c>
      <c r="Q280" s="80"/>
      <c r="S280" s="81"/>
    </row>
    <row r="281">
      <c r="E281" s="17">
        <v>59.0</v>
      </c>
      <c r="F281" s="17">
        <v>3.0</v>
      </c>
      <c r="G281" s="17">
        <v>3.0</v>
      </c>
      <c r="H281" s="17">
        <v>2.0</v>
      </c>
      <c r="I281" s="17">
        <v>2.0</v>
      </c>
      <c r="J281" s="17">
        <v>0.0</v>
      </c>
      <c r="K281" s="76">
        <f t="shared" si="1"/>
        <v>1</v>
      </c>
      <c r="L281" s="17" t="s">
        <v>83</v>
      </c>
      <c r="M281" s="44" t="s">
        <v>545</v>
      </c>
      <c r="N281" s="44" t="s">
        <v>617</v>
      </c>
      <c r="O281" s="58"/>
      <c r="P281" s="58"/>
      <c r="Q281" s="80"/>
      <c r="S281" s="81"/>
    </row>
    <row r="282">
      <c r="E282" s="17">
        <v>60.0</v>
      </c>
      <c r="F282" s="17">
        <v>3.0</v>
      </c>
      <c r="G282" s="17">
        <v>7.0</v>
      </c>
      <c r="H282" s="17">
        <v>1.0</v>
      </c>
      <c r="I282" s="17">
        <v>1.0</v>
      </c>
      <c r="J282" s="17">
        <v>0.0</v>
      </c>
      <c r="K282" s="76">
        <f t="shared" si="1"/>
        <v>0</v>
      </c>
      <c r="M282" s="44"/>
      <c r="N282" s="58"/>
      <c r="O282" s="58"/>
      <c r="P282" s="58"/>
      <c r="Q282" s="80"/>
      <c r="S282" s="81"/>
    </row>
    <row r="283">
      <c r="E283" s="17">
        <v>61.0</v>
      </c>
      <c r="F283" s="17">
        <v>3.0</v>
      </c>
      <c r="G283" s="17">
        <v>8.0</v>
      </c>
      <c r="H283" s="17">
        <v>1.0</v>
      </c>
      <c r="I283" s="17">
        <v>1.0</v>
      </c>
      <c r="J283" s="17">
        <v>0.0</v>
      </c>
      <c r="K283" s="76">
        <f t="shared" si="1"/>
        <v>0</v>
      </c>
      <c r="M283" s="44"/>
      <c r="N283" s="58"/>
      <c r="O283" s="58"/>
      <c r="P283" s="58"/>
      <c r="Q283" s="80"/>
      <c r="S283" s="81"/>
    </row>
    <row r="284">
      <c r="E284" s="17">
        <v>62.0</v>
      </c>
      <c r="F284" s="17">
        <v>3.0</v>
      </c>
      <c r="G284" s="17">
        <v>4.0</v>
      </c>
      <c r="H284" s="17">
        <v>2.0</v>
      </c>
      <c r="I284" s="17">
        <v>2.0</v>
      </c>
      <c r="J284" s="17">
        <v>3.0</v>
      </c>
      <c r="K284" s="76">
        <f t="shared" si="1"/>
        <v>1</v>
      </c>
      <c r="L284" s="17" t="s">
        <v>58</v>
      </c>
      <c r="M284" s="44" t="s">
        <v>527</v>
      </c>
      <c r="N284" s="44" t="s">
        <v>621</v>
      </c>
      <c r="O284" s="58"/>
      <c r="P284" s="44" t="s">
        <v>620</v>
      </c>
      <c r="Q284" s="80"/>
      <c r="S284" s="81"/>
    </row>
    <row r="285">
      <c r="E285" s="17">
        <v>63.0</v>
      </c>
      <c r="F285" s="17">
        <v>6.0</v>
      </c>
      <c r="G285" s="17">
        <v>11.0</v>
      </c>
      <c r="H285" s="17">
        <v>1.0</v>
      </c>
      <c r="I285" s="17">
        <v>1.0</v>
      </c>
      <c r="J285" s="17">
        <v>3.0</v>
      </c>
      <c r="K285" s="76">
        <f t="shared" si="1"/>
        <v>0</v>
      </c>
      <c r="M285" s="44"/>
      <c r="N285" s="58"/>
      <c r="O285" s="58"/>
      <c r="P285" s="58"/>
      <c r="Q285" s="80"/>
      <c r="S285" s="81"/>
    </row>
    <row r="286">
      <c r="E286" s="17">
        <v>64.0</v>
      </c>
      <c r="F286" s="17">
        <v>3.0</v>
      </c>
      <c r="G286" s="17">
        <v>6.0</v>
      </c>
      <c r="H286" s="17">
        <v>1.0</v>
      </c>
      <c r="I286" s="17">
        <v>1.0</v>
      </c>
      <c r="J286" s="17">
        <v>6.0</v>
      </c>
      <c r="K286" s="76">
        <f t="shared" si="1"/>
        <v>0</v>
      </c>
      <c r="M286" s="44"/>
      <c r="N286" s="58"/>
      <c r="O286" s="58"/>
      <c r="P286" s="58"/>
      <c r="Q286" s="80"/>
      <c r="S286" s="81"/>
    </row>
    <row r="287">
      <c r="E287" s="17">
        <v>65.0</v>
      </c>
      <c r="F287" s="17">
        <v>3.0</v>
      </c>
      <c r="G287" s="17">
        <v>4.0</v>
      </c>
      <c r="H287" s="17">
        <v>2.0</v>
      </c>
      <c r="I287" s="17">
        <v>2.0</v>
      </c>
      <c r="J287" s="17">
        <v>2.0</v>
      </c>
      <c r="K287" s="76">
        <f t="shared" si="1"/>
        <v>1</v>
      </c>
      <c r="L287" s="17" t="s">
        <v>83</v>
      </c>
      <c r="M287" s="44" t="s">
        <v>545</v>
      </c>
      <c r="N287" s="44" t="s">
        <v>617</v>
      </c>
      <c r="O287" s="58"/>
      <c r="P287" s="58"/>
      <c r="Q287" s="80"/>
      <c r="S287" s="81"/>
    </row>
    <row r="288">
      <c r="E288" s="17">
        <v>66.0</v>
      </c>
      <c r="F288" s="17">
        <v>3.0</v>
      </c>
      <c r="G288" s="17">
        <v>3.0</v>
      </c>
      <c r="H288" s="17">
        <v>3.0</v>
      </c>
      <c r="I288" s="17">
        <v>3.0</v>
      </c>
      <c r="J288" s="17">
        <v>0.0</v>
      </c>
      <c r="K288" s="76">
        <f t="shared" si="1"/>
        <v>1</v>
      </c>
      <c r="L288" s="17" t="s">
        <v>83</v>
      </c>
      <c r="M288" s="44" t="s">
        <v>545</v>
      </c>
      <c r="N288" s="44" t="s">
        <v>617</v>
      </c>
      <c r="O288" s="58"/>
      <c r="P288" s="58"/>
      <c r="Q288" s="80"/>
      <c r="S288" s="81"/>
    </row>
    <row r="289">
      <c r="E289" s="17">
        <v>67.0</v>
      </c>
      <c r="F289" s="17">
        <v>3.0</v>
      </c>
      <c r="G289" s="17">
        <v>7.0</v>
      </c>
      <c r="H289" s="17">
        <v>2.0</v>
      </c>
      <c r="I289" s="17">
        <v>2.0</v>
      </c>
      <c r="J289" s="17">
        <v>0.0</v>
      </c>
      <c r="K289" s="76">
        <f t="shared" si="1"/>
        <v>1</v>
      </c>
      <c r="L289" s="17" t="s">
        <v>83</v>
      </c>
      <c r="M289" s="44" t="s">
        <v>545</v>
      </c>
      <c r="N289" s="44" t="s">
        <v>601</v>
      </c>
      <c r="O289" s="58"/>
      <c r="P289" s="58"/>
      <c r="Q289" s="80"/>
      <c r="S289" s="81"/>
    </row>
    <row r="290">
      <c r="E290" s="17">
        <v>68.0</v>
      </c>
      <c r="F290" s="17">
        <v>3.0</v>
      </c>
      <c r="G290" s="17">
        <v>5.0</v>
      </c>
      <c r="H290" s="17">
        <v>2.0</v>
      </c>
      <c r="I290" s="17">
        <v>2.0</v>
      </c>
      <c r="J290" s="17">
        <v>7.0</v>
      </c>
      <c r="K290" s="76">
        <f t="shared" si="1"/>
        <v>1</v>
      </c>
      <c r="L290" s="17" t="s">
        <v>83</v>
      </c>
      <c r="M290" s="44" t="s">
        <v>545</v>
      </c>
      <c r="N290" s="44" t="s">
        <v>601</v>
      </c>
      <c r="O290" s="58"/>
      <c r="P290" s="58"/>
      <c r="Q290" s="80"/>
      <c r="S290" s="81"/>
    </row>
    <row r="291">
      <c r="E291" s="17">
        <v>69.0</v>
      </c>
      <c r="F291" s="17">
        <v>4.0</v>
      </c>
      <c r="G291" s="17">
        <v>4.0</v>
      </c>
      <c r="H291" s="17">
        <v>2.0</v>
      </c>
      <c r="I291" s="17">
        <v>3.0</v>
      </c>
      <c r="J291" s="17">
        <v>4.0</v>
      </c>
      <c r="K291" s="76">
        <f t="shared" si="1"/>
        <v>1</v>
      </c>
      <c r="L291" s="17" t="s">
        <v>83</v>
      </c>
      <c r="M291" s="44" t="s">
        <v>545</v>
      </c>
      <c r="N291" s="44" t="s">
        <v>617</v>
      </c>
      <c r="O291" s="58"/>
      <c r="P291" s="58"/>
      <c r="Q291" s="80"/>
      <c r="S291" s="81"/>
    </row>
    <row r="292">
      <c r="E292" s="17">
        <v>70.0</v>
      </c>
      <c r="F292" s="17">
        <v>3.0</v>
      </c>
      <c r="G292" s="17">
        <v>6.0</v>
      </c>
      <c r="H292" s="17">
        <v>1.0</v>
      </c>
      <c r="I292" s="17">
        <v>1.0</v>
      </c>
      <c r="J292" s="17">
        <v>0.0</v>
      </c>
      <c r="K292" s="76">
        <f t="shared" si="1"/>
        <v>0</v>
      </c>
      <c r="M292" s="44"/>
      <c r="N292" s="58"/>
      <c r="O292" s="58"/>
      <c r="P292" s="58"/>
      <c r="Q292" s="80"/>
      <c r="S292" s="81"/>
    </row>
    <row r="293">
      <c r="E293" s="17">
        <v>71.0</v>
      </c>
      <c r="F293" s="17">
        <v>3.0</v>
      </c>
      <c r="G293" s="17">
        <v>3.0</v>
      </c>
      <c r="H293" s="17">
        <v>3.0</v>
      </c>
      <c r="I293" s="17">
        <v>3.0</v>
      </c>
      <c r="J293" s="17">
        <v>2.0</v>
      </c>
      <c r="K293" s="76">
        <f t="shared" si="1"/>
        <v>1</v>
      </c>
      <c r="L293" s="17" t="s">
        <v>83</v>
      </c>
      <c r="M293" s="44" t="s">
        <v>545</v>
      </c>
      <c r="N293" s="44" t="s">
        <v>617</v>
      </c>
      <c r="O293" s="58"/>
      <c r="P293" s="58"/>
      <c r="Q293" s="80"/>
      <c r="S293" s="81"/>
    </row>
    <row r="294">
      <c r="E294" s="17">
        <v>72.0</v>
      </c>
      <c r="F294" s="17">
        <v>4.0</v>
      </c>
      <c r="G294" s="17">
        <v>5.0</v>
      </c>
      <c r="H294" s="17">
        <v>1.0</v>
      </c>
      <c r="I294" s="17">
        <v>1.0</v>
      </c>
      <c r="J294" s="17">
        <v>2.0</v>
      </c>
      <c r="K294" s="76">
        <f t="shared" si="1"/>
        <v>0</v>
      </c>
      <c r="M294" s="44"/>
      <c r="N294" s="58"/>
      <c r="O294" s="58"/>
      <c r="P294" s="58"/>
      <c r="Q294" s="80"/>
      <c r="S294" s="81"/>
    </row>
    <row r="295">
      <c r="E295" s="17">
        <v>73.0</v>
      </c>
      <c r="F295" s="17">
        <v>3.0</v>
      </c>
      <c r="G295" s="17">
        <v>5.0</v>
      </c>
      <c r="H295" s="17">
        <v>1.0</v>
      </c>
      <c r="I295" s="17">
        <v>1.0</v>
      </c>
      <c r="J295" s="17">
        <v>3.0</v>
      </c>
      <c r="K295" s="76">
        <f t="shared" si="1"/>
        <v>0</v>
      </c>
      <c r="M295" s="44"/>
      <c r="N295" s="58"/>
      <c r="O295" s="58"/>
      <c r="P295" s="58"/>
      <c r="Q295" s="80"/>
      <c r="S295" s="81"/>
    </row>
    <row r="296">
      <c r="E296" s="17">
        <v>74.0</v>
      </c>
      <c r="F296" s="17">
        <v>3.0</v>
      </c>
      <c r="G296" s="17">
        <v>5.0</v>
      </c>
      <c r="H296" s="17">
        <v>2.0</v>
      </c>
      <c r="I296" s="17">
        <v>3.0</v>
      </c>
      <c r="J296" s="17">
        <v>0.0</v>
      </c>
      <c r="K296" s="76">
        <f t="shared" si="1"/>
        <v>1</v>
      </c>
      <c r="L296" s="17" t="s">
        <v>83</v>
      </c>
      <c r="M296" s="44" t="s">
        <v>545</v>
      </c>
      <c r="N296" s="44" t="s">
        <v>601</v>
      </c>
      <c r="O296" s="58"/>
      <c r="P296" s="58"/>
      <c r="Q296" s="80"/>
      <c r="S296" s="81"/>
    </row>
    <row r="297">
      <c r="E297" s="17">
        <v>75.0</v>
      </c>
      <c r="F297" s="17">
        <v>3.0</v>
      </c>
      <c r="G297" s="17">
        <v>4.0</v>
      </c>
      <c r="H297" s="17">
        <v>2.0</v>
      </c>
      <c r="I297" s="17">
        <v>2.0</v>
      </c>
      <c r="J297" s="17">
        <v>0.0</v>
      </c>
      <c r="K297" s="76">
        <f t="shared" si="1"/>
        <v>1</v>
      </c>
      <c r="L297" s="17" t="s">
        <v>83</v>
      </c>
      <c r="M297" s="44" t="s">
        <v>545</v>
      </c>
      <c r="N297" s="44" t="s">
        <v>601</v>
      </c>
      <c r="O297" s="58"/>
      <c r="P297" s="58"/>
      <c r="Q297" s="80"/>
      <c r="S297" s="81"/>
    </row>
    <row r="298">
      <c r="E298" s="17">
        <v>76.0</v>
      </c>
      <c r="F298" s="17">
        <v>3.0</v>
      </c>
      <c r="G298" s="17">
        <v>8.0</v>
      </c>
      <c r="H298" s="17">
        <v>1.0</v>
      </c>
      <c r="I298" s="17">
        <v>1.0</v>
      </c>
      <c r="J298" s="17">
        <v>0.0</v>
      </c>
      <c r="K298" s="76">
        <f t="shared" si="1"/>
        <v>0</v>
      </c>
      <c r="M298" s="44"/>
      <c r="N298" s="58"/>
      <c r="O298" s="58"/>
      <c r="P298" s="58"/>
      <c r="Q298" s="80"/>
      <c r="S298" s="81"/>
    </row>
    <row r="299">
      <c r="E299" s="17">
        <v>77.0</v>
      </c>
      <c r="F299" s="17">
        <v>5.0</v>
      </c>
      <c r="G299" s="17">
        <v>14.0</v>
      </c>
      <c r="H299" s="17">
        <v>2.0</v>
      </c>
      <c r="I299" s="17">
        <v>3.0</v>
      </c>
      <c r="J299" s="17">
        <v>3.0</v>
      </c>
      <c r="K299" s="76">
        <f t="shared" si="1"/>
        <v>1</v>
      </c>
      <c r="L299" s="17" t="s">
        <v>83</v>
      </c>
      <c r="M299" s="44" t="s">
        <v>545</v>
      </c>
      <c r="N299" s="44" t="s">
        <v>622</v>
      </c>
      <c r="O299" s="58"/>
      <c r="P299" s="58"/>
      <c r="Q299" s="80"/>
      <c r="S299" s="81"/>
    </row>
    <row r="300">
      <c r="E300" s="17">
        <v>78.0</v>
      </c>
      <c r="F300" s="17">
        <v>3.0</v>
      </c>
      <c r="G300" s="17">
        <v>6.0</v>
      </c>
      <c r="H300" s="17">
        <v>1.0</v>
      </c>
      <c r="I300" s="17">
        <v>1.0</v>
      </c>
      <c r="J300" s="17">
        <v>0.0</v>
      </c>
      <c r="K300" s="76">
        <f t="shared" si="1"/>
        <v>0</v>
      </c>
      <c r="M300" s="44"/>
      <c r="N300" s="58"/>
      <c r="O300" s="58"/>
      <c r="P300" s="58"/>
      <c r="Q300" s="80"/>
      <c r="S300" s="81"/>
    </row>
    <row r="301">
      <c r="E301" s="17">
        <v>79.0</v>
      </c>
      <c r="F301" s="17">
        <v>6.0</v>
      </c>
      <c r="G301" s="17">
        <v>5.0</v>
      </c>
      <c r="H301" s="17">
        <v>1.0</v>
      </c>
      <c r="I301" s="17">
        <v>4.0</v>
      </c>
      <c r="J301" s="17">
        <v>0.0</v>
      </c>
      <c r="K301" s="76">
        <f t="shared" si="1"/>
        <v>1</v>
      </c>
      <c r="L301" s="17" t="s">
        <v>58</v>
      </c>
      <c r="M301" s="44" t="s">
        <v>527</v>
      </c>
      <c r="N301" s="58"/>
      <c r="O301" s="58"/>
      <c r="P301" s="44" t="s">
        <v>620</v>
      </c>
      <c r="Q301" s="80"/>
      <c r="S301" s="81"/>
    </row>
    <row r="302">
      <c r="E302" s="17">
        <v>80.0</v>
      </c>
      <c r="F302" s="17">
        <v>4.0</v>
      </c>
      <c r="G302" s="17">
        <v>3.0</v>
      </c>
      <c r="H302" s="17">
        <v>2.0</v>
      </c>
      <c r="I302" s="17">
        <v>3.0</v>
      </c>
      <c r="J302" s="17">
        <v>0.0</v>
      </c>
      <c r="K302" s="76">
        <f t="shared" si="1"/>
        <v>1</v>
      </c>
      <c r="L302" s="17" t="s">
        <v>83</v>
      </c>
      <c r="M302" s="44" t="s">
        <v>539</v>
      </c>
      <c r="N302" s="44" t="s">
        <v>623</v>
      </c>
      <c r="O302" s="58"/>
      <c r="P302" s="58"/>
      <c r="Q302" s="80"/>
      <c r="S302" s="81"/>
    </row>
    <row r="303">
      <c r="E303" s="17">
        <v>81.0</v>
      </c>
      <c r="F303" s="17">
        <v>9.0</v>
      </c>
      <c r="G303" s="17">
        <v>3.0</v>
      </c>
      <c r="H303" s="17">
        <v>1.0</v>
      </c>
      <c r="I303" s="17">
        <v>1.0</v>
      </c>
      <c r="J303" s="17">
        <v>0.0</v>
      </c>
      <c r="K303" s="76">
        <f t="shared" si="1"/>
        <v>0</v>
      </c>
      <c r="M303" s="44"/>
      <c r="N303" s="58"/>
      <c r="O303" s="58"/>
      <c r="P303" s="58"/>
      <c r="Q303" s="80"/>
      <c r="S303" s="81"/>
    </row>
    <row r="304">
      <c r="E304" s="17">
        <v>82.0</v>
      </c>
      <c r="F304" s="17">
        <v>4.0</v>
      </c>
      <c r="G304" s="17">
        <v>5.0</v>
      </c>
      <c r="H304" s="17">
        <v>1.0</v>
      </c>
      <c r="I304" s="17">
        <v>2.0</v>
      </c>
      <c r="J304" s="17">
        <v>0.0</v>
      </c>
      <c r="K304" s="76">
        <f t="shared" si="1"/>
        <v>1</v>
      </c>
      <c r="L304" s="17" t="s">
        <v>58</v>
      </c>
      <c r="M304" s="44" t="s">
        <v>527</v>
      </c>
      <c r="N304" s="58"/>
      <c r="O304" s="58"/>
      <c r="P304" s="44" t="s">
        <v>620</v>
      </c>
      <c r="Q304" s="80"/>
      <c r="S304" s="81"/>
    </row>
    <row r="305">
      <c r="E305" s="17">
        <v>83.0</v>
      </c>
      <c r="F305" s="17">
        <v>8.0</v>
      </c>
      <c r="G305" s="17">
        <v>7.0</v>
      </c>
      <c r="H305" s="17">
        <v>1.0</v>
      </c>
      <c r="I305" s="17">
        <v>1.0</v>
      </c>
      <c r="J305" s="17">
        <v>3.0</v>
      </c>
      <c r="K305" s="76">
        <f t="shared" si="1"/>
        <v>0</v>
      </c>
      <c r="M305" s="44"/>
      <c r="N305" s="58"/>
      <c r="O305" s="58"/>
      <c r="P305" s="58"/>
      <c r="Q305" s="80"/>
      <c r="S305" s="81"/>
    </row>
    <row r="306">
      <c r="E306" s="17">
        <v>84.0</v>
      </c>
      <c r="F306" s="17">
        <v>3.0</v>
      </c>
      <c r="G306" s="17">
        <v>4.0</v>
      </c>
      <c r="H306" s="17">
        <v>1.0</v>
      </c>
      <c r="I306" s="17">
        <v>3.0</v>
      </c>
      <c r="J306" s="17">
        <v>0.0</v>
      </c>
      <c r="K306" s="76">
        <f t="shared" si="1"/>
        <v>1</v>
      </c>
      <c r="L306" s="17" t="s">
        <v>83</v>
      </c>
      <c r="M306" s="44" t="s">
        <v>545</v>
      </c>
      <c r="N306" s="44" t="s">
        <v>624</v>
      </c>
      <c r="O306" s="58"/>
      <c r="P306" s="58"/>
      <c r="Q306" s="80"/>
      <c r="S306" s="81"/>
    </row>
    <row r="307">
      <c r="A307" s="17">
        <v>8.0</v>
      </c>
      <c r="C307" s="17" t="s">
        <v>18</v>
      </c>
      <c r="D307" s="17">
        <v>100.0</v>
      </c>
      <c r="E307" s="17">
        <v>0.0</v>
      </c>
      <c r="F307" s="17">
        <v>3.0</v>
      </c>
      <c r="G307" s="17">
        <v>6.0</v>
      </c>
      <c r="H307" s="17">
        <v>2.0</v>
      </c>
      <c r="I307" s="17">
        <v>2.0</v>
      </c>
      <c r="J307" s="17">
        <v>9.0</v>
      </c>
      <c r="K307" s="76">
        <f t="shared" si="1"/>
        <v>1</v>
      </c>
      <c r="L307" s="17" t="s">
        <v>83</v>
      </c>
      <c r="M307" s="44" t="s">
        <v>545</v>
      </c>
      <c r="N307" s="44" t="s">
        <v>625</v>
      </c>
      <c r="O307" s="58"/>
      <c r="P307" s="58"/>
      <c r="Q307" s="80"/>
      <c r="S307" s="81">
        <f>T307/ROWS(M307:M335)</f>
        <v>0.06896551724</v>
      </c>
      <c r="T307" s="76">
        <f>countif(M307:M335, "=Meaningful")</f>
        <v>2</v>
      </c>
    </row>
    <row r="308">
      <c r="E308" s="17">
        <v>1.0</v>
      </c>
      <c r="F308" s="17">
        <v>3.0</v>
      </c>
      <c r="G308" s="17">
        <v>6.0</v>
      </c>
      <c r="H308" s="17">
        <v>2.0</v>
      </c>
      <c r="I308" s="17">
        <v>2.0</v>
      </c>
      <c r="J308" s="17">
        <v>0.0</v>
      </c>
      <c r="K308" s="76">
        <f t="shared" si="1"/>
        <v>1</v>
      </c>
      <c r="L308" s="17" t="s">
        <v>83</v>
      </c>
      <c r="M308" s="44" t="s">
        <v>545</v>
      </c>
      <c r="N308" s="44" t="s">
        <v>626</v>
      </c>
      <c r="O308" s="58"/>
      <c r="P308" s="58"/>
      <c r="Q308" s="80"/>
      <c r="S308" s="81"/>
    </row>
    <row r="309">
      <c r="E309" s="17">
        <v>2.0</v>
      </c>
      <c r="F309" s="17">
        <v>3.0</v>
      </c>
      <c r="G309" s="17">
        <v>4.0</v>
      </c>
      <c r="H309" s="17">
        <v>3.0</v>
      </c>
      <c r="I309" s="17">
        <v>3.0</v>
      </c>
      <c r="J309" s="17">
        <v>9.0</v>
      </c>
      <c r="K309" s="76">
        <f t="shared" si="1"/>
        <v>1</v>
      </c>
      <c r="L309" s="17" t="s">
        <v>83</v>
      </c>
      <c r="M309" s="44" t="s">
        <v>539</v>
      </c>
      <c r="N309" s="44" t="s">
        <v>627</v>
      </c>
      <c r="O309" s="58"/>
      <c r="P309" s="58"/>
      <c r="Q309" s="80"/>
      <c r="S309" s="81"/>
    </row>
    <row r="310">
      <c r="E310" s="17">
        <v>3.0</v>
      </c>
      <c r="F310" s="17">
        <v>5.0</v>
      </c>
      <c r="G310" s="17">
        <v>7.0</v>
      </c>
      <c r="H310" s="17">
        <v>1.0</v>
      </c>
      <c r="I310" s="17">
        <v>1.0</v>
      </c>
      <c r="J310" s="17">
        <v>8.0</v>
      </c>
      <c r="K310" s="76">
        <f t="shared" si="1"/>
        <v>0</v>
      </c>
      <c r="M310" s="44"/>
      <c r="N310" s="58"/>
      <c r="O310" s="58"/>
      <c r="P310" s="58"/>
      <c r="Q310" s="80"/>
      <c r="S310" s="81"/>
    </row>
    <row r="311">
      <c r="E311" s="17">
        <v>4.0</v>
      </c>
      <c r="F311" s="17">
        <v>3.0</v>
      </c>
      <c r="G311" s="17">
        <v>6.0</v>
      </c>
      <c r="H311" s="17">
        <v>1.0</v>
      </c>
      <c r="I311" s="17">
        <v>1.0</v>
      </c>
      <c r="J311" s="17">
        <v>0.0</v>
      </c>
      <c r="K311" s="76">
        <f t="shared" si="1"/>
        <v>0</v>
      </c>
      <c r="M311" s="44"/>
      <c r="N311" s="58"/>
      <c r="O311" s="58"/>
      <c r="P311" s="58"/>
      <c r="Q311" s="80"/>
      <c r="S311" s="81"/>
    </row>
    <row r="312">
      <c r="E312" s="17">
        <v>5.0</v>
      </c>
      <c r="F312" s="17">
        <v>3.0</v>
      </c>
      <c r="G312" s="17">
        <v>8.0</v>
      </c>
      <c r="H312" s="17">
        <v>1.0</v>
      </c>
      <c r="I312" s="17">
        <v>1.0</v>
      </c>
      <c r="J312" s="17">
        <v>0.0</v>
      </c>
      <c r="K312" s="76">
        <f t="shared" si="1"/>
        <v>0</v>
      </c>
      <c r="M312" s="44"/>
      <c r="N312" s="58"/>
      <c r="O312" s="58"/>
      <c r="P312" s="58"/>
      <c r="Q312" s="80"/>
      <c r="S312" s="81"/>
    </row>
    <row r="313">
      <c r="E313" s="17">
        <v>6.0</v>
      </c>
      <c r="F313" s="17">
        <v>3.0</v>
      </c>
      <c r="G313" s="17">
        <v>4.0</v>
      </c>
      <c r="H313" s="17">
        <v>1.0</v>
      </c>
      <c r="I313" s="17">
        <v>2.0</v>
      </c>
      <c r="J313" s="17">
        <v>0.0</v>
      </c>
      <c r="K313" s="76">
        <f t="shared" si="1"/>
        <v>1</v>
      </c>
      <c r="L313" s="17" t="s">
        <v>83</v>
      </c>
      <c r="M313" s="44" t="s">
        <v>545</v>
      </c>
      <c r="N313" s="44" t="s">
        <v>628</v>
      </c>
      <c r="O313" s="58"/>
      <c r="P313" s="58"/>
      <c r="Q313" s="80"/>
      <c r="S313" s="81"/>
    </row>
    <row r="314">
      <c r="E314" s="17">
        <v>7.0</v>
      </c>
      <c r="F314" s="17">
        <v>3.0</v>
      </c>
      <c r="G314" s="17">
        <v>5.0</v>
      </c>
      <c r="H314" s="17">
        <v>2.0</v>
      </c>
      <c r="I314" s="17">
        <v>2.0</v>
      </c>
      <c r="J314" s="17">
        <v>0.0</v>
      </c>
      <c r="K314" s="76">
        <f t="shared" si="1"/>
        <v>1</v>
      </c>
      <c r="L314" s="17" t="s">
        <v>83</v>
      </c>
      <c r="M314" s="44" t="s">
        <v>539</v>
      </c>
      <c r="N314" s="44" t="s">
        <v>629</v>
      </c>
      <c r="O314" s="58"/>
      <c r="P314" s="58"/>
      <c r="Q314" s="80"/>
      <c r="S314" s="81"/>
    </row>
    <row r="315">
      <c r="E315" s="17">
        <v>8.0</v>
      </c>
      <c r="F315" s="17">
        <v>3.0</v>
      </c>
      <c r="G315" s="17">
        <v>3.0</v>
      </c>
      <c r="H315" s="17">
        <v>3.0</v>
      </c>
      <c r="I315" s="17">
        <v>3.0</v>
      </c>
      <c r="J315" s="17">
        <v>0.0</v>
      </c>
      <c r="K315" s="76">
        <f t="shared" si="1"/>
        <v>1</v>
      </c>
      <c r="L315" s="17" t="s">
        <v>83</v>
      </c>
      <c r="M315" s="44" t="s">
        <v>545</v>
      </c>
      <c r="N315" s="44" t="s">
        <v>601</v>
      </c>
      <c r="O315" s="58"/>
      <c r="P315" s="58"/>
      <c r="Q315" s="80"/>
      <c r="S315" s="81"/>
    </row>
    <row r="316">
      <c r="E316" s="17">
        <v>9.0</v>
      </c>
      <c r="F316" s="17">
        <v>3.0</v>
      </c>
      <c r="G316" s="17">
        <v>5.0</v>
      </c>
      <c r="H316" s="17">
        <v>3.0</v>
      </c>
      <c r="I316" s="17">
        <v>3.0</v>
      </c>
      <c r="J316" s="17">
        <v>0.0</v>
      </c>
      <c r="K316" s="76">
        <f t="shared" si="1"/>
        <v>1</v>
      </c>
      <c r="L316" s="17" t="s">
        <v>83</v>
      </c>
      <c r="M316" s="44" t="s">
        <v>545</v>
      </c>
      <c r="N316" s="44" t="s">
        <v>601</v>
      </c>
      <c r="O316" s="58"/>
      <c r="P316" s="58"/>
      <c r="Q316" s="80"/>
      <c r="S316" s="81"/>
    </row>
    <row r="317">
      <c r="E317" s="17">
        <v>10.0</v>
      </c>
      <c r="F317" s="17">
        <v>4.0</v>
      </c>
      <c r="G317" s="17">
        <v>6.0</v>
      </c>
      <c r="H317" s="17">
        <v>1.0</v>
      </c>
      <c r="I317" s="17">
        <v>2.0</v>
      </c>
      <c r="J317" s="17">
        <v>0.0</v>
      </c>
      <c r="K317" s="76">
        <f t="shared" si="1"/>
        <v>1</v>
      </c>
      <c r="L317" s="17" t="s">
        <v>83</v>
      </c>
      <c r="M317" s="44" t="s">
        <v>539</v>
      </c>
      <c r="N317" s="44" t="s">
        <v>629</v>
      </c>
      <c r="O317" s="58"/>
      <c r="P317" s="58"/>
      <c r="Q317" s="80"/>
      <c r="S317" s="81"/>
    </row>
    <row r="318">
      <c r="E318" s="17">
        <v>11.0</v>
      </c>
      <c r="F318" s="17">
        <v>4.0</v>
      </c>
      <c r="G318" s="17">
        <v>4.0</v>
      </c>
      <c r="H318" s="17">
        <v>1.0</v>
      </c>
      <c r="I318" s="17">
        <v>2.0</v>
      </c>
      <c r="J318" s="17">
        <v>0.0</v>
      </c>
      <c r="K318" s="76">
        <f t="shared" si="1"/>
        <v>1</v>
      </c>
      <c r="L318" s="17" t="s">
        <v>58</v>
      </c>
      <c r="M318" s="44" t="s">
        <v>527</v>
      </c>
      <c r="N318" s="44" t="s">
        <v>630</v>
      </c>
      <c r="O318" s="44" t="s">
        <v>577</v>
      </c>
      <c r="P318" s="44" t="s">
        <v>631</v>
      </c>
      <c r="Q318" s="16" t="s">
        <v>632</v>
      </c>
      <c r="S318" s="81"/>
    </row>
    <row r="319">
      <c r="E319" s="17">
        <v>12.0</v>
      </c>
      <c r="F319" s="17">
        <v>4.0</v>
      </c>
      <c r="G319" s="17">
        <v>7.0</v>
      </c>
      <c r="H319" s="17">
        <v>2.0</v>
      </c>
      <c r="I319" s="17">
        <v>2.0</v>
      </c>
      <c r="J319" s="17">
        <v>0.0</v>
      </c>
      <c r="K319" s="76">
        <f t="shared" si="1"/>
        <v>1</v>
      </c>
      <c r="L319" s="17" t="s">
        <v>83</v>
      </c>
      <c r="M319" s="44" t="s">
        <v>545</v>
      </c>
      <c r="N319" s="44" t="s">
        <v>601</v>
      </c>
      <c r="O319" s="58"/>
      <c r="P319" s="58"/>
      <c r="Q319" s="80"/>
      <c r="S319" s="81"/>
    </row>
    <row r="320">
      <c r="E320" s="17">
        <v>13.0</v>
      </c>
      <c r="F320" s="17">
        <v>4.0</v>
      </c>
      <c r="G320" s="17">
        <v>5.0</v>
      </c>
      <c r="H320" s="17">
        <v>1.0</v>
      </c>
      <c r="I320" s="17">
        <v>1.0</v>
      </c>
      <c r="J320" s="17">
        <v>0.0</v>
      </c>
      <c r="K320" s="76">
        <f t="shared" si="1"/>
        <v>0</v>
      </c>
      <c r="M320" s="44"/>
      <c r="N320" s="58"/>
      <c r="O320" s="58"/>
      <c r="P320" s="58"/>
      <c r="Q320" s="80"/>
      <c r="S320" s="81"/>
    </row>
    <row r="321">
      <c r="E321" s="17">
        <v>14.0</v>
      </c>
      <c r="F321" s="17">
        <v>3.0</v>
      </c>
      <c r="G321" s="17">
        <v>5.0</v>
      </c>
      <c r="H321" s="17">
        <v>3.0</v>
      </c>
      <c r="I321" s="17">
        <v>3.0</v>
      </c>
      <c r="J321" s="17">
        <v>0.0</v>
      </c>
      <c r="K321" s="76">
        <f t="shared" si="1"/>
        <v>1</v>
      </c>
      <c r="L321" s="17" t="s">
        <v>83</v>
      </c>
      <c r="M321" s="44" t="s">
        <v>545</v>
      </c>
      <c r="N321" s="44" t="s">
        <v>601</v>
      </c>
      <c r="O321" s="58"/>
      <c r="P321" s="58"/>
      <c r="Q321" s="80"/>
      <c r="S321" s="81"/>
    </row>
    <row r="322">
      <c r="E322" s="17">
        <v>15.0</v>
      </c>
      <c r="F322" s="17">
        <v>3.0</v>
      </c>
      <c r="G322" s="17">
        <v>31.0</v>
      </c>
      <c r="H322" s="17">
        <v>1.0</v>
      </c>
      <c r="I322" s="17">
        <v>1.0</v>
      </c>
      <c r="J322" s="17">
        <v>0.0</v>
      </c>
      <c r="K322" s="76">
        <f t="shared" si="1"/>
        <v>0</v>
      </c>
      <c r="M322" s="44"/>
      <c r="N322" s="58"/>
      <c r="O322" s="58"/>
      <c r="P322" s="58"/>
      <c r="Q322" s="80"/>
      <c r="S322" s="81"/>
    </row>
    <row r="323">
      <c r="E323" s="17">
        <v>16.0</v>
      </c>
      <c r="F323" s="17">
        <v>4.0</v>
      </c>
      <c r="G323" s="17">
        <v>11.0</v>
      </c>
      <c r="H323" s="17">
        <v>1.0</v>
      </c>
      <c r="I323" s="17">
        <v>1.0</v>
      </c>
      <c r="J323" s="17">
        <v>10.0</v>
      </c>
      <c r="K323" s="76">
        <f t="shared" si="1"/>
        <v>0</v>
      </c>
      <c r="M323" s="44"/>
      <c r="N323" s="58"/>
      <c r="O323" s="58"/>
      <c r="P323" s="58"/>
      <c r="Q323" s="80"/>
      <c r="S323" s="81"/>
    </row>
    <row r="324">
      <c r="E324" s="17">
        <v>17.0</v>
      </c>
      <c r="F324" s="17">
        <v>3.0</v>
      </c>
      <c r="G324" s="17">
        <v>7.0</v>
      </c>
      <c r="H324" s="17">
        <v>2.0</v>
      </c>
      <c r="I324" s="17">
        <v>2.0</v>
      </c>
      <c r="J324" s="17">
        <v>0.0</v>
      </c>
      <c r="K324" s="76">
        <f t="shared" si="1"/>
        <v>1</v>
      </c>
      <c r="L324" s="17" t="s">
        <v>83</v>
      </c>
      <c r="M324" s="44" t="s">
        <v>545</v>
      </c>
      <c r="N324" s="44" t="s">
        <v>601</v>
      </c>
      <c r="O324" s="58"/>
      <c r="P324" s="58"/>
      <c r="Q324" s="80"/>
      <c r="S324" s="81"/>
    </row>
    <row r="325">
      <c r="E325" s="17">
        <v>18.0</v>
      </c>
      <c r="F325" s="17">
        <v>4.0</v>
      </c>
      <c r="G325" s="17">
        <v>4.0</v>
      </c>
      <c r="H325" s="17">
        <v>1.0</v>
      </c>
      <c r="I325" s="17">
        <v>3.0</v>
      </c>
      <c r="J325" s="17">
        <v>6.0</v>
      </c>
      <c r="K325" s="76">
        <f t="shared" si="1"/>
        <v>1</v>
      </c>
      <c r="L325" s="17" t="s">
        <v>83</v>
      </c>
      <c r="M325" s="44" t="s">
        <v>545</v>
      </c>
      <c r="N325" s="44" t="s">
        <v>633</v>
      </c>
      <c r="O325" s="58"/>
      <c r="P325" s="58"/>
      <c r="Q325" s="80"/>
      <c r="S325" s="81"/>
    </row>
    <row r="326">
      <c r="E326" s="17">
        <v>19.0</v>
      </c>
      <c r="F326" s="17">
        <v>3.0</v>
      </c>
      <c r="G326" s="17">
        <v>6.0</v>
      </c>
      <c r="H326" s="17">
        <v>1.0</v>
      </c>
      <c r="I326" s="17">
        <v>3.0</v>
      </c>
      <c r="J326" s="17">
        <v>0.0</v>
      </c>
      <c r="K326" s="76">
        <f t="shared" si="1"/>
        <v>1</v>
      </c>
      <c r="L326" s="17" t="s">
        <v>83</v>
      </c>
      <c r="M326" s="44" t="s">
        <v>545</v>
      </c>
      <c r="N326" s="44" t="s">
        <v>633</v>
      </c>
      <c r="O326" s="58"/>
      <c r="P326" s="58"/>
      <c r="Q326" s="80"/>
      <c r="S326" s="81"/>
    </row>
    <row r="327">
      <c r="E327" s="17">
        <v>20.0</v>
      </c>
      <c r="F327" s="17">
        <v>3.0</v>
      </c>
      <c r="G327" s="17">
        <v>7.0</v>
      </c>
      <c r="H327" s="17">
        <v>1.0</v>
      </c>
      <c r="I327" s="17">
        <v>1.0</v>
      </c>
      <c r="J327" s="17">
        <v>0.0</v>
      </c>
      <c r="K327" s="76">
        <f t="shared" si="1"/>
        <v>0</v>
      </c>
      <c r="M327" s="44"/>
      <c r="N327" s="58"/>
      <c r="O327" s="58"/>
      <c r="P327" s="58"/>
      <c r="Q327" s="80"/>
      <c r="S327" s="81"/>
    </row>
    <row r="328">
      <c r="E328" s="17">
        <v>21.0</v>
      </c>
      <c r="F328" s="17">
        <v>3.0</v>
      </c>
      <c r="G328" s="17">
        <v>4.0</v>
      </c>
      <c r="H328" s="17">
        <v>3.0</v>
      </c>
      <c r="I328" s="17">
        <v>3.0</v>
      </c>
      <c r="J328" s="17">
        <v>0.0</v>
      </c>
      <c r="K328" s="76">
        <f t="shared" si="1"/>
        <v>1</v>
      </c>
      <c r="L328" s="17" t="s">
        <v>83</v>
      </c>
      <c r="M328" s="44" t="s">
        <v>545</v>
      </c>
      <c r="N328" s="44" t="s">
        <v>634</v>
      </c>
      <c r="O328" s="58"/>
      <c r="P328" s="58"/>
      <c r="Q328" s="80"/>
      <c r="S328" s="81"/>
    </row>
    <row r="329">
      <c r="E329" s="17">
        <v>22.0</v>
      </c>
      <c r="F329" s="17">
        <v>3.0</v>
      </c>
      <c r="G329" s="17">
        <v>10.0</v>
      </c>
      <c r="H329" s="17">
        <v>3.0</v>
      </c>
      <c r="I329" s="17">
        <v>3.0</v>
      </c>
      <c r="J329" s="17">
        <v>0.0</v>
      </c>
      <c r="K329" s="76">
        <f t="shared" si="1"/>
        <v>1</v>
      </c>
      <c r="L329" s="17" t="s">
        <v>83</v>
      </c>
      <c r="M329" s="44" t="s">
        <v>539</v>
      </c>
      <c r="N329" s="44" t="s">
        <v>629</v>
      </c>
      <c r="O329" s="58"/>
      <c r="P329" s="58"/>
      <c r="Q329" s="80"/>
      <c r="S329" s="81"/>
    </row>
    <row r="330">
      <c r="E330" s="17">
        <v>23.0</v>
      </c>
      <c r="F330" s="17">
        <v>3.0</v>
      </c>
      <c r="G330" s="17">
        <v>5.0</v>
      </c>
      <c r="H330" s="17">
        <v>3.0</v>
      </c>
      <c r="I330" s="17">
        <v>3.0</v>
      </c>
      <c r="J330" s="17">
        <v>0.0</v>
      </c>
      <c r="K330" s="76">
        <f t="shared" si="1"/>
        <v>1</v>
      </c>
      <c r="L330" s="17" t="s">
        <v>83</v>
      </c>
      <c r="M330" s="44" t="s">
        <v>545</v>
      </c>
      <c r="N330" s="44" t="s">
        <v>634</v>
      </c>
      <c r="O330" s="58"/>
      <c r="P330" s="58"/>
      <c r="Q330" s="80"/>
      <c r="S330" s="81"/>
    </row>
    <row r="331">
      <c r="E331" s="17">
        <v>24.0</v>
      </c>
      <c r="F331" s="17">
        <v>3.0</v>
      </c>
      <c r="G331" s="17">
        <v>15.0</v>
      </c>
      <c r="H331" s="17">
        <v>1.0</v>
      </c>
      <c r="I331" s="17">
        <v>1.0</v>
      </c>
      <c r="J331" s="17">
        <v>0.0</v>
      </c>
      <c r="K331" s="76">
        <f t="shared" si="1"/>
        <v>0</v>
      </c>
      <c r="M331" s="44"/>
      <c r="N331" s="58"/>
      <c r="O331" s="58"/>
      <c r="P331" s="58"/>
      <c r="Q331" s="80"/>
      <c r="S331" s="81"/>
    </row>
    <row r="332">
      <c r="E332" s="17">
        <v>25.0</v>
      </c>
      <c r="F332" s="17">
        <v>3.0</v>
      </c>
      <c r="G332" s="17">
        <v>7.0</v>
      </c>
      <c r="H332" s="17">
        <v>2.0</v>
      </c>
      <c r="I332" s="17">
        <v>2.0</v>
      </c>
      <c r="J332" s="17">
        <v>0.0</v>
      </c>
      <c r="K332" s="76">
        <f t="shared" si="1"/>
        <v>1</v>
      </c>
      <c r="L332" s="17" t="s">
        <v>83</v>
      </c>
      <c r="M332" s="44" t="s">
        <v>545</v>
      </c>
      <c r="N332" s="44" t="s">
        <v>601</v>
      </c>
      <c r="O332" s="58"/>
      <c r="P332" s="58"/>
      <c r="Q332" s="80"/>
      <c r="S332" s="81"/>
    </row>
    <row r="333">
      <c r="E333" s="17">
        <v>26.0</v>
      </c>
      <c r="F333" s="17">
        <v>3.0</v>
      </c>
      <c r="G333" s="17">
        <v>6.0</v>
      </c>
      <c r="H333" s="17">
        <v>3.0</v>
      </c>
      <c r="I333" s="17">
        <v>3.0</v>
      </c>
      <c r="J333" s="17">
        <v>0.0</v>
      </c>
      <c r="K333" s="76">
        <f t="shared" si="1"/>
        <v>1</v>
      </c>
      <c r="L333" s="17" t="s">
        <v>58</v>
      </c>
      <c r="M333" s="44" t="s">
        <v>527</v>
      </c>
      <c r="N333" s="44" t="s">
        <v>635</v>
      </c>
      <c r="O333" s="58"/>
      <c r="P333" s="58"/>
      <c r="Q333" s="80"/>
      <c r="S333" s="81"/>
    </row>
    <row r="334">
      <c r="E334" s="17">
        <v>27.0</v>
      </c>
      <c r="F334" s="17">
        <v>3.0</v>
      </c>
      <c r="G334" s="17">
        <v>10.0</v>
      </c>
      <c r="H334" s="17">
        <v>1.0</v>
      </c>
      <c r="I334" s="17">
        <v>2.0</v>
      </c>
      <c r="J334" s="17">
        <v>0.0</v>
      </c>
      <c r="K334" s="76">
        <f t="shared" si="1"/>
        <v>1</v>
      </c>
      <c r="L334" s="17" t="s">
        <v>83</v>
      </c>
      <c r="M334" s="44" t="s">
        <v>539</v>
      </c>
      <c r="N334" s="44" t="s">
        <v>629</v>
      </c>
      <c r="O334" s="58"/>
      <c r="P334" s="58"/>
      <c r="Q334" s="80"/>
      <c r="S334" s="81"/>
    </row>
    <row r="335">
      <c r="E335" s="17">
        <v>28.0</v>
      </c>
      <c r="F335" s="17">
        <v>4.0</v>
      </c>
      <c r="G335" s="17">
        <v>16.0</v>
      </c>
      <c r="H335" s="17">
        <v>1.0</v>
      </c>
      <c r="I335" s="17">
        <v>1.0</v>
      </c>
      <c r="J335" s="17">
        <v>0.0</v>
      </c>
      <c r="K335" s="76">
        <f t="shared" si="1"/>
        <v>0</v>
      </c>
      <c r="M335" s="44"/>
      <c r="N335" s="58"/>
      <c r="O335" s="58"/>
      <c r="P335" s="58"/>
      <c r="Q335" s="80"/>
      <c r="S335" s="81"/>
    </row>
    <row r="336">
      <c r="A336" s="17">
        <v>9.0</v>
      </c>
      <c r="B336" s="17" t="s">
        <v>521</v>
      </c>
      <c r="C336" s="17" t="s">
        <v>20</v>
      </c>
      <c r="D336" s="17">
        <v>179.0</v>
      </c>
      <c r="E336" s="17">
        <v>0.0</v>
      </c>
      <c r="F336" s="17">
        <v>6.0</v>
      </c>
      <c r="G336" s="17">
        <v>15.0</v>
      </c>
      <c r="H336" s="17">
        <v>1.0</v>
      </c>
      <c r="I336" s="17">
        <v>1.0</v>
      </c>
      <c r="J336" s="17">
        <v>0.0</v>
      </c>
      <c r="K336" s="76">
        <f t="shared" si="1"/>
        <v>0</v>
      </c>
      <c r="M336" s="44"/>
      <c r="N336" s="58"/>
      <c r="O336" s="58"/>
      <c r="P336" s="58"/>
      <c r="Q336" s="80"/>
      <c r="S336" s="81">
        <f>T336/ROWS(M336:M386)</f>
        <v>0.1568627451</v>
      </c>
      <c r="T336" s="76">
        <f>countif(M336:M386, "=Meaningful")</f>
        <v>8</v>
      </c>
    </row>
    <row r="337">
      <c r="E337" s="17">
        <v>1.0</v>
      </c>
      <c r="F337" s="17">
        <v>6.0</v>
      </c>
      <c r="G337" s="17">
        <v>8.0</v>
      </c>
      <c r="H337" s="17">
        <v>6.0</v>
      </c>
      <c r="I337" s="17">
        <v>6.0</v>
      </c>
      <c r="J337" s="17">
        <v>4.0</v>
      </c>
      <c r="K337" s="76">
        <f t="shared" si="1"/>
        <v>1</v>
      </c>
      <c r="L337" s="17" t="s">
        <v>83</v>
      </c>
      <c r="M337" s="44" t="s">
        <v>539</v>
      </c>
      <c r="N337" s="44" t="s">
        <v>636</v>
      </c>
      <c r="O337" s="58"/>
      <c r="P337" s="58"/>
      <c r="Q337" s="80"/>
      <c r="S337" s="81"/>
    </row>
    <row r="338">
      <c r="E338" s="17">
        <v>2.0</v>
      </c>
      <c r="F338" s="17">
        <v>4.0</v>
      </c>
      <c r="G338" s="17">
        <v>8.0</v>
      </c>
      <c r="H338" s="17">
        <v>3.0</v>
      </c>
      <c r="I338" s="17">
        <v>3.0</v>
      </c>
      <c r="J338" s="17">
        <v>0.0</v>
      </c>
      <c r="K338" s="76">
        <f t="shared" si="1"/>
        <v>1</v>
      </c>
      <c r="L338" s="17" t="s">
        <v>83</v>
      </c>
      <c r="M338" s="44" t="s">
        <v>545</v>
      </c>
      <c r="N338" s="44" t="s">
        <v>595</v>
      </c>
      <c r="O338" s="58"/>
      <c r="P338" s="58"/>
      <c r="Q338" s="80"/>
      <c r="S338" s="81"/>
    </row>
    <row r="339">
      <c r="E339" s="17">
        <v>3.0</v>
      </c>
      <c r="F339" s="17">
        <v>3.0</v>
      </c>
      <c r="G339" s="17">
        <v>3.0</v>
      </c>
      <c r="H339" s="17">
        <v>3.0</v>
      </c>
      <c r="I339" s="17">
        <v>3.0</v>
      </c>
      <c r="J339" s="17">
        <v>0.0</v>
      </c>
      <c r="K339" s="76">
        <f t="shared" si="1"/>
        <v>1</v>
      </c>
      <c r="L339" s="17" t="s">
        <v>83</v>
      </c>
      <c r="M339" s="44" t="s">
        <v>539</v>
      </c>
      <c r="N339" s="44" t="s">
        <v>636</v>
      </c>
      <c r="O339" s="58"/>
      <c r="P339" s="58"/>
      <c r="Q339" s="80"/>
      <c r="S339" s="81"/>
    </row>
    <row r="340">
      <c r="E340" s="17">
        <v>4.0</v>
      </c>
      <c r="F340" s="17">
        <v>3.0</v>
      </c>
      <c r="G340" s="17">
        <v>8.0</v>
      </c>
      <c r="H340" s="17">
        <v>2.0</v>
      </c>
      <c r="I340" s="17">
        <v>2.0</v>
      </c>
      <c r="J340" s="17">
        <v>3.0</v>
      </c>
      <c r="K340" s="76">
        <f t="shared" si="1"/>
        <v>1</v>
      </c>
      <c r="L340" s="17" t="s">
        <v>58</v>
      </c>
      <c r="M340" s="44" t="s">
        <v>527</v>
      </c>
      <c r="N340" s="44" t="s">
        <v>637</v>
      </c>
      <c r="O340" s="44" t="s">
        <v>577</v>
      </c>
      <c r="P340" s="44" t="s">
        <v>638</v>
      </c>
      <c r="Q340" s="80"/>
      <c r="S340" s="81"/>
    </row>
    <row r="341">
      <c r="E341" s="17">
        <v>5.0</v>
      </c>
      <c r="F341" s="17">
        <v>3.0</v>
      </c>
      <c r="G341" s="17">
        <v>7.0</v>
      </c>
      <c r="H341" s="17">
        <v>3.0</v>
      </c>
      <c r="I341" s="17">
        <v>3.0</v>
      </c>
      <c r="J341" s="17">
        <v>0.0</v>
      </c>
      <c r="K341" s="76">
        <f t="shared" si="1"/>
        <v>1</v>
      </c>
      <c r="L341" s="17" t="s">
        <v>83</v>
      </c>
      <c r="M341" s="44" t="s">
        <v>539</v>
      </c>
      <c r="N341" s="44" t="s">
        <v>636</v>
      </c>
      <c r="O341" s="58"/>
      <c r="P341" s="58"/>
      <c r="Q341" s="80"/>
      <c r="S341" s="81"/>
    </row>
    <row r="342">
      <c r="E342" s="17">
        <v>6.0</v>
      </c>
      <c r="F342" s="17">
        <v>3.0</v>
      </c>
      <c r="G342" s="17">
        <v>7.0</v>
      </c>
      <c r="H342" s="17">
        <v>3.0</v>
      </c>
      <c r="I342" s="17">
        <v>3.0</v>
      </c>
      <c r="J342" s="17">
        <v>0.0</v>
      </c>
      <c r="K342" s="76">
        <f t="shared" si="1"/>
        <v>1</v>
      </c>
      <c r="L342" s="17" t="s">
        <v>83</v>
      </c>
      <c r="M342" s="44" t="s">
        <v>545</v>
      </c>
      <c r="N342" s="44" t="s">
        <v>595</v>
      </c>
      <c r="O342" s="58"/>
      <c r="P342" s="58"/>
      <c r="Q342" s="80"/>
      <c r="S342" s="81"/>
    </row>
    <row r="343">
      <c r="E343" s="17">
        <v>7.0</v>
      </c>
      <c r="F343" s="17">
        <v>4.0</v>
      </c>
      <c r="G343" s="17">
        <v>7.0</v>
      </c>
      <c r="H343" s="17">
        <v>3.0</v>
      </c>
      <c r="I343" s="17">
        <v>4.0</v>
      </c>
      <c r="J343" s="17">
        <v>0.0</v>
      </c>
      <c r="K343" s="76">
        <f t="shared" si="1"/>
        <v>1</v>
      </c>
      <c r="L343" s="17" t="s">
        <v>83</v>
      </c>
      <c r="M343" s="44" t="s">
        <v>545</v>
      </c>
      <c r="N343" s="44" t="s">
        <v>595</v>
      </c>
      <c r="O343" s="58"/>
      <c r="P343" s="58"/>
      <c r="Q343" s="80"/>
      <c r="S343" s="81"/>
    </row>
    <row r="344">
      <c r="E344" s="17">
        <v>8.0</v>
      </c>
      <c r="F344" s="17">
        <v>3.0</v>
      </c>
      <c r="G344" s="17">
        <v>6.0</v>
      </c>
      <c r="H344" s="17">
        <v>3.0</v>
      </c>
      <c r="I344" s="17">
        <v>3.0</v>
      </c>
      <c r="J344" s="17">
        <v>2.0</v>
      </c>
      <c r="K344" s="76">
        <f t="shared" si="1"/>
        <v>1</v>
      </c>
      <c r="L344" s="17" t="s">
        <v>83</v>
      </c>
      <c r="M344" s="44" t="s">
        <v>539</v>
      </c>
      <c r="N344" s="44" t="s">
        <v>639</v>
      </c>
      <c r="O344" s="58"/>
      <c r="P344" s="58"/>
      <c r="Q344" s="80"/>
      <c r="S344" s="81"/>
    </row>
    <row r="345">
      <c r="E345" s="17">
        <v>9.0</v>
      </c>
      <c r="F345" s="17">
        <v>4.0</v>
      </c>
      <c r="G345" s="17">
        <v>6.0</v>
      </c>
      <c r="H345" s="17">
        <v>4.0</v>
      </c>
      <c r="I345" s="17">
        <v>4.0</v>
      </c>
      <c r="J345" s="17">
        <v>3.0</v>
      </c>
      <c r="K345" s="76">
        <f t="shared" si="1"/>
        <v>1</v>
      </c>
      <c r="L345" s="17" t="s">
        <v>83</v>
      </c>
      <c r="M345" s="44" t="s">
        <v>545</v>
      </c>
      <c r="N345" s="44" t="s">
        <v>595</v>
      </c>
      <c r="O345" s="58"/>
      <c r="P345" s="58"/>
      <c r="Q345" s="80"/>
      <c r="S345" s="81"/>
    </row>
    <row r="346">
      <c r="E346" s="17">
        <v>10.0</v>
      </c>
      <c r="F346" s="17">
        <v>3.0</v>
      </c>
      <c r="G346" s="17">
        <v>4.0</v>
      </c>
      <c r="H346" s="17">
        <v>3.0</v>
      </c>
      <c r="I346" s="17">
        <v>3.0</v>
      </c>
      <c r="J346" s="17">
        <v>0.0</v>
      </c>
      <c r="K346" s="76">
        <f t="shared" si="1"/>
        <v>1</v>
      </c>
      <c r="L346" s="17" t="s">
        <v>83</v>
      </c>
      <c r="M346" s="44" t="s">
        <v>539</v>
      </c>
      <c r="N346" s="44" t="s">
        <v>640</v>
      </c>
      <c r="O346" s="58"/>
      <c r="P346" s="58"/>
      <c r="Q346" s="80"/>
      <c r="S346" s="81"/>
    </row>
    <row r="347">
      <c r="E347" s="17">
        <v>11.0</v>
      </c>
      <c r="F347" s="17">
        <v>4.0</v>
      </c>
      <c r="G347" s="17">
        <v>10.0</v>
      </c>
      <c r="H347" s="17">
        <v>4.0</v>
      </c>
      <c r="I347" s="17">
        <v>4.0</v>
      </c>
      <c r="J347" s="17">
        <v>0.0</v>
      </c>
      <c r="K347" s="76">
        <f t="shared" si="1"/>
        <v>1</v>
      </c>
      <c r="L347" s="17" t="s">
        <v>83</v>
      </c>
      <c r="M347" s="44" t="s">
        <v>539</v>
      </c>
      <c r="N347" s="44" t="s">
        <v>636</v>
      </c>
      <c r="O347" s="58"/>
      <c r="P347" s="58"/>
      <c r="Q347" s="80"/>
      <c r="S347" s="81"/>
    </row>
    <row r="348">
      <c r="E348" s="17">
        <v>12.0</v>
      </c>
      <c r="F348" s="17">
        <v>3.0</v>
      </c>
      <c r="G348" s="17">
        <v>9.0</v>
      </c>
      <c r="H348" s="17">
        <v>3.0</v>
      </c>
      <c r="I348" s="17">
        <v>3.0</v>
      </c>
      <c r="J348" s="17">
        <v>5.0</v>
      </c>
      <c r="K348" s="76">
        <f t="shared" si="1"/>
        <v>1</v>
      </c>
      <c r="L348" s="17" t="s">
        <v>83</v>
      </c>
      <c r="M348" s="44" t="s">
        <v>539</v>
      </c>
      <c r="N348" s="44" t="s">
        <v>636</v>
      </c>
      <c r="O348" s="58"/>
      <c r="P348" s="58"/>
      <c r="Q348" s="80"/>
      <c r="S348" s="81"/>
    </row>
    <row r="349">
      <c r="E349" s="17">
        <v>13.0</v>
      </c>
      <c r="F349" s="17">
        <v>4.0</v>
      </c>
      <c r="G349" s="17">
        <v>8.0</v>
      </c>
      <c r="H349" s="17">
        <v>3.0</v>
      </c>
      <c r="I349" s="17">
        <v>3.0</v>
      </c>
      <c r="J349" s="17">
        <v>0.0</v>
      </c>
      <c r="K349" s="76">
        <f t="shared" si="1"/>
        <v>1</v>
      </c>
      <c r="L349" s="17" t="s">
        <v>83</v>
      </c>
      <c r="M349" s="44" t="s">
        <v>539</v>
      </c>
      <c r="N349" s="44" t="s">
        <v>636</v>
      </c>
      <c r="O349" s="58"/>
      <c r="P349" s="58"/>
      <c r="Q349" s="80"/>
      <c r="S349" s="81"/>
    </row>
    <row r="350">
      <c r="E350" s="17">
        <v>14.0</v>
      </c>
      <c r="F350" s="17">
        <v>3.0</v>
      </c>
      <c r="G350" s="17">
        <v>10.0</v>
      </c>
      <c r="H350" s="17">
        <v>2.0</v>
      </c>
      <c r="I350" s="17">
        <v>2.0</v>
      </c>
      <c r="J350" s="17">
        <v>6.0</v>
      </c>
      <c r="K350" s="76">
        <f t="shared" si="1"/>
        <v>1</v>
      </c>
      <c r="L350" s="17" t="s">
        <v>83</v>
      </c>
      <c r="M350" s="44" t="s">
        <v>545</v>
      </c>
      <c r="N350" s="44" t="s">
        <v>595</v>
      </c>
      <c r="O350" s="58"/>
      <c r="P350" s="58"/>
      <c r="Q350" s="80"/>
      <c r="S350" s="81"/>
    </row>
    <row r="351">
      <c r="E351" s="17">
        <v>15.0</v>
      </c>
      <c r="F351" s="17">
        <v>3.0</v>
      </c>
      <c r="G351" s="17">
        <v>3.0</v>
      </c>
      <c r="H351" s="17">
        <v>2.0</v>
      </c>
      <c r="I351" s="17">
        <v>2.0</v>
      </c>
      <c r="J351" s="17">
        <v>1.0</v>
      </c>
      <c r="K351" s="76">
        <f t="shared" si="1"/>
        <v>1</v>
      </c>
      <c r="L351" s="17" t="s">
        <v>58</v>
      </c>
      <c r="M351" s="44" t="s">
        <v>527</v>
      </c>
      <c r="N351" s="44" t="s">
        <v>641</v>
      </c>
      <c r="O351" s="44" t="s">
        <v>577</v>
      </c>
      <c r="P351" s="44" t="s">
        <v>642</v>
      </c>
      <c r="Q351" s="16" t="s">
        <v>643</v>
      </c>
      <c r="S351" s="81"/>
    </row>
    <row r="352">
      <c r="E352" s="17">
        <v>16.0</v>
      </c>
      <c r="F352" s="17">
        <v>4.0</v>
      </c>
      <c r="G352" s="17">
        <v>5.0</v>
      </c>
      <c r="H352" s="17">
        <v>4.0</v>
      </c>
      <c r="I352" s="17">
        <v>4.0</v>
      </c>
      <c r="J352" s="17">
        <v>3.0</v>
      </c>
      <c r="K352" s="76">
        <f t="shared" si="1"/>
        <v>1</v>
      </c>
      <c r="L352" s="17" t="s">
        <v>83</v>
      </c>
      <c r="M352" s="44" t="s">
        <v>539</v>
      </c>
      <c r="N352" s="44" t="s">
        <v>636</v>
      </c>
      <c r="O352" s="58"/>
      <c r="P352" s="58"/>
      <c r="Q352" s="80"/>
      <c r="S352" s="81"/>
    </row>
    <row r="353">
      <c r="E353" s="17">
        <v>17.0</v>
      </c>
      <c r="F353" s="17">
        <v>3.0</v>
      </c>
      <c r="G353" s="17">
        <v>7.0</v>
      </c>
      <c r="H353" s="17">
        <v>2.0</v>
      </c>
      <c r="I353" s="17">
        <v>2.0</v>
      </c>
      <c r="J353" s="17">
        <v>3.0</v>
      </c>
      <c r="K353" s="76">
        <f t="shared" si="1"/>
        <v>1</v>
      </c>
      <c r="L353" s="17" t="s">
        <v>83</v>
      </c>
      <c r="M353" s="44" t="s">
        <v>539</v>
      </c>
      <c r="N353" s="44" t="s">
        <v>636</v>
      </c>
      <c r="O353" s="58"/>
      <c r="P353" s="58"/>
      <c r="Q353" s="80"/>
      <c r="S353" s="81"/>
    </row>
    <row r="354">
      <c r="E354" s="17">
        <v>18.0</v>
      </c>
      <c r="F354" s="17">
        <v>3.0</v>
      </c>
      <c r="G354" s="17">
        <v>5.0</v>
      </c>
      <c r="H354" s="17">
        <v>3.0</v>
      </c>
      <c r="I354" s="17">
        <v>3.0</v>
      </c>
      <c r="J354" s="17">
        <v>3.0</v>
      </c>
      <c r="K354" s="76">
        <f t="shared" si="1"/>
        <v>1</v>
      </c>
      <c r="L354" s="17" t="s">
        <v>83</v>
      </c>
      <c r="M354" s="44" t="s">
        <v>539</v>
      </c>
      <c r="N354" s="44" t="s">
        <v>636</v>
      </c>
      <c r="O354" s="58"/>
      <c r="P354" s="58"/>
      <c r="Q354" s="80"/>
      <c r="S354" s="81"/>
    </row>
    <row r="355">
      <c r="E355" s="17">
        <v>19.0</v>
      </c>
      <c r="F355" s="17">
        <v>3.0</v>
      </c>
      <c r="G355" s="17">
        <v>4.0</v>
      </c>
      <c r="H355" s="17">
        <v>1.0</v>
      </c>
      <c r="I355" s="17">
        <v>1.0</v>
      </c>
      <c r="J355" s="17">
        <v>6.0</v>
      </c>
      <c r="K355" s="76">
        <f t="shared" si="1"/>
        <v>0</v>
      </c>
      <c r="M355" s="44"/>
      <c r="N355" s="58"/>
      <c r="O355" s="58"/>
      <c r="P355" s="58"/>
      <c r="Q355" s="80"/>
      <c r="S355" s="81"/>
    </row>
    <row r="356">
      <c r="E356" s="17">
        <v>20.0</v>
      </c>
      <c r="F356" s="17">
        <v>3.0</v>
      </c>
      <c r="G356" s="17">
        <v>8.0</v>
      </c>
      <c r="H356" s="17">
        <v>3.0</v>
      </c>
      <c r="I356" s="17">
        <v>3.0</v>
      </c>
      <c r="J356" s="17">
        <v>4.0</v>
      </c>
      <c r="K356" s="76">
        <f t="shared" si="1"/>
        <v>1</v>
      </c>
      <c r="L356" s="17" t="s">
        <v>83</v>
      </c>
      <c r="M356" s="44" t="s">
        <v>539</v>
      </c>
      <c r="N356" s="44" t="s">
        <v>644</v>
      </c>
      <c r="O356" s="58"/>
      <c r="P356" s="58"/>
      <c r="Q356" s="80"/>
      <c r="S356" s="81"/>
    </row>
    <row r="357">
      <c r="E357" s="17">
        <v>21.0</v>
      </c>
      <c r="F357" s="17">
        <v>3.0</v>
      </c>
      <c r="G357" s="17">
        <v>8.0</v>
      </c>
      <c r="H357" s="17">
        <v>3.0</v>
      </c>
      <c r="I357" s="17">
        <v>3.0</v>
      </c>
      <c r="J357" s="17">
        <v>2.0</v>
      </c>
      <c r="K357" s="76">
        <f t="shared" si="1"/>
        <v>1</v>
      </c>
      <c r="L357" s="17" t="s">
        <v>83</v>
      </c>
      <c r="M357" s="44" t="s">
        <v>545</v>
      </c>
      <c r="N357" s="44" t="s">
        <v>595</v>
      </c>
      <c r="O357" s="58"/>
      <c r="P357" s="58"/>
      <c r="Q357" s="80"/>
      <c r="S357" s="81"/>
    </row>
    <row r="358">
      <c r="E358" s="17">
        <v>22.0</v>
      </c>
      <c r="F358" s="17">
        <v>3.0</v>
      </c>
      <c r="G358" s="17">
        <v>7.0</v>
      </c>
      <c r="H358" s="17">
        <v>2.0</v>
      </c>
      <c r="I358" s="17">
        <v>2.0</v>
      </c>
      <c r="J358" s="17">
        <v>0.0</v>
      </c>
      <c r="K358" s="76">
        <f t="shared" si="1"/>
        <v>1</v>
      </c>
      <c r="L358" s="17" t="s">
        <v>83</v>
      </c>
      <c r="M358" s="44" t="s">
        <v>545</v>
      </c>
      <c r="N358" s="44" t="s">
        <v>595</v>
      </c>
      <c r="O358" s="58"/>
      <c r="P358" s="58"/>
      <c r="Q358" s="80"/>
      <c r="S358" s="81"/>
    </row>
    <row r="359">
      <c r="E359" s="17">
        <v>23.0</v>
      </c>
      <c r="F359" s="17">
        <v>3.0</v>
      </c>
      <c r="G359" s="17">
        <v>7.0</v>
      </c>
      <c r="H359" s="17">
        <v>3.0</v>
      </c>
      <c r="I359" s="17">
        <v>3.0</v>
      </c>
      <c r="J359" s="17">
        <v>0.0</v>
      </c>
      <c r="K359" s="76">
        <f t="shared" si="1"/>
        <v>1</v>
      </c>
      <c r="L359" s="17" t="s">
        <v>83</v>
      </c>
      <c r="M359" s="44" t="s">
        <v>539</v>
      </c>
      <c r="N359" s="44" t="s">
        <v>636</v>
      </c>
      <c r="O359" s="58"/>
      <c r="P359" s="58"/>
      <c r="Q359" s="80"/>
      <c r="S359" s="81"/>
    </row>
    <row r="360">
      <c r="E360" s="17">
        <v>24.0</v>
      </c>
      <c r="F360" s="17">
        <v>3.0</v>
      </c>
      <c r="G360" s="17">
        <v>11.0</v>
      </c>
      <c r="H360" s="17">
        <v>1.0</v>
      </c>
      <c r="I360" s="17">
        <v>1.0</v>
      </c>
      <c r="J360" s="17">
        <v>7.0</v>
      </c>
      <c r="K360" s="76">
        <f t="shared" si="1"/>
        <v>0</v>
      </c>
      <c r="M360" s="44"/>
      <c r="N360" s="58"/>
      <c r="O360" s="58"/>
      <c r="P360" s="58"/>
      <c r="Q360" s="80"/>
      <c r="S360" s="81"/>
    </row>
    <row r="361">
      <c r="E361" s="17">
        <v>25.0</v>
      </c>
      <c r="F361" s="17">
        <v>3.0</v>
      </c>
      <c r="G361" s="17">
        <v>10.0</v>
      </c>
      <c r="H361" s="17">
        <v>2.0</v>
      </c>
      <c r="I361" s="17">
        <v>2.0</v>
      </c>
      <c r="J361" s="17">
        <v>0.0</v>
      </c>
      <c r="K361" s="76">
        <f t="shared" si="1"/>
        <v>1</v>
      </c>
      <c r="L361" s="17" t="s">
        <v>58</v>
      </c>
      <c r="M361" s="44" t="s">
        <v>527</v>
      </c>
      <c r="N361" s="44" t="s">
        <v>645</v>
      </c>
      <c r="O361" s="44" t="s">
        <v>577</v>
      </c>
      <c r="P361" s="44" t="s">
        <v>646</v>
      </c>
      <c r="Q361" s="16" t="s">
        <v>643</v>
      </c>
      <c r="S361" s="81"/>
    </row>
    <row r="362">
      <c r="E362" s="17">
        <v>26.0</v>
      </c>
      <c r="F362" s="17">
        <v>3.0</v>
      </c>
      <c r="G362" s="17">
        <v>6.0</v>
      </c>
      <c r="H362" s="17">
        <v>2.0</v>
      </c>
      <c r="I362" s="17">
        <v>2.0</v>
      </c>
      <c r="J362" s="17">
        <v>4.0</v>
      </c>
      <c r="K362" s="76">
        <f t="shared" si="1"/>
        <v>1</v>
      </c>
      <c r="L362" s="17" t="s">
        <v>83</v>
      </c>
      <c r="M362" s="44" t="s">
        <v>545</v>
      </c>
      <c r="N362" s="44" t="s">
        <v>595</v>
      </c>
      <c r="O362" s="58"/>
      <c r="P362" s="58"/>
      <c r="Q362" s="80"/>
      <c r="S362" s="81"/>
    </row>
    <row r="363">
      <c r="E363" s="17">
        <v>27.0</v>
      </c>
      <c r="F363" s="17">
        <v>3.0</v>
      </c>
      <c r="G363" s="17">
        <v>3.0</v>
      </c>
      <c r="H363" s="17">
        <v>3.0</v>
      </c>
      <c r="I363" s="17">
        <v>3.0</v>
      </c>
      <c r="J363" s="17">
        <v>2.0</v>
      </c>
      <c r="K363" s="76">
        <f t="shared" si="1"/>
        <v>1</v>
      </c>
      <c r="L363" s="17" t="s">
        <v>58</v>
      </c>
      <c r="M363" s="44" t="s">
        <v>527</v>
      </c>
      <c r="N363" s="44" t="s">
        <v>647</v>
      </c>
      <c r="O363" s="44" t="s">
        <v>586</v>
      </c>
      <c r="P363" s="44" t="s">
        <v>646</v>
      </c>
      <c r="Q363" s="16" t="s">
        <v>643</v>
      </c>
      <c r="S363" s="81"/>
    </row>
    <row r="364">
      <c r="E364" s="17">
        <v>28.0</v>
      </c>
      <c r="F364" s="17">
        <v>3.0</v>
      </c>
      <c r="G364" s="17">
        <v>6.0</v>
      </c>
      <c r="H364" s="17">
        <v>2.0</v>
      </c>
      <c r="I364" s="17">
        <v>2.0</v>
      </c>
      <c r="J364" s="17">
        <v>5.0</v>
      </c>
      <c r="K364" s="76">
        <f t="shared" si="1"/>
        <v>1</v>
      </c>
      <c r="L364" s="17" t="s">
        <v>83</v>
      </c>
      <c r="M364" s="44" t="s">
        <v>545</v>
      </c>
      <c r="N364" s="44" t="s">
        <v>595</v>
      </c>
      <c r="O364" s="58"/>
      <c r="P364" s="58"/>
      <c r="Q364" s="80"/>
      <c r="S364" s="81"/>
    </row>
    <row r="365">
      <c r="E365" s="17">
        <v>29.0</v>
      </c>
      <c r="F365" s="17">
        <v>3.0</v>
      </c>
      <c r="G365" s="17">
        <v>8.0</v>
      </c>
      <c r="H365" s="17">
        <v>2.0</v>
      </c>
      <c r="I365" s="17">
        <v>2.0</v>
      </c>
      <c r="J365" s="17">
        <v>0.0</v>
      </c>
      <c r="K365" s="76">
        <f t="shared" si="1"/>
        <v>1</v>
      </c>
      <c r="L365" s="17" t="s">
        <v>83</v>
      </c>
      <c r="M365" s="44" t="s">
        <v>545</v>
      </c>
      <c r="N365" s="44" t="s">
        <v>595</v>
      </c>
      <c r="O365" s="58"/>
      <c r="P365" s="58"/>
      <c r="Q365" s="80"/>
      <c r="S365" s="81"/>
    </row>
    <row r="366">
      <c r="E366" s="17">
        <v>30.0</v>
      </c>
      <c r="F366" s="17">
        <v>3.0</v>
      </c>
      <c r="G366" s="17">
        <v>6.0</v>
      </c>
      <c r="H366" s="17">
        <v>2.0</v>
      </c>
      <c r="I366" s="17">
        <v>2.0</v>
      </c>
      <c r="J366" s="17">
        <v>3.0</v>
      </c>
      <c r="K366" s="76">
        <f t="shared" si="1"/>
        <v>1</v>
      </c>
      <c r="L366" s="17" t="s">
        <v>83</v>
      </c>
      <c r="M366" s="44" t="s">
        <v>539</v>
      </c>
      <c r="N366" s="44" t="s">
        <v>556</v>
      </c>
      <c r="O366" s="58"/>
      <c r="P366" s="58"/>
      <c r="Q366" s="80"/>
      <c r="S366" s="81"/>
    </row>
    <row r="367">
      <c r="E367" s="17">
        <v>31.0</v>
      </c>
      <c r="F367" s="17">
        <v>3.0</v>
      </c>
      <c r="G367" s="17">
        <v>10.0</v>
      </c>
      <c r="H367" s="17">
        <v>3.0</v>
      </c>
      <c r="I367" s="17">
        <v>3.0</v>
      </c>
      <c r="J367" s="17">
        <v>2.0</v>
      </c>
      <c r="K367" s="76">
        <f t="shared" si="1"/>
        <v>1</v>
      </c>
      <c r="L367" s="17" t="s">
        <v>83</v>
      </c>
      <c r="M367" s="44" t="s">
        <v>545</v>
      </c>
      <c r="N367" s="44" t="s">
        <v>595</v>
      </c>
      <c r="O367" s="58"/>
      <c r="P367" s="58"/>
      <c r="Q367" s="80"/>
      <c r="S367" s="81"/>
    </row>
    <row r="368">
      <c r="E368" s="17">
        <v>32.0</v>
      </c>
      <c r="F368" s="17">
        <v>3.0</v>
      </c>
      <c r="G368" s="17">
        <v>6.0</v>
      </c>
      <c r="H368" s="17">
        <v>2.0</v>
      </c>
      <c r="I368" s="17">
        <v>2.0</v>
      </c>
      <c r="J368" s="17">
        <v>0.0</v>
      </c>
      <c r="K368" s="76">
        <f t="shared" si="1"/>
        <v>1</v>
      </c>
      <c r="L368" s="17" t="s">
        <v>83</v>
      </c>
      <c r="M368" s="44" t="s">
        <v>545</v>
      </c>
      <c r="N368" s="44" t="s">
        <v>545</v>
      </c>
      <c r="O368" s="58"/>
      <c r="P368" s="58"/>
      <c r="Q368" s="80"/>
      <c r="S368" s="81"/>
    </row>
    <row r="369">
      <c r="E369" s="17">
        <v>33.0</v>
      </c>
      <c r="F369" s="17">
        <v>3.0</v>
      </c>
      <c r="G369" s="17">
        <v>11.0</v>
      </c>
      <c r="H369" s="17">
        <v>2.0</v>
      </c>
      <c r="I369" s="17">
        <v>2.0</v>
      </c>
      <c r="J369" s="17">
        <v>1.0</v>
      </c>
      <c r="K369" s="76">
        <f t="shared" si="1"/>
        <v>1</v>
      </c>
      <c r="L369" s="17" t="s">
        <v>58</v>
      </c>
      <c r="M369" s="44" t="s">
        <v>527</v>
      </c>
      <c r="N369" s="44" t="s">
        <v>648</v>
      </c>
      <c r="O369" s="44" t="s">
        <v>577</v>
      </c>
      <c r="P369" s="44" t="s">
        <v>646</v>
      </c>
      <c r="Q369" s="80"/>
      <c r="S369" s="81"/>
    </row>
    <row r="370">
      <c r="E370" s="17">
        <v>34.0</v>
      </c>
      <c r="F370" s="17">
        <v>3.0</v>
      </c>
      <c r="G370" s="17">
        <v>9.0</v>
      </c>
      <c r="H370" s="17">
        <v>2.0</v>
      </c>
      <c r="I370" s="17">
        <v>2.0</v>
      </c>
      <c r="J370" s="17">
        <v>6.0</v>
      </c>
      <c r="K370" s="76">
        <f t="shared" si="1"/>
        <v>1</v>
      </c>
      <c r="L370" s="17" t="s">
        <v>83</v>
      </c>
      <c r="M370" s="44" t="s">
        <v>539</v>
      </c>
      <c r="N370" s="44" t="s">
        <v>556</v>
      </c>
      <c r="O370" s="58"/>
      <c r="P370" s="58"/>
      <c r="Q370" s="80"/>
      <c r="S370" s="81"/>
    </row>
    <row r="371">
      <c r="E371" s="17">
        <v>35.0</v>
      </c>
      <c r="F371" s="17">
        <v>3.0</v>
      </c>
      <c r="G371" s="17">
        <v>7.0</v>
      </c>
      <c r="H371" s="17">
        <v>2.0</v>
      </c>
      <c r="I371" s="17">
        <v>2.0</v>
      </c>
      <c r="J371" s="17">
        <v>6.0</v>
      </c>
      <c r="K371" s="76">
        <f t="shared" si="1"/>
        <v>1</v>
      </c>
      <c r="L371" s="17" t="s">
        <v>83</v>
      </c>
      <c r="M371" s="44" t="s">
        <v>539</v>
      </c>
      <c r="N371" s="44" t="s">
        <v>556</v>
      </c>
      <c r="O371" s="58"/>
      <c r="P371" s="58"/>
      <c r="Q371" s="80"/>
      <c r="S371" s="81"/>
    </row>
    <row r="372">
      <c r="E372" s="17">
        <v>36.0</v>
      </c>
      <c r="F372" s="17">
        <v>3.0</v>
      </c>
      <c r="G372" s="17">
        <v>4.0</v>
      </c>
      <c r="H372" s="17">
        <v>3.0</v>
      </c>
      <c r="I372" s="17">
        <v>3.0</v>
      </c>
      <c r="J372" s="17">
        <v>6.0</v>
      </c>
      <c r="K372" s="76">
        <f t="shared" si="1"/>
        <v>1</v>
      </c>
      <c r="L372" s="17" t="s">
        <v>83</v>
      </c>
      <c r="M372" s="44" t="s">
        <v>539</v>
      </c>
      <c r="N372" s="44" t="s">
        <v>556</v>
      </c>
      <c r="O372" s="58"/>
      <c r="P372" s="58"/>
      <c r="Q372" s="80"/>
      <c r="S372" s="81"/>
    </row>
    <row r="373">
      <c r="E373" s="17">
        <v>37.0</v>
      </c>
      <c r="F373" s="17">
        <v>3.0</v>
      </c>
      <c r="G373" s="17">
        <v>11.0</v>
      </c>
      <c r="H373" s="17">
        <v>3.0</v>
      </c>
      <c r="I373" s="17">
        <v>3.0</v>
      </c>
      <c r="J373" s="17">
        <v>3.0</v>
      </c>
      <c r="K373" s="76">
        <f t="shared" si="1"/>
        <v>1</v>
      </c>
      <c r="L373" s="17" t="s">
        <v>83</v>
      </c>
      <c r="M373" s="44" t="s">
        <v>539</v>
      </c>
      <c r="N373" s="44" t="s">
        <v>556</v>
      </c>
      <c r="O373" s="58"/>
      <c r="P373" s="58"/>
      <c r="Q373" s="80"/>
      <c r="S373" s="81"/>
    </row>
    <row r="374">
      <c r="E374" s="17">
        <v>38.0</v>
      </c>
      <c r="F374" s="17">
        <v>3.0</v>
      </c>
      <c r="G374" s="17">
        <v>9.0</v>
      </c>
      <c r="H374" s="17">
        <v>3.0</v>
      </c>
      <c r="I374" s="17">
        <v>3.0</v>
      </c>
      <c r="J374" s="17">
        <v>0.0</v>
      </c>
      <c r="K374" s="76">
        <f t="shared" si="1"/>
        <v>1</v>
      </c>
      <c r="L374" s="17" t="s">
        <v>83</v>
      </c>
      <c r="M374" s="44" t="s">
        <v>539</v>
      </c>
      <c r="N374" s="44" t="s">
        <v>556</v>
      </c>
      <c r="O374" s="58"/>
      <c r="P374" s="58"/>
      <c r="Q374" s="80"/>
      <c r="S374" s="81"/>
    </row>
    <row r="375">
      <c r="E375" s="17">
        <v>39.0</v>
      </c>
      <c r="F375" s="17">
        <v>3.0</v>
      </c>
      <c r="G375" s="17">
        <v>3.0</v>
      </c>
      <c r="H375" s="17">
        <v>2.0</v>
      </c>
      <c r="I375" s="17">
        <v>2.0</v>
      </c>
      <c r="J375" s="17">
        <v>5.0</v>
      </c>
      <c r="K375" s="76">
        <f t="shared" si="1"/>
        <v>1</v>
      </c>
      <c r="L375" s="17" t="s">
        <v>83</v>
      </c>
      <c r="M375" s="44" t="s">
        <v>545</v>
      </c>
      <c r="N375" s="44" t="s">
        <v>595</v>
      </c>
      <c r="O375" s="58"/>
      <c r="P375" s="58"/>
      <c r="Q375" s="80"/>
      <c r="S375" s="81"/>
    </row>
    <row r="376">
      <c r="E376" s="17">
        <v>40.0</v>
      </c>
      <c r="F376" s="17">
        <v>3.0</v>
      </c>
      <c r="G376" s="17">
        <v>6.0</v>
      </c>
      <c r="H376" s="17">
        <v>3.0</v>
      </c>
      <c r="I376" s="17">
        <v>3.0</v>
      </c>
      <c r="J376" s="17">
        <v>2.0</v>
      </c>
      <c r="K376" s="76">
        <f t="shared" si="1"/>
        <v>1</v>
      </c>
      <c r="L376" s="17" t="s">
        <v>83</v>
      </c>
      <c r="M376" s="44" t="s">
        <v>545</v>
      </c>
      <c r="N376" s="44" t="s">
        <v>595</v>
      </c>
      <c r="O376" s="58"/>
      <c r="P376" s="58"/>
      <c r="Q376" s="80"/>
      <c r="S376" s="81"/>
    </row>
    <row r="377">
      <c r="E377" s="17">
        <v>41.0</v>
      </c>
      <c r="F377" s="17">
        <v>3.0</v>
      </c>
      <c r="G377" s="17">
        <v>6.0</v>
      </c>
      <c r="H377" s="17">
        <v>2.0</v>
      </c>
      <c r="I377" s="17">
        <v>2.0</v>
      </c>
      <c r="J377" s="17">
        <v>4.0</v>
      </c>
      <c r="K377" s="76">
        <f t="shared" si="1"/>
        <v>1</v>
      </c>
      <c r="L377" s="17" t="s">
        <v>83</v>
      </c>
      <c r="M377" s="44" t="s">
        <v>545</v>
      </c>
      <c r="N377" s="44" t="s">
        <v>595</v>
      </c>
      <c r="O377" s="58"/>
      <c r="P377" s="58"/>
      <c r="Q377" s="80"/>
      <c r="S377" s="81"/>
    </row>
    <row r="378">
      <c r="E378" s="17">
        <v>42.0</v>
      </c>
      <c r="F378" s="17">
        <v>3.0</v>
      </c>
      <c r="G378" s="17">
        <v>20.0</v>
      </c>
      <c r="H378" s="17">
        <v>1.0</v>
      </c>
      <c r="I378" s="17">
        <v>1.0</v>
      </c>
      <c r="J378" s="17">
        <v>9.0</v>
      </c>
      <c r="K378" s="76">
        <f t="shared" si="1"/>
        <v>0</v>
      </c>
      <c r="M378" s="44"/>
      <c r="N378" s="58"/>
      <c r="O378" s="58"/>
      <c r="P378" s="58"/>
      <c r="Q378" s="80"/>
      <c r="S378" s="81"/>
    </row>
    <row r="379">
      <c r="E379" s="17">
        <v>43.0</v>
      </c>
      <c r="F379" s="17">
        <v>3.0</v>
      </c>
      <c r="G379" s="17">
        <v>9.0</v>
      </c>
      <c r="H379" s="17">
        <v>3.0</v>
      </c>
      <c r="I379" s="17">
        <v>3.0</v>
      </c>
      <c r="J379" s="17">
        <v>3.0</v>
      </c>
      <c r="K379" s="76">
        <f t="shared" si="1"/>
        <v>1</v>
      </c>
      <c r="L379" s="17" t="s">
        <v>83</v>
      </c>
      <c r="M379" s="44" t="s">
        <v>539</v>
      </c>
      <c r="N379" s="44" t="s">
        <v>556</v>
      </c>
      <c r="O379" s="58"/>
      <c r="P379" s="58"/>
      <c r="Q379" s="80"/>
      <c r="S379" s="81"/>
    </row>
    <row r="380">
      <c r="E380" s="17">
        <v>44.0</v>
      </c>
      <c r="F380" s="17">
        <v>4.0</v>
      </c>
      <c r="G380" s="17">
        <v>9.0</v>
      </c>
      <c r="H380" s="17">
        <v>3.0</v>
      </c>
      <c r="I380" s="17">
        <v>3.0</v>
      </c>
      <c r="J380" s="17">
        <v>3.0</v>
      </c>
      <c r="K380" s="76">
        <f t="shared" si="1"/>
        <v>1</v>
      </c>
      <c r="L380" s="17" t="s">
        <v>58</v>
      </c>
      <c r="M380" s="44" t="s">
        <v>527</v>
      </c>
      <c r="N380" s="44" t="s">
        <v>649</v>
      </c>
      <c r="O380" s="44" t="s">
        <v>586</v>
      </c>
      <c r="P380" s="44" t="s">
        <v>646</v>
      </c>
      <c r="Q380" s="80"/>
      <c r="S380" s="81"/>
    </row>
    <row r="381">
      <c r="E381" s="17">
        <v>45.0</v>
      </c>
      <c r="F381" s="17">
        <v>3.0</v>
      </c>
      <c r="G381" s="17">
        <v>3.0</v>
      </c>
      <c r="H381" s="17">
        <v>2.0</v>
      </c>
      <c r="I381" s="17">
        <v>2.0</v>
      </c>
      <c r="J381" s="17">
        <v>2.0</v>
      </c>
      <c r="K381" s="76">
        <f t="shared" si="1"/>
        <v>1</v>
      </c>
      <c r="L381" s="17" t="s">
        <v>58</v>
      </c>
      <c r="M381" s="44" t="s">
        <v>527</v>
      </c>
      <c r="N381" s="17" t="s">
        <v>650</v>
      </c>
      <c r="O381" s="17" t="s">
        <v>586</v>
      </c>
      <c r="P381" s="17" t="s">
        <v>646</v>
      </c>
      <c r="Q381" s="16" t="s">
        <v>651</v>
      </c>
      <c r="S381" s="81"/>
    </row>
    <row r="382">
      <c r="E382" s="17">
        <v>46.0</v>
      </c>
      <c r="F382" s="17">
        <v>3.0</v>
      </c>
      <c r="G382" s="17">
        <v>6.0</v>
      </c>
      <c r="H382" s="17">
        <v>3.0</v>
      </c>
      <c r="I382" s="17">
        <v>3.0</v>
      </c>
      <c r="J382" s="17">
        <v>5.0</v>
      </c>
      <c r="K382" s="76">
        <f t="shared" si="1"/>
        <v>1</v>
      </c>
      <c r="L382" s="17" t="s">
        <v>83</v>
      </c>
      <c r="M382" s="44" t="s">
        <v>539</v>
      </c>
      <c r="N382" s="44" t="s">
        <v>556</v>
      </c>
      <c r="O382" s="58"/>
      <c r="P382" s="58"/>
      <c r="Q382" s="80"/>
      <c r="S382" s="81"/>
    </row>
    <row r="383">
      <c r="E383" s="17">
        <v>47.0</v>
      </c>
      <c r="F383" s="17">
        <v>4.0</v>
      </c>
      <c r="G383" s="17">
        <v>5.0</v>
      </c>
      <c r="H383" s="17">
        <v>3.0</v>
      </c>
      <c r="I383" s="17">
        <v>3.0</v>
      </c>
      <c r="J383" s="17">
        <v>6.0</v>
      </c>
      <c r="K383" s="76">
        <f t="shared" si="1"/>
        <v>1</v>
      </c>
      <c r="L383" s="17" t="s">
        <v>83</v>
      </c>
      <c r="M383" s="44" t="s">
        <v>539</v>
      </c>
      <c r="N383" s="44" t="s">
        <v>556</v>
      </c>
      <c r="O383" s="58"/>
      <c r="P383" s="58"/>
      <c r="Q383" s="80"/>
      <c r="S383" s="81"/>
    </row>
    <row r="384">
      <c r="E384" s="17">
        <v>48.0</v>
      </c>
      <c r="F384" s="17">
        <v>3.0</v>
      </c>
      <c r="G384" s="17">
        <v>7.0</v>
      </c>
      <c r="H384" s="17">
        <v>3.0</v>
      </c>
      <c r="I384" s="17">
        <v>3.0</v>
      </c>
      <c r="J384" s="17">
        <v>2.0</v>
      </c>
      <c r="K384" s="76">
        <f t="shared" si="1"/>
        <v>1</v>
      </c>
      <c r="L384" s="17" t="s">
        <v>58</v>
      </c>
      <c r="M384" s="44" t="s">
        <v>527</v>
      </c>
      <c r="N384" s="44" t="s">
        <v>652</v>
      </c>
      <c r="O384" s="44" t="s">
        <v>586</v>
      </c>
      <c r="P384" s="44" t="s">
        <v>646</v>
      </c>
      <c r="Q384" s="16" t="s">
        <v>643</v>
      </c>
      <c r="S384" s="81"/>
    </row>
    <row r="385">
      <c r="E385" s="17">
        <v>49.0</v>
      </c>
      <c r="F385" s="17">
        <v>3.0</v>
      </c>
      <c r="G385" s="17">
        <v>6.0</v>
      </c>
      <c r="H385" s="17">
        <v>2.0</v>
      </c>
      <c r="I385" s="17">
        <v>2.0</v>
      </c>
      <c r="J385" s="17">
        <v>4.0</v>
      </c>
      <c r="K385" s="76">
        <f t="shared" si="1"/>
        <v>1</v>
      </c>
      <c r="L385" s="17" t="s">
        <v>83</v>
      </c>
      <c r="M385" s="44" t="s">
        <v>545</v>
      </c>
      <c r="N385" s="44" t="s">
        <v>653</v>
      </c>
      <c r="O385" s="58"/>
      <c r="P385" s="58"/>
      <c r="Q385" s="80"/>
      <c r="S385" s="81"/>
    </row>
    <row r="386">
      <c r="E386" s="17">
        <v>50.0</v>
      </c>
      <c r="F386" s="17">
        <v>3.0</v>
      </c>
      <c r="G386" s="17">
        <v>9.0</v>
      </c>
      <c r="H386" s="17">
        <v>2.0</v>
      </c>
      <c r="I386" s="17">
        <v>2.0</v>
      </c>
      <c r="J386" s="17">
        <v>3.0</v>
      </c>
      <c r="K386" s="76">
        <f t="shared" si="1"/>
        <v>1</v>
      </c>
      <c r="L386" s="17" t="s">
        <v>83</v>
      </c>
      <c r="M386" s="44" t="s">
        <v>539</v>
      </c>
      <c r="N386" s="44" t="s">
        <v>556</v>
      </c>
      <c r="O386" s="58"/>
      <c r="P386" s="58"/>
      <c r="Q386" s="80"/>
      <c r="S386" s="81"/>
    </row>
    <row r="387">
      <c r="A387" s="17">
        <v>10.0</v>
      </c>
      <c r="C387" s="17" t="s">
        <v>21</v>
      </c>
      <c r="D387" s="17">
        <v>24.0</v>
      </c>
      <c r="E387" s="17">
        <v>0.0</v>
      </c>
      <c r="F387" s="17">
        <v>4.0</v>
      </c>
      <c r="G387" s="17">
        <v>15.0</v>
      </c>
      <c r="H387" s="17">
        <v>1.0</v>
      </c>
      <c r="I387" s="17">
        <v>1.0</v>
      </c>
      <c r="J387" s="17">
        <v>0.0</v>
      </c>
      <c r="K387" s="76">
        <f t="shared" si="1"/>
        <v>0</v>
      </c>
      <c r="M387" s="44"/>
      <c r="N387" s="58"/>
      <c r="O387" s="58"/>
      <c r="P387" s="58"/>
      <c r="Q387" s="80"/>
      <c r="S387" s="81">
        <f>T387/ROWS(M387:M393)</f>
        <v>0.2857142857</v>
      </c>
      <c r="T387" s="76">
        <f>countif(M387:M393, "=Meaningful")</f>
        <v>2</v>
      </c>
    </row>
    <row r="388">
      <c r="E388" s="17">
        <v>1.0</v>
      </c>
      <c r="F388" s="17">
        <v>4.0</v>
      </c>
      <c r="G388" s="17">
        <v>14.0</v>
      </c>
      <c r="H388" s="17">
        <v>1.0</v>
      </c>
      <c r="I388" s="17">
        <v>1.0</v>
      </c>
      <c r="J388" s="17">
        <v>0.0</v>
      </c>
      <c r="K388" s="76">
        <f t="shared" si="1"/>
        <v>0</v>
      </c>
      <c r="M388" s="44"/>
      <c r="N388" s="58"/>
      <c r="O388" s="58"/>
      <c r="P388" s="58"/>
      <c r="Q388" s="80"/>
      <c r="S388" s="81"/>
    </row>
    <row r="389">
      <c r="E389" s="17">
        <v>2.0</v>
      </c>
      <c r="F389" s="17">
        <v>3.0</v>
      </c>
      <c r="G389" s="17">
        <v>7.0</v>
      </c>
      <c r="H389" s="17">
        <v>3.0</v>
      </c>
      <c r="I389" s="17">
        <v>3.0</v>
      </c>
      <c r="J389" s="17">
        <v>2.0</v>
      </c>
      <c r="K389" s="76">
        <f t="shared" si="1"/>
        <v>1</v>
      </c>
      <c r="L389" s="17" t="s">
        <v>58</v>
      </c>
      <c r="M389" s="44" t="s">
        <v>527</v>
      </c>
      <c r="N389" s="44" t="s">
        <v>654</v>
      </c>
      <c r="O389" s="44" t="s">
        <v>655</v>
      </c>
      <c r="P389" s="44" t="s">
        <v>656</v>
      </c>
      <c r="Q389" s="80"/>
      <c r="S389" s="81"/>
    </row>
    <row r="390">
      <c r="E390" s="17">
        <v>3.0</v>
      </c>
      <c r="F390" s="17">
        <v>3.0</v>
      </c>
      <c r="G390" s="17">
        <v>6.0</v>
      </c>
      <c r="H390" s="17">
        <v>2.0</v>
      </c>
      <c r="I390" s="17">
        <v>2.0</v>
      </c>
      <c r="J390" s="17">
        <v>3.0</v>
      </c>
      <c r="K390" s="76">
        <f t="shared" si="1"/>
        <v>1</v>
      </c>
      <c r="L390" s="17" t="s">
        <v>58</v>
      </c>
      <c r="M390" s="44" t="s">
        <v>527</v>
      </c>
      <c r="N390" s="44" t="s">
        <v>654</v>
      </c>
      <c r="O390" s="44" t="s">
        <v>657</v>
      </c>
      <c r="P390" s="44" t="s">
        <v>656</v>
      </c>
      <c r="Q390" s="80"/>
      <c r="S390" s="81"/>
    </row>
    <row r="391">
      <c r="E391" s="17">
        <v>4.0</v>
      </c>
      <c r="F391" s="17">
        <v>3.0</v>
      </c>
      <c r="G391" s="17">
        <v>8.0</v>
      </c>
      <c r="H391" s="17">
        <v>2.0</v>
      </c>
      <c r="I391" s="17">
        <v>2.0</v>
      </c>
      <c r="J391" s="17">
        <v>0.0</v>
      </c>
      <c r="K391" s="76">
        <f t="shared" si="1"/>
        <v>1</v>
      </c>
      <c r="L391" s="17" t="s">
        <v>83</v>
      </c>
      <c r="M391" s="44" t="s">
        <v>539</v>
      </c>
      <c r="N391" s="44" t="s">
        <v>658</v>
      </c>
      <c r="O391" s="44"/>
      <c r="P391" s="58"/>
      <c r="Q391" s="80"/>
      <c r="S391" s="81"/>
    </row>
    <row r="392">
      <c r="E392" s="17">
        <v>5.0</v>
      </c>
      <c r="F392" s="17">
        <v>3.0</v>
      </c>
      <c r="G392" s="17">
        <v>5.0</v>
      </c>
      <c r="H392" s="17">
        <v>2.0</v>
      </c>
      <c r="I392" s="17">
        <v>3.0</v>
      </c>
      <c r="J392" s="17">
        <v>4.0</v>
      </c>
      <c r="K392" s="76">
        <f t="shared" si="1"/>
        <v>1</v>
      </c>
      <c r="L392" s="17" t="s">
        <v>83</v>
      </c>
      <c r="M392" s="44" t="s">
        <v>539</v>
      </c>
      <c r="N392" s="44" t="s">
        <v>659</v>
      </c>
      <c r="O392" s="44"/>
      <c r="P392" s="58"/>
      <c r="Q392" s="80"/>
      <c r="S392" s="81"/>
    </row>
    <row r="393">
      <c r="E393" s="17">
        <v>6.0</v>
      </c>
      <c r="F393" s="17">
        <v>3.0</v>
      </c>
      <c r="G393" s="17">
        <v>6.0</v>
      </c>
      <c r="H393" s="17">
        <v>3.0</v>
      </c>
      <c r="I393" s="17">
        <v>3.0</v>
      </c>
      <c r="J393" s="17">
        <v>6.0</v>
      </c>
      <c r="K393" s="76">
        <f t="shared" si="1"/>
        <v>1</v>
      </c>
      <c r="L393" s="17" t="s">
        <v>83</v>
      </c>
      <c r="M393" s="44" t="s">
        <v>539</v>
      </c>
      <c r="N393" s="44" t="s">
        <v>589</v>
      </c>
      <c r="O393" s="44"/>
      <c r="P393" s="58"/>
      <c r="Q393" s="80"/>
      <c r="S393" s="81"/>
    </row>
    <row r="394">
      <c r="A394" s="17">
        <v>11.0</v>
      </c>
      <c r="C394" s="17" t="s">
        <v>23</v>
      </c>
      <c r="D394" s="17">
        <v>15.0</v>
      </c>
      <c r="E394" s="17">
        <v>0.0</v>
      </c>
      <c r="F394" s="17">
        <v>3.0</v>
      </c>
      <c r="G394" s="17">
        <v>5.0</v>
      </c>
      <c r="H394" s="17">
        <v>1.0</v>
      </c>
      <c r="I394" s="17">
        <v>2.0</v>
      </c>
      <c r="J394" s="17">
        <v>2.0</v>
      </c>
      <c r="K394" s="76">
        <f t="shared" si="1"/>
        <v>1</v>
      </c>
      <c r="L394" s="17" t="s">
        <v>83</v>
      </c>
      <c r="M394" s="44" t="s">
        <v>539</v>
      </c>
      <c r="N394" s="44" t="s">
        <v>660</v>
      </c>
      <c r="O394" s="44"/>
      <c r="P394" s="58"/>
      <c r="Q394" s="80"/>
      <c r="S394" s="81">
        <f>T394/ROWS(M394:M398)</f>
        <v>0</v>
      </c>
      <c r="T394" s="76">
        <f>countif(M394:M398, "=Meaningful")</f>
        <v>0</v>
      </c>
    </row>
    <row r="395">
      <c r="E395" s="17">
        <v>1.0</v>
      </c>
      <c r="F395" s="17">
        <v>3.0</v>
      </c>
      <c r="G395" s="17">
        <v>6.0</v>
      </c>
      <c r="H395" s="17">
        <v>3.0</v>
      </c>
      <c r="I395" s="17">
        <v>3.0</v>
      </c>
      <c r="J395" s="17">
        <v>2.0</v>
      </c>
      <c r="K395" s="76">
        <f t="shared" si="1"/>
        <v>1</v>
      </c>
      <c r="L395" s="17" t="s">
        <v>83</v>
      </c>
      <c r="M395" s="44" t="s">
        <v>545</v>
      </c>
      <c r="N395" s="44" t="s">
        <v>661</v>
      </c>
      <c r="O395" s="44"/>
      <c r="P395" s="58"/>
      <c r="Q395" s="80"/>
      <c r="S395" s="81"/>
    </row>
    <row r="396">
      <c r="E396" s="17">
        <v>2.0</v>
      </c>
      <c r="F396" s="17">
        <v>3.0</v>
      </c>
      <c r="G396" s="17">
        <v>5.0</v>
      </c>
      <c r="H396" s="17">
        <v>3.0</v>
      </c>
      <c r="I396" s="17">
        <v>3.0</v>
      </c>
      <c r="J396" s="17">
        <v>0.0</v>
      </c>
      <c r="K396" s="76">
        <f t="shared" si="1"/>
        <v>1</v>
      </c>
      <c r="L396" s="17" t="s">
        <v>83</v>
      </c>
      <c r="M396" s="44" t="s">
        <v>539</v>
      </c>
      <c r="N396" s="44" t="s">
        <v>662</v>
      </c>
      <c r="O396" s="44"/>
      <c r="P396" s="58"/>
      <c r="Q396" s="80"/>
      <c r="S396" s="81"/>
    </row>
    <row r="397">
      <c r="E397" s="17">
        <v>3.0</v>
      </c>
      <c r="F397" s="17">
        <v>3.0</v>
      </c>
      <c r="G397" s="17">
        <v>6.0</v>
      </c>
      <c r="H397" s="17">
        <v>2.0</v>
      </c>
      <c r="I397" s="17">
        <v>2.0</v>
      </c>
      <c r="J397" s="17">
        <v>2.0</v>
      </c>
      <c r="K397" s="76">
        <f t="shared" si="1"/>
        <v>1</v>
      </c>
      <c r="L397" s="17" t="s">
        <v>83</v>
      </c>
      <c r="M397" s="44" t="s">
        <v>539</v>
      </c>
      <c r="N397" s="44" t="s">
        <v>540</v>
      </c>
      <c r="O397" s="44"/>
      <c r="P397" s="58"/>
      <c r="Q397" s="80"/>
      <c r="S397" s="81"/>
    </row>
    <row r="398">
      <c r="E398" s="17">
        <v>4.0</v>
      </c>
      <c r="F398" s="17">
        <v>3.0</v>
      </c>
      <c r="G398" s="17">
        <v>4.0</v>
      </c>
      <c r="H398" s="17">
        <v>3.0</v>
      </c>
      <c r="I398" s="17">
        <v>3.0</v>
      </c>
      <c r="J398" s="17">
        <v>3.0</v>
      </c>
      <c r="K398" s="76">
        <f t="shared" si="1"/>
        <v>1</v>
      </c>
      <c r="L398" s="17" t="s">
        <v>83</v>
      </c>
      <c r="M398" s="44" t="s">
        <v>545</v>
      </c>
      <c r="N398" s="44" t="s">
        <v>661</v>
      </c>
      <c r="O398" s="58"/>
      <c r="P398" s="58"/>
      <c r="Q398" s="80"/>
      <c r="S398" s="81"/>
    </row>
    <row r="399">
      <c r="A399" s="17">
        <v>12.0</v>
      </c>
      <c r="C399" s="17" t="s">
        <v>24</v>
      </c>
      <c r="D399" s="17">
        <v>14.0</v>
      </c>
      <c r="E399" s="17">
        <v>0.0</v>
      </c>
      <c r="F399" s="17">
        <v>4.0</v>
      </c>
      <c r="G399" s="17">
        <v>20.0</v>
      </c>
      <c r="H399" s="17">
        <v>1.0</v>
      </c>
      <c r="I399" s="17">
        <v>1.0</v>
      </c>
      <c r="J399" s="17">
        <v>0.0</v>
      </c>
      <c r="K399" s="76">
        <f t="shared" si="1"/>
        <v>0</v>
      </c>
      <c r="M399" s="44"/>
      <c r="N399" s="58"/>
      <c r="O399" s="58"/>
      <c r="P399" s="58"/>
      <c r="Q399" s="80"/>
      <c r="S399" s="81">
        <f>T399/ROWS(M399:M402)</f>
        <v>0.25</v>
      </c>
      <c r="T399" s="76">
        <f>countif(M399:M402, "=Meaningful")</f>
        <v>1</v>
      </c>
    </row>
    <row r="400">
      <c r="E400" s="17">
        <v>1.0</v>
      </c>
      <c r="F400" s="17">
        <v>4.0</v>
      </c>
      <c r="G400" s="17">
        <v>6.0</v>
      </c>
      <c r="H400" s="17">
        <v>3.0</v>
      </c>
      <c r="I400" s="17">
        <v>3.0</v>
      </c>
      <c r="J400" s="17">
        <v>0.0</v>
      </c>
      <c r="K400" s="76">
        <f t="shared" si="1"/>
        <v>1</v>
      </c>
      <c r="L400" s="17" t="s">
        <v>83</v>
      </c>
      <c r="M400" s="44" t="s">
        <v>545</v>
      </c>
      <c r="N400" s="44" t="s">
        <v>663</v>
      </c>
      <c r="O400" s="58"/>
      <c r="P400" s="58"/>
      <c r="Q400" s="80"/>
      <c r="S400" s="81"/>
    </row>
    <row r="401">
      <c r="E401" s="17">
        <v>2.0</v>
      </c>
      <c r="F401" s="17">
        <v>3.0</v>
      </c>
      <c r="G401" s="17">
        <v>12.0</v>
      </c>
      <c r="H401" s="17">
        <v>3.0</v>
      </c>
      <c r="I401" s="17">
        <v>3.0</v>
      </c>
      <c r="J401" s="17">
        <v>0.0</v>
      </c>
      <c r="K401" s="76">
        <f t="shared" si="1"/>
        <v>1</v>
      </c>
      <c r="L401" s="17" t="s">
        <v>83</v>
      </c>
      <c r="M401" s="44" t="s">
        <v>545</v>
      </c>
      <c r="N401" s="44" t="s">
        <v>661</v>
      </c>
      <c r="O401" s="58"/>
      <c r="P401" s="58"/>
      <c r="Q401" s="80"/>
      <c r="S401" s="81"/>
    </row>
    <row r="402">
      <c r="E402" s="17">
        <v>3.0</v>
      </c>
      <c r="F402" s="17">
        <v>3.0</v>
      </c>
      <c r="G402" s="17">
        <v>9.0</v>
      </c>
      <c r="H402" s="17">
        <v>2.0</v>
      </c>
      <c r="I402" s="17">
        <v>2.0</v>
      </c>
      <c r="J402" s="17">
        <v>0.0</v>
      </c>
      <c r="K402" s="76">
        <f t="shared" si="1"/>
        <v>1</v>
      </c>
      <c r="L402" s="17" t="s">
        <v>58</v>
      </c>
      <c r="M402" s="44" t="s">
        <v>527</v>
      </c>
      <c r="N402" s="44" t="s">
        <v>664</v>
      </c>
      <c r="O402" s="44" t="s">
        <v>657</v>
      </c>
      <c r="P402" s="44" t="s">
        <v>656</v>
      </c>
      <c r="Q402" s="80"/>
      <c r="S402" s="81"/>
    </row>
    <row r="403">
      <c r="A403" s="17">
        <v>13.0</v>
      </c>
      <c r="C403" s="17" t="s">
        <v>522</v>
      </c>
      <c r="D403" s="17">
        <v>7.0</v>
      </c>
      <c r="E403" s="17">
        <v>0.0</v>
      </c>
      <c r="F403" s="17">
        <v>3.0</v>
      </c>
      <c r="G403" s="17">
        <v>5.0</v>
      </c>
      <c r="H403" s="17">
        <v>3.0</v>
      </c>
      <c r="I403" s="17">
        <v>3.0</v>
      </c>
      <c r="J403" s="17">
        <v>4.0</v>
      </c>
      <c r="K403" s="76">
        <f t="shared" si="1"/>
        <v>1</v>
      </c>
      <c r="L403" s="17" t="s">
        <v>83</v>
      </c>
      <c r="M403" s="44" t="s">
        <v>539</v>
      </c>
      <c r="N403" s="44" t="s">
        <v>665</v>
      </c>
      <c r="O403" s="58"/>
      <c r="P403" s="58"/>
      <c r="Q403" s="80"/>
      <c r="S403" s="81">
        <f>T403/ROWS(M403:M404)</f>
        <v>0.5</v>
      </c>
      <c r="T403" s="76">
        <f>countif(M403:M404, "=Meaningful")</f>
        <v>1</v>
      </c>
    </row>
    <row r="404">
      <c r="E404" s="17">
        <v>1.0</v>
      </c>
      <c r="F404" s="17">
        <v>3.0</v>
      </c>
      <c r="G404" s="17">
        <v>5.0</v>
      </c>
      <c r="H404" s="17">
        <v>3.0</v>
      </c>
      <c r="I404" s="17">
        <v>3.0</v>
      </c>
      <c r="J404" s="17">
        <v>3.0</v>
      </c>
      <c r="K404" s="76">
        <f t="shared" si="1"/>
        <v>1</v>
      </c>
      <c r="L404" s="17" t="s">
        <v>58</v>
      </c>
      <c r="M404" s="44" t="s">
        <v>527</v>
      </c>
      <c r="N404" s="44" t="s">
        <v>666</v>
      </c>
      <c r="O404" s="44" t="s">
        <v>655</v>
      </c>
      <c r="P404" s="44" t="s">
        <v>667</v>
      </c>
      <c r="Q404" s="80"/>
      <c r="S404" s="81"/>
    </row>
    <row r="405">
      <c r="A405" s="17">
        <v>14.0</v>
      </c>
      <c r="C405" s="17" t="s">
        <v>28</v>
      </c>
      <c r="D405" s="17">
        <v>15.0</v>
      </c>
      <c r="E405" s="17">
        <v>0.0</v>
      </c>
      <c r="F405" s="17">
        <v>3.0</v>
      </c>
      <c r="G405" s="17">
        <v>12.0</v>
      </c>
      <c r="H405" s="17">
        <v>2.0</v>
      </c>
      <c r="I405" s="17">
        <v>2.0</v>
      </c>
      <c r="J405" s="17">
        <v>0.0</v>
      </c>
      <c r="K405" s="76">
        <f t="shared" si="1"/>
        <v>1</v>
      </c>
      <c r="L405" s="17" t="s">
        <v>58</v>
      </c>
      <c r="M405" s="44" t="s">
        <v>527</v>
      </c>
      <c r="N405" s="44" t="s">
        <v>668</v>
      </c>
      <c r="O405" s="44" t="s">
        <v>657</v>
      </c>
      <c r="P405" s="44" t="s">
        <v>669</v>
      </c>
      <c r="Q405" s="16" t="s">
        <v>670</v>
      </c>
      <c r="S405" s="81">
        <f>T405/ROWS(M405:M408)</f>
        <v>0.25</v>
      </c>
      <c r="T405" s="76">
        <f>countif(M405:M408, "=Meaningful")</f>
        <v>1</v>
      </c>
    </row>
    <row r="406">
      <c r="E406" s="17">
        <v>1.0</v>
      </c>
      <c r="F406" s="17">
        <v>3.0</v>
      </c>
      <c r="G406" s="17">
        <v>11.0</v>
      </c>
      <c r="H406" s="17">
        <v>3.0</v>
      </c>
      <c r="I406" s="17">
        <v>3.0</v>
      </c>
      <c r="J406" s="17">
        <v>7.0</v>
      </c>
      <c r="K406" s="76">
        <f t="shared" si="1"/>
        <v>1</v>
      </c>
      <c r="L406" s="17" t="s">
        <v>83</v>
      </c>
      <c r="M406" s="44" t="s">
        <v>539</v>
      </c>
      <c r="N406" s="44" t="s">
        <v>671</v>
      </c>
      <c r="O406" s="58"/>
      <c r="P406" s="58"/>
      <c r="Q406" s="80"/>
      <c r="S406" s="81"/>
    </row>
    <row r="407">
      <c r="E407" s="17">
        <v>2.0</v>
      </c>
      <c r="F407" s="17">
        <v>3.0</v>
      </c>
      <c r="G407" s="17">
        <v>21.0</v>
      </c>
      <c r="H407" s="17">
        <v>1.0</v>
      </c>
      <c r="I407" s="17">
        <v>1.0</v>
      </c>
      <c r="J407" s="17">
        <v>4.0</v>
      </c>
      <c r="K407" s="76">
        <f t="shared" si="1"/>
        <v>0</v>
      </c>
      <c r="M407" s="44"/>
      <c r="N407" s="58"/>
      <c r="O407" s="58"/>
      <c r="P407" s="58"/>
      <c r="Q407" s="80"/>
      <c r="S407" s="81"/>
    </row>
    <row r="408">
      <c r="E408" s="17">
        <v>3.0</v>
      </c>
      <c r="F408" s="17">
        <v>3.0</v>
      </c>
      <c r="G408" s="17">
        <v>9.0</v>
      </c>
      <c r="H408" s="17">
        <v>3.0</v>
      </c>
      <c r="I408" s="17">
        <v>3.0</v>
      </c>
      <c r="J408" s="17">
        <v>7.0</v>
      </c>
      <c r="K408" s="76">
        <f t="shared" si="1"/>
        <v>1</v>
      </c>
      <c r="L408" s="17" t="s">
        <v>83</v>
      </c>
      <c r="M408" s="44" t="s">
        <v>539</v>
      </c>
      <c r="N408" s="44" t="s">
        <v>671</v>
      </c>
      <c r="O408" s="58"/>
      <c r="P408" s="58"/>
      <c r="Q408" s="80"/>
      <c r="S408" s="81"/>
    </row>
    <row r="409">
      <c r="A409" s="17">
        <v>15.0</v>
      </c>
      <c r="C409" s="17" t="s">
        <v>29</v>
      </c>
      <c r="D409" s="17">
        <v>19.0</v>
      </c>
      <c r="E409" s="17">
        <v>0.0</v>
      </c>
      <c r="F409" s="17">
        <v>6.0</v>
      </c>
      <c r="G409" s="17">
        <v>7.0</v>
      </c>
      <c r="H409" s="17">
        <v>5.0</v>
      </c>
      <c r="I409" s="17">
        <v>5.0</v>
      </c>
      <c r="J409" s="17">
        <v>0.0</v>
      </c>
      <c r="K409" s="76">
        <f t="shared" si="1"/>
        <v>1</v>
      </c>
      <c r="L409" s="17" t="s">
        <v>58</v>
      </c>
      <c r="M409" s="44" t="s">
        <v>527</v>
      </c>
      <c r="N409" s="44" t="s">
        <v>672</v>
      </c>
      <c r="O409" s="44" t="s">
        <v>673</v>
      </c>
      <c r="P409" s="44" t="s">
        <v>669</v>
      </c>
      <c r="Q409" s="16" t="s">
        <v>594</v>
      </c>
      <c r="S409" s="81">
        <f>T409/ROWS(M409:M412)</f>
        <v>0.25</v>
      </c>
      <c r="T409" s="76">
        <f>countif(M409:M412, "=Meaningful")</f>
        <v>1</v>
      </c>
    </row>
    <row r="410">
      <c r="E410" s="17">
        <v>1.0</v>
      </c>
      <c r="F410" s="17">
        <v>4.0</v>
      </c>
      <c r="G410" s="17">
        <v>10.0</v>
      </c>
      <c r="H410" s="17">
        <v>3.0</v>
      </c>
      <c r="I410" s="17">
        <v>3.0</v>
      </c>
      <c r="J410" s="17">
        <v>0.0</v>
      </c>
      <c r="K410" s="76">
        <f t="shared" si="1"/>
        <v>1</v>
      </c>
      <c r="L410" s="17" t="s">
        <v>83</v>
      </c>
      <c r="M410" s="44" t="s">
        <v>539</v>
      </c>
      <c r="N410" s="44" t="s">
        <v>674</v>
      </c>
      <c r="O410" s="58"/>
      <c r="P410" s="58"/>
      <c r="Q410" s="80"/>
      <c r="S410" s="81"/>
    </row>
    <row r="411">
      <c r="E411" s="17">
        <v>2.0</v>
      </c>
      <c r="F411" s="17">
        <v>4.0</v>
      </c>
      <c r="G411" s="17">
        <v>12.0</v>
      </c>
      <c r="H411" s="17">
        <v>1.0</v>
      </c>
      <c r="I411" s="17">
        <v>1.0</v>
      </c>
      <c r="J411" s="17">
        <v>0.0</v>
      </c>
      <c r="K411" s="76">
        <f t="shared" si="1"/>
        <v>0</v>
      </c>
      <c r="M411" s="44"/>
      <c r="N411" s="58"/>
      <c r="O411" s="58"/>
      <c r="P411" s="58"/>
      <c r="Q411" s="80"/>
      <c r="S411" s="81"/>
    </row>
    <row r="412">
      <c r="E412" s="17">
        <v>3.0</v>
      </c>
      <c r="F412" s="17">
        <v>3.0</v>
      </c>
      <c r="G412" s="17">
        <v>5.0</v>
      </c>
      <c r="H412" s="17">
        <v>3.0</v>
      </c>
      <c r="I412" s="17">
        <v>3.0</v>
      </c>
      <c r="J412" s="17">
        <v>0.0</v>
      </c>
      <c r="K412" s="76">
        <f t="shared" si="1"/>
        <v>1</v>
      </c>
      <c r="L412" s="17" t="s">
        <v>83</v>
      </c>
      <c r="M412" s="44" t="s">
        <v>545</v>
      </c>
      <c r="N412" s="44" t="s">
        <v>675</v>
      </c>
      <c r="O412" s="58"/>
      <c r="P412" s="58"/>
      <c r="Q412" s="80"/>
      <c r="S412" s="81"/>
    </row>
    <row r="413">
      <c r="A413" s="17">
        <v>16.0</v>
      </c>
      <c r="B413" s="17" t="s">
        <v>30</v>
      </c>
      <c r="C413" s="17" t="s">
        <v>31</v>
      </c>
      <c r="D413" s="17">
        <v>11.0</v>
      </c>
      <c r="E413" s="17">
        <v>0.0</v>
      </c>
      <c r="F413" s="17">
        <v>3.0</v>
      </c>
      <c r="G413" s="17">
        <v>14.0</v>
      </c>
      <c r="H413" s="17">
        <v>1.0</v>
      </c>
      <c r="I413" s="17">
        <v>1.0</v>
      </c>
      <c r="J413" s="17">
        <v>5.0</v>
      </c>
      <c r="K413" s="76">
        <f t="shared" si="1"/>
        <v>0</v>
      </c>
      <c r="M413" s="44"/>
      <c r="N413" s="58"/>
      <c r="O413" s="58"/>
      <c r="P413" s="58"/>
      <c r="Q413" s="80"/>
      <c r="S413" s="81">
        <f>T413/ROWS(M413:M415)</f>
        <v>0.3333333333</v>
      </c>
      <c r="T413" s="76">
        <f>countif(M413:M415, "=Meaningful")</f>
        <v>1</v>
      </c>
    </row>
    <row r="414">
      <c r="E414" s="17">
        <v>1.0</v>
      </c>
      <c r="F414" s="17">
        <v>5.0</v>
      </c>
      <c r="G414" s="17">
        <v>6.0</v>
      </c>
      <c r="H414" s="17">
        <v>4.0</v>
      </c>
      <c r="I414" s="17">
        <v>4.0</v>
      </c>
      <c r="J414" s="17">
        <v>4.0</v>
      </c>
      <c r="K414" s="76">
        <f t="shared" si="1"/>
        <v>1</v>
      </c>
      <c r="L414" s="17" t="s">
        <v>58</v>
      </c>
      <c r="M414" s="44" t="s">
        <v>527</v>
      </c>
      <c r="N414" s="44" t="s">
        <v>676</v>
      </c>
      <c r="O414" s="44" t="s">
        <v>677</v>
      </c>
      <c r="P414" s="44" t="s">
        <v>678</v>
      </c>
      <c r="Q414" s="80"/>
      <c r="S414" s="81"/>
    </row>
    <row r="415">
      <c r="E415" s="17">
        <v>2.0</v>
      </c>
      <c r="F415" s="17">
        <v>3.0</v>
      </c>
      <c r="G415" s="17">
        <v>8.0</v>
      </c>
      <c r="H415" s="17">
        <v>3.0</v>
      </c>
      <c r="I415" s="17">
        <v>3.0</v>
      </c>
      <c r="J415" s="17">
        <v>2.0</v>
      </c>
      <c r="K415" s="76">
        <f t="shared" si="1"/>
        <v>1</v>
      </c>
      <c r="L415" s="17" t="s">
        <v>83</v>
      </c>
      <c r="M415" s="44" t="s">
        <v>545</v>
      </c>
      <c r="N415" s="44" t="s">
        <v>595</v>
      </c>
      <c r="O415" s="58"/>
      <c r="P415" s="58"/>
      <c r="Q415" s="80"/>
      <c r="S415" s="81"/>
    </row>
    <row r="416">
      <c r="A416" s="17">
        <v>17.0</v>
      </c>
      <c r="C416" s="17" t="s">
        <v>33</v>
      </c>
      <c r="D416" s="17">
        <v>82.0</v>
      </c>
      <c r="E416" s="17">
        <v>0.0</v>
      </c>
      <c r="F416" s="17">
        <v>4.0</v>
      </c>
      <c r="G416" s="17">
        <v>4.0</v>
      </c>
      <c r="H416" s="17">
        <v>4.0</v>
      </c>
      <c r="I416" s="17">
        <v>4.0</v>
      </c>
      <c r="J416" s="17">
        <v>0.0</v>
      </c>
      <c r="K416" s="76">
        <f t="shared" si="1"/>
        <v>1</v>
      </c>
      <c r="L416" s="17" t="s">
        <v>83</v>
      </c>
      <c r="M416" s="44" t="s">
        <v>545</v>
      </c>
      <c r="N416" s="44" t="s">
        <v>595</v>
      </c>
      <c r="O416" s="58"/>
      <c r="P416" s="58"/>
      <c r="Q416" s="80"/>
      <c r="S416" s="81">
        <f>T416/ROWS(M416:M428)</f>
        <v>0</v>
      </c>
      <c r="T416" s="76">
        <f>countif(M416:M428, "=Meaningful")</f>
        <v>0</v>
      </c>
    </row>
    <row r="417">
      <c r="E417" s="17">
        <v>1.0</v>
      </c>
      <c r="F417" s="17">
        <v>4.0</v>
      </c>
      <c r="G417" s="17">
        <v>5.0</v>
      </c>
      <c r="H417" s="17">
        <v>2.0</v>
      </c>
      <c r="I417" s="17">
        <v>4.0</v>
      </c>
      <c r="J417" s="17">
        <v>2.0</v>
      </c>
      <c r="K417" s="76">
        <f t="shared" si="1"/>
        <v>1</v>
      </c>
      <c r="L417" s="17" t="s">
        <v>83</v>
      </c>
      <c r="M417" s="44" t="s">
        <v>545</v>
      </c>
      <c r="N417" s="44" t="s">
        <v>595</v>
      </c>
      <c r="O417" s="58"/>
      <c r="P417" s="58"/>
      <c r="Q417" s="80"/>
      <c r="S417" s="81"/>
    </row>
    <row r="418">
      <c r="E418" s="17">
        <v>2.0</v>
      </c>
      <c r="F418" s="17">
        <v>4.0</v>
      </c>
      <c r="G418" s="17">
        <v>3.0</v>
      </c>
      <c r="H418" s="17">
        <v>3.0</v>
      </c>
      <c r="I418" s="17">
        <v>4.0</v>
      </c>
      <c r="J418" s="17">
        <v>4.0</v>
      </c>
      <c r="K418" s="76">
        <f t="shared" si="1"/>
        <v>1</v>
      </c>
      <c r="L418" s="17" t="s">
        <v>83</v>
      </c>
      <c r="M418" s="44" t="s">
        <v>539</v>
      </c>
      <c r="N418" s="44" t="s">
        <v>556</v>
      </c>
      <c r="O418" s="58"/>
      <c r="P418" s="58"/>
      <c r="Q418" s="80"/>
      <c r="S418" s="81"/>
    </row>
    <row r="419">
      <c r="E419" s="17">
        <v>3.0</v>
      </c>
      <c r="F419" s="17">
        <v>4.0</v>
      </c>
      <c r="G419" s="17">
        <v>2.0</v>
      </c>
      <c r="H419" s="17">
        <v>3.0</v>
      </c>
      <c r="I419" s="17">
        <v>4.0</v>
      </c>
      <c r="J419" s="17">
        <v>0.0</v>
      </c>
      <c r="K419" s="76">
        <f t="shared" si="1"/>
        <v>1</v>
      </c>
      <c r="L419" s="17" t="s">
        <v>83</v>
      </c>
      <c r="M419" s="44" t="s">
        <v>545</v>
      </c>
      <c r="N419" s="44" t="s">
        <v>595</v>
      </c>
      <c r="O419" s="58"/>
      <c r="P419" s="58"/>
      <c r="Q419" s="80"/>
      <c r="S419" s="81"/>
    </row>
    <row r="420">
      <c r="E420" s="17">
        <v>4.0</v>
      </c>
      <c r="F420" s="17">
        <v>5.0</v>
      </c>
      <c r="G420" s="17">
        <v>7.0</v>
      </c>
      <c r="H420" s="17">
        <v>4.0</v>
      </c>
      <c r="I420" s="17">
        <v>4.0</v>
      </c>
      <c r="J420" s="17">
        <v>13.0</v>
      </c>
      <c r="K420" s="76">
        <f t="shared" si="1"/>
        <v>1</v>
      </c>
      <c r="L420" s="17" t="s">
        <v>83</v>
      </c>
      <c r="M420" s="44" t="s">
        <v>545</v>
      </c>
      <c r="N420" s="44" t="s">
        <v>595</v>
      </c>
      <c r="O420" s="58"/>
      <c r="P420" s="58"/>
      <c r="Q420" s="80"/>
      <c r="S420" s="81"/>
    </row>
    <row r="421">
      <c r="E421" s="17">
        <v>5.0</v>
      </c>
      <c r="F421" s="17">
        <v>25.0</v>
      </c>
      <c r="G421" s="17">
        <v>4.0</v>
      </c>
      <c r="H421" s="17">
        <v>1.0</v>
      </c>
      <c r="I421" s="17">
        <v>1.0</v>
      </c>
      <c r="J421" s="17">
        <v>2.0</v>
      </c>
      <c r="K421" s="76">
        <f t="shared" si="1"/>
        <v>0</v>
      </c>
      <c r="M421" s="44"/>
      <c r="N421" s="58"/>
      <c r="O421" s="58"/>
      <c r="P421" s="58"/>
      <c r="Q421" s="80"/>
      <c r="S421" s="81"/>
    </row>
    <row r="422">
      <c r="E422" s="17">
        <v>6.0</v>
      </c>
      <c r="F422" s="17">
        <v>4.0</v>
      </c>
      <c r="G422" s="17">
        <v>5.0</v>
      </c>
      <c r="H422" s="17">
        <v>4.0</v>
      </c>
      <c r="I422" s="17">
        <v>4.0</v>
      </c>
      <c r="J422" s="17">
        <v>2.0</v>
      </c>
      <c r="K422" s="76">
        <f t="shared" si="1"/>
        <v>1</v>
      </c>
      <c r="L422" s="17" t="s">
        <v>83</v>
      </c>
      <c r="M422" s="44" t="s">
        <v>539</v>
      </c>
      <c r="N422" s="44" t="s">
        <v>556</v>
      </c>
      <c r="O422" s="58"/>
      <c r="P422" s="58"/>
      <c r="Q422" s="80"/>
      <c r="S422" s="81"/>
    </row>
    <row r="423">
      <c r="E423" s="17">
        <v>7.0</v>
      </c>
      <c r="F423" s="17">
        <v>7.0</v>
      </c>
      <c r="G423" s="17">
        <v>4.0</v>
      </c>
      <c r="H423" s="17">
        <v>1.0</v>
      </c>
      <c r="I423" s="17">
        <v>1.0</v>
      </c>
      <c r="J423" s="17">
        <v>1.0</v>
      </c>
      <c r="K423" s="76">
        <f t="shared" si="1"/>
        <v>0</v>
      </c>
      <c r="M423" s="44"/>
      <c r="N423" s="58"/>
      <c r="O423" s="58"/>
      <c r="P423" s="58"/>
      <c r="Q423" s="80"/>
      <c r="S423" s="81"/>
    </row>
    <row r="424">
      <c r="E424" s="17">
        <v>8.0</v>
      </c>
      <c r="F424" s="17">
        <v>6.0</v>
      </c>
      <c r="G424" s="17">
        <v>3.0</v>
      </c>
      <c r="H424" s="17">
        <v>1.0</v>
      </c>
      <c r="I424" s="17">
        <v>1.0</v>
      </c>
      <c r="J424" s="17">
        <v>0.0</v>
      </c>
      <c r="K424" s="76">
        <f t="shared" si="1"/>
        <v>0</v>
      </c>
      <c r="M424" s="44"/>
      <c r="N424" s="58"/>
      <c r="O424" s="58"/>
      <c r="P424" s="58"/>
      <c r="Q424" s="80"/>
      <c r="S424" s="81"/>
    </row>
    <row r="425">
      <c r="E425" s="17">
        <v>9.0</v>
      </c>
      <c r="F425" s="17">
        <v>6.0</v>
      </c>
      <c r="G425" s="17">
        <v>3.0</v>
      </c>
      <c r="H425" s="17">
        <v>1.0</v>
      </c>
      <c r="I425" s="17">
        <v>1.0</v>
      </c>
      <c r="J425" s="17">
        <v>2.0</v>
      </c>
      <c r="K425" s="76">
        <f t="shared" si="1"/>
        <v>0</v>
      </c>
      <c r="M425" s="44"/>
      <c r="N425" s="58"/>
      <c r="O425" s="58"/>
      <c r="P425" s="58"/>
      <c r="Q425" s="80"/>
      <c r="S425" s="81"/>
    </row>
    <row r="426">
      <c r="E426" s="17">
        <v>10.0</v>
      </c>
      <c r="F426" s="17">
        <v>4.0</v>
      </c>
      <c r="G426" s="17">
        <v>23.0</v>
      </c>
      <c r="H426" s="17">
        <v>1.0</v>
      </c>
      <c r="I426" s="17">
        <v>1.0</v>
      </c>
      <c r="J426" s="17">
        <v>2.0</v>
      </c>
      <c r="K426" s="76">
        <f t="shared" si="1"/>
        <v>0</v>
      </c>
      <c r="M426" s="44"/>
      <c r="N426" s="58"/>
      <c r="O426" s="58"/>
      <c r="P426" s="58"/>
      <c r="Q426" s="80"/>
      <c r="S426" s="81"/>
    </row>
    <row r="427">
      <c r="E427" s="17">
        <v>11.0</v>
      </c>
      <c r="F427" s="17">
        <v>4.0</v>
      </c>
      <c r="G427" s="17">
        <v>6.0</v>
      </c>
      <c r="H427" s="17">
        <v>4.0</v>
      </c>
      <c r="I427" s="17">
        <v>4.0</v>
      </c>
      <c r="J427" s="17">
        <v>9.0</v>
      </c>
      <c r="K427" s="76">
        <f t="shared" si="1"/>
        <v>1</v>
      </c>
      <c r="L427" s="17" t="s">
        <v>83</v>
      </c>
      <c r="M427" s="44" t="s">
        <v>539</v>
      </c>
      <c r="N427" s="44" t="s">
        <v>556</v>
      </c>
      <c r="O427" s="58"/>
      <c r="P427" s="58"/>
      <c r="Q427" s="80"/>
      <c r="S427" s="81"/>
    </row>
    <row r="428">
      <c r="E428" s="17">
        <v>12.0</v>
      </c>
      <c r="F428" s="17">
        <v>4.0</v>
      </c>
      <c r="G428" s="17">
        <v>5.0</v>
      </c>
      <c r="H428" s="17">
        <v>4.0</v>
      </c>
      <c r="I428" s="17">
        <v>4.0</v>
      </c>
      <c r="J428" s="17">
        <v>2.0</v>
      </c>
      <c r="K428" s="76">
        <f t="shared" si="1"/>
        <v>1</v>
      </c>
      <c r="L428" s="17" t="s">
        <v>83</v>
      </c>
      <c r="M428" s="44" t="s">
        <v>539</v>
      </c>
      <c r="N428" s="44" t="s">
        <v>556</v>
      </c>
      <c r="O428" s="58"/>
      <c r="P428" s="58"/>
      <c r="Q428" s="80"/>
      <c r="S428" s="81"/>
    </row>
    <row r="429">
      <c r="A429" s="17">
        <v>18.0</v>
      </c>
      <c r="C429" s="17" t="s">
        <v>34</v>
      </c>
      <c r="D429" s="17">
        <v>28.0</v>
      </c>
      <c r="E429" s="17">
        <v>0.0</v>
      </c>
      <c r="F429" s="17">
        <v>14.0</v>
      </c>
      <c r="G429" s="17">
        <v>3.0</v>
      </c>
      <c r="H429" s="17">
        <v>4.0</v>
      </c>
      <c r="I429" s="17">
        <v>7.0</v>
      </c>
      <c r="J429" s="17">
        <v>2.0</v>
      </c>
      <c r="K429" s="76">
        <f t="shared" si="1"/>
        <v>1</v>
      </c>
      <c r="L429" s="17" t="s">
        <v>83</v>
      </c>
      <c r="M429" s="44" t="s">
        <v>545</v>
      </c>
      <c r="N429" s="44" t="s">
        <v>679</v>
      </c>
      <c r="O429" s="58"/>
      <c r="P429" s="58"/>
      <c r="Q429" s="80"/>
      <c r="S429" s="81">
        <f>T429/ROWS(M429:M432)</f>
        <v>0</v>
      </c>
      <c r="T429" s="76">
        <f>countif(M429:M432, "=Meaningful")</f>
        <v>0</v>
      </c>
    </row>
    <row r="430">
      <c r="E430" s="17">
        <v>1.0</v>
      </c>
      <c r="F430" s="17">
        <v>4.0</v>
      </c>
      <c r="G430" s="17">
        <v>3.0</v>
      </c>
      <c r="H430" s="17">
        <v>2.0</v>
      </c>
      <c r="I430" s="17">
        <v>4.0</v>
      </c>
      <c r="J430" s="17">
        <v>0.0</v>
      </c>
      <c r="K430" s="76">
        <f t="shared" si="1"/>
        <v>1</v>
      </c>
      <c r="L430" s="17" t="s">
        <v>83</v>
      </c>
      <c r="M430" s="44" t="s">
        <v>545</v>
      </c>
      <c r="N430" s="44" t="s">
        <v>679</v>
      </c>
      <c r="O430" s="58"/>
      <c r="P430" s="58"/>
      <c r="Q430" s="80"/>
      <c r="S430" s="81"/>
    </row>
    <row r="431">
      <c r="E431" s="17">
        <v>2.0</v>
      </c>
      <c r="F431" s="17">
        <v>6.0</v>
      </c>
      <c r="G431" s="17">
        <v>2.0</v>
      </c>
      <c r="H431" s="17">
        <v>5.0</v>
      </c>
      <c r="I431" s="17">
        <v>6.0</v>
      </c>
      <c r="J431" s="17">
        <v>1.0</v>
      </c>
      <c r="K431" s="76">
        <f t="shared" si="1"/>
        <v>1</v>
      </c>
      <c r="L431" s="17" t="s">
        <v>83</v>
      </c>
      <c r="M431" s="44" t="s">
        <v>545</v>
      </c>
      <c r="N431" s="44" t="s">
        <v>679</v>
      </c>
      <c r="O431" s="58"/>
      <c r="P431" s="58"/>
      <c r="Q431" s="80"/>
      <c r="S431" s="81"/>
    </row>
    <row r="432">
      <c r="E432" s="17">
        <v>3.0</v>
      </c>
      <c r="F432" s="17">
        <v>4.0</v>
      </c>
      <c r="G432" s="17">
        <v>2.0</v>
      </c>
      <c r="H432" s="17">
        <v>4.0</v>
      </c>
      <c r="I432" s="17">
        <v>4.0</v>
      </c>
      <c r="J432" s="17">
        <v>1.0</v>
      </c>
      <c r="K432" s="76">
        <f t="shared" si="1"/>
        <v>1</v>
      </c>
      <c r="L432" s="17" t="s">
        <v>83</v>
      </c>
      <c r="M432" s="44" t="s">
        <v>545</v>
      </c>
      <c r="N432" s="44" t="s">
        <v>679</v>
      </c>
      <c r="O432" s="58"/>
      <c r="P432" s="58"/>
      <c r="Q432" s="80"/>
      <c r="S432" s="81"/>
    </row>
    <row r="433">
      <c r="A433" s="17">
        <v>19.0</v>
      </c>
      <c r="C433" s="17" t="s">
        <v>35</v>
      </c>
      <c r="D433" s="17">
        <v>30.0</v>
      </c>
      <c r="E433" s="17">
        <v>0.0</v>
      </c>
      <c r="F433" s="17">
        <v>17.0</v>
      </c>
      <c r="G433" s="17">
        <v>5.0</v>
      </c>
      <c r="H433" s="17">
        <v>5.0</v>
      </c>
      <c r="I433" s="17">
        <v>5.0</v>
      </c>
      <c r="J433" s="17">
        <v>3.0</v>
      </c>
      <c r="K433" s="76">
        <f t="shared" si="1"/>
        <v>1</v>
      </c>
      <c r="L433" s="17" t="s">
        <v>58</v>
      </c>
      <c r="M433" s="44" t="s">
        <v>527</v>
      </c>
      <c r="N433" s="44" t="s">
        <v>680</v>
      </c>
      <c r="O433" s="44" t="s">
        <v>681</v>
      </c>
      <c r="P433" s="44" t="s">
        <v>682</v>
      </c>
      <c r="Q433" s="16" t="s">
        <v>594</v>
      </c>
      <c r="S433" s="81">
        <f>T433/ROWS(M433:M435)</f>
        <v>0.3333333333</v>
      </c>
      <c r="T433" s="76">
        <f>countif(M433:M435, "=Meaningful")</f>
        <v>1</v>
      </c>
    </row>
    <row r="434">
      <c r="E434" s="17">
        <v>2.0</v>
      </c>
      <c r="F434" s="17">
        <v>5.0</v>
      </c>
      <c r="G434" s="17">
        <v>7.0</v>
      </c>
      <c r="H434" s="17">
        <v>1.0</v>
      </c>
      <c r="I434" s="17">
        <v>1.0</v>
      </c>
      <c r="J434" s="17">
        <v>2.0</v>
      </c>
      <c r="K434" s="76">
        <f t="shared" si="1"/>
        <v>0</v>
      </c>
      <c r="M434" s="44"/>
      <c r="N434" s="58"/>
      <c r="O434" s="58"/>
      <c r="P434" s="58"/>
      <c r="Q434" s="80"/>
      <c r="S434" s="81"/>
    </row>
    <row r="435">
      <c r="E435" s="17">
        <v>1.0</v>
      </c>
      <c r="F435" s="17">
        <v>8.0</v>
      </c>
      <c r="G435" s="17">
        <v>2.0</v>
      </c>
      <c r="H435" s="17">
        <v>1.0</v>
      </c>
      <c r="I435" s="17">
        <v>1.0</v>
      </c>
      <c r="J435" s="17">
        <v>2.0</v>
      </c>
      <c r="K435" s="76">
        <f t="shared" si="1"/>
        <v>0</v>
      </c>
      <c r="M435" s="44"/>
      <c r="N435" s="58"/>
      <c r="O435" s="58"/>
      <c r="P435" s="58"/>
      <c r="Q435" s="80"/>
      <c r="S435" s="81"/>
    </row>
    <row r="436">
      <c r="A436" s="17">
        <v>20.0</v>
      </c>
      <c r="C436" s="17" t="s">
        <v>37</v>
      </c>
      <c r="D436" s="17">
        <v>119.0</v>
      </c>
      <c r="E436" s="17">
        <v>0.0</v>
      </c>
      <c r="F436" s="17">
        <v>4.0</v>
      </c>
      <c r="G436" s="17">
        <v>4.0</v>
      </c>
      <c r="H436" s="17">
        <v>4.0</v>
      </c>
      <c r="I436" s="17">
        <v>4.0</v>
      </c>
      <c r="J436" s="17">
        <v>1.0</v>
      </c>
      <c r="K436" s="76">
        <f t="shared" si="1"/>
        <v>1</v>
      </c>
      <c r="L436" s="17" t="s">
        <v>83</v>
      </c>
      <c r="M436" s="44" t="s">
        <v>539</v>
      </c>
      <c r="N436" s="44" t="s">
        <v>556</v>
      </c>
      <c r="O436" s="58"/>
      <c r="P436" s="58"/>
      <c r="Q436" s="80"/>
      <c r="S436" s="81">
        <f>T436/ROWS(M436:M450)</f>
        <v>0.1333333333</v>
      </c>
      <c r="T436" s="76">
        <f>countif(M436:M450, "=Meaningful")</f>
        <v>2</v>
      </c>
    </row>
    <row r="437">
      <c r="E437" s="17">
        <v>1.0</v>
      </c>
      <c r="F437" s="17">
        <v>6.0</v>
      </c>
      <c r="G437" s="17">
        <v>3.0</v>
      </c>
      <c r="H437" s="17">
        <v>5.0</v>
      </c>
      <c r="I437" s="17">
        <v>5.0</v>
      </c>
      <c r="J437" s="17">
        <v>0.0</v>
      </c>
      <c r="K437" s="76">
        <f t="shared" si="1"/>
        <v>1</v>
      </c>
      <c r="L437" s="17" t="s">
        <v>83</v>
      </c>
      <c r="M437" s="44" t="s">
        <v>545</v>
      </c>
      <c r="N437" s="44" t="s">
        <v>661</v>
      </c>
      <c r="O437" s="58"/>
      <c r="P437" s="58"/>
      <c r="Q437" s="80"/>
      <c r="S437" s="81"/>
    </row>
    <row r="438">
      <c r="E438" s="17">
        <v>2.0</v>
      </c>
      <c r="F438" s="17">
        <v>37.0</v>
      </c>
      <c r="G438" s="17">
        <v>5.0</v>
      </c>
      <c r="H438" s="17">
        <v>16.0</v>
      </c>
      <c r="I438" s="17">
        <v>17.0</v>
      </c>
      <c r="J438" s="17">
        <v>2.0</v>
      </c>
      <c r="K438" s="76">
        <f t="shared" si="1"/>
        <v>1</v>
      </c>
      <c r="L438" s="17" t="s">
        <v>83</v>
      </c>
      <c r="M438" s="44" t="s">
        <v>539</v>
      </c>
      <c r="N438" s="44" t="s">
        <v>556</v>
      </c>
      <c r="O438" s="58"/>
      <c r="P438" s="58"/>
      <c r="Q438" s="80"/>
      <c r="S438" s="81"/>
    </row>
    <row r="439">
      <c r="E439" s="17">
        <v>3.0</v>
      </c>
      <c r="F439" s="17">
        <v>14.0</v>
      </c>
      <c r="G439" s="17">
        <v>8.0</v>
      </c>
      <c r="H439" s="17">
        <v>11.0</v>
      </c>
      <c r="I439" s="17">
        <v>11.0</v>
      </c>
      <c r="J439" s="17">
        <v>2.0</v>
      </c>
      <c r="K439" s="76">
        <f t="shared" si="1"/>
        <v>1</v>
      </c>
      <c r="L439" s="17" t="s">
        <v>58</v>
      </c>
      <c r="M439" s="44" t="s">
        <v>527</v>
      </c>
      <c r="N439" s="44" t="s">
        <v>683</v>
      </c>
      <c r="O439" s="44" t="s">
        <v>684</v>
      </c>
      <c r="P439" s="44" t="s">
        <v>685</v>
      </c>
      <c r="Q439" s="80"/>
      <c r="S439" s="81"/>
    </row>
    <row r="440">
      <c r="E440" s="17">
        <v>4.0</v>
      </c>
      <c r="F440" s="17">
        <v>4.0</v>
      </c>
      <c r="G440" s="17">
        <v>5.0</v>
      </c>
      <c r="H440" s="17">
        <v>4.0</v>
      </c>
      <c r="I440" s="17">
        <v>4.0</v>
      </c>
      <c r="J440" s="17">
        <v>0.0</v>
      </c>
      <c r="K440" s="76">
        <f t="shared" si="1"/>
        <v>1</v>
      </c>
      <c r="L440" s="17" t="s">
        <v>83</v>
      </c>
      <c r="M440" s="44" t="s">
        <v>539</v>
      </c>
      <c r="N440" s="44" t="s">
        <v>556</v>
      </c>
      <c r="O440" s="58"/>
      <c r="P440" s="58"/>
      <c r="Q440" s="80"/>
      <c r="S440" s="81"/>
    </row>
    <row r="441">
      <c r="E441" s="17">
        <v>5.0</v>
      </c>
      <c r="F441" s="17">
        <v>6.0</v>
      </c>
      <c r="G441" s="17">
        <v>3.0</v>
      </c>
      <c r="H441" s="17">
        <v>6.0</v>
      </c>
      <c r="I441" s="17">
        <v>6.0</v>
      </c>
      <c r="J441" s="17">
        <v>2.0</v>
      </c>
      <c r="K441" s="76">
        <f t="shared" si="1"/>
        <v>1</v>
      </c>
      <c r="L441" s="17" t="s">
        <v>58</v>
      </c>
      <c r="M441" s="44" t="s">
        <v>527</v>
      </c>
      <c r="N441" s="44" t="s">
        <v>686</v>
      </c>
      <c r="O441" s="44" t="s">
        <v>687</v>
      </c>
      <c r="P441" s="44" t="s">
        <v>688</v>
      </c>
      <c r="Q441" s="80"/>
      <c r="S441" s="81"/>
    </row>
    <row r="442">
      <c r="E442" s="17">
        <v>6.0</v>
      </c>
      <c r="F442" s="17">
        <v>6.0</v>
      </c>
      <c r="G442" s="17">
        <v>3.0</v>
      </c>
      <c r="H442" s="17">
        <v>1.0</v>
      </c>
      <c r="I442" s="17">
        <v>5.0</v>
      </c>
      <c r="J442" s="17">
        <v>1.0</v>
      </c>
      <c r="K442" s="76">
        <f t="shared" si="1"/>
        <v>1</v>
      </c>
      <c r="L442" s="17" t="s">
        <v>83</v>
      </c>
      <c r="M442" s="44" t="s">
        <v>539</v>
      </c>
      <c r="N442" s="44" t="s">
        <v>556</v>
      </c>
      <c r="O442" s="58"/>
      <c r="P442" s="58"/>
      <c r="Q442" s="80"/>
      <c r="S442" s="81"/>
    </row>
    <row r="443">
      <c r="E443" s="17">
        <v>7.0</v>
      </c>
      <c r="F443" s="17">
        <v>5.0</v>
      </c>
      <c r="G443" s="17">
        <v>6.0</v>
      </c>
      <c r="H443" s="17">
        <v>5.0</v>
      </c>
      <c r="I443" s="17">
        <v>5.0</v>
      </c>
      <c r="J443" s="17">
        <v>1.0</v>
      </c>
      <c r="K443" s="76">
        <f t="shared" si="1"/>
        <v>1</v>
      </c>
      <c r="L443" s="17" t="s">
        <v>83</v>
      </c>
      <c r="M443" s="44" t="s">
        <v>539</v>
      </c>
      <c r="N443" s="44" t="s">
        <v>556</v>
      </c>
      <c r="O443" s="58"/>
      <c r="P443" s="58"/>
      <c r="Q443" s="80"/>
      <c r="S443" s="81"/>
    </row>
    <row r="444">
      <c r="E444" s="17">
        <v>8.0</v>
      </c>
      <c r="F444" s="17">
        <v>4.0</v>
      </c>
      <c r="G444" s="17">
        <v>8.0</v>
      </c>
      <c r="H444" s="17">
        <v>4.0</v>
      </c>
      <c r="I444" s="17">
        <v>4.0</v>
      </c>
      <c r="J444" s="17">
        <v>4.0</v>
      </c>
      <c r="K444" s="76">
        <f t="shared" si="1"/>
        <v>1</v>
      </c>
      <c r="L444" s="17" t="s">
        <v>83</v>
      </c>
      <c r="M444" s="44" t="s">
        <v>545</v>
      </c>
      <c r="N444" s="44" t="s">
        <v>661</v>
      </c>
      <c r="O444" s="58"/>
      <c r="P444" s="58"/>
      <c r="Q444" s="80"/>
      <c r="S444" s="81"/>
    </row>
    <row r="445">
      <c r="E445" s="17">
        <v>9.0</v>
      </c>
      <c r="F445" s="17">
        <v>4.0</v>
      </c>
      <c r="G445" s="17">
        <v>4.0</v>
      </c>
      <c r="H445" s="17">
        <v>4.0</v>
      </c>
      <c r="I445" s="17">
        <v>4.0</v>
      </c>
      <c r="J445" s="17">
        <v>0.0</v>
      </c>
      <c r="K445" s="76">
        <f t="shared" si="1"/>
        <v>1</v>
      </c>
      <c r="L445" s="17" t="s">
        <v>83</v>
      </c>
      <c r="M445" s="44" t="s">
        <v>545</v>
      </c>
      <c r="N445" s="44" t="s">
        <v>661</v>
      </c>
      <c r="O445" s="58"/>
      <c r="P445" s="58"/>
      <c r="Q445" s="80"/>
      <c r="S445" s="81"/>
    </row>
    <row r="446">
      <c r="E446" s="17">
        <v>10.0</v>
      </c>
      <c r="F446" s="17">
        <v>4.0</v>
      </c>
      <c r="G446" s="17">
        <v>5.0</v>
      </c>
      <c r="H446" s="17">
        <v>4.0</v>
      </c>
      <c r="I446" s="17">
        <v>4.0</v>
      </c>
      <c r="J446" s="17">
        <v>2.0</v>
      </c>
      <c r="K446" s="76">
        <f t="shared" si="1"/>
        <v>1</v>
      </c>
      <c r="L446" s="17" t="s">
        <v>83</v>
      </c>
      <c r="M446" s="44" t="s">
        <v>539</v>
      </c>
      <c r="N446" s="44" t="s">
        <v>556</v>
      </c>
      <c r="O446" s="58"/>
      <c r="P446" s="58"/>
      <c r="Q446" s="80"/>
      <c r="S446" s="81"/>
    </row>
    <row r="447">
      <c r="E447" s="17">
        <v>11.0</v>
      </c>
      <c r="F447" s="17">
        <v>9.0</v>
      </c>
      <c r="G447" s="17">
        <v>3.0</v>
      </c>
      <c r="H447" s="17">
        <v>1.0</v>
      </c>
      <c r="I447" s="17">
        <v>1.0</v>
      </c>
      <c r="J447" s="17">
        <v>2.0</v>
      </c>
      <c r="K447" s="76">
        <f t="shared" si="1"/>
        <v>0</v>
      </c>
      <c r="M447" s="44"/>
      <c r="N447" s="58"/>
      <c r="O447" s="58"/>
      <c r="P447" s="58"/>
      <c r="Q447" s="80"/>
      <c r="S447" s="81"/>
    </row>
    <row r="448">
      <c r="E448" s="17">
        <v>12.0</v>
      </c>
      <c r="F448" s="17">
        <v>8.0</v>
      </c>
      <c r="G448" s="17">
        <v>4.0</v>
      </c>
      <c r="H448" s="17">
        <v>1.0</v>
      </c>
      <c r="I448" s="17">
        <v>1.0</v>
      </c>
      <c r="J448" s="17">
        <v>0.0</v>
      </c>
      <c r="K448" s="76">
        <f t="shared" si="1"/>
        <v>0</v>
      </c>
      <c r="M448" s="44"/>
      <c r="N448" s="58"/>
      <c r="O448" s="58"/>
      <c r="P448" s="58"/>
      <c r="Q448" s="80"/>
      <c r="S448" s="81"/>
    </row>
    <row r="449">
      <c r="E449" s="17">
        <v>13.0</v>
      </c>
      <c r="F449" s="17">
        <v>5.0</v>
      </c>
      <c r="G449" s="17">
        <v>3.0</v>
      </c>
      <c r="H449" s="17">
        <v>2.0</v>
      </c>
      <c r="I449" s="17">
        <v>4.0</v>
      </c>
      <c r="J449" s="17">
        <v>2.0</v>
      </c>
      <c r="K449" s="76">
        <f t="shared" si="1"/>
        <v>1</v>
      </c>
      <c r="L449" s="17" t="s">
        <v>83</v>
      </c>
      <c r="M449" s="44" t="s">
        <v>539</v>
      </c>
      <c r="N449" s="44" t="s">
        <v>689</v>
      </c>
      <c r="O449" s="58"/>
      <c r="P449" s="58"/>
      <c r="Q449" s="80"/>
      <c r="S449" s="81"/>
    </row>
    <row r="450">
      <c r="E450" s="17">
        <v>14.0</v>
      </c>
      <c r="F450" s="17">
        <v>3.0</v>
      </c>
      <c r="G450" s="17">
        <v>4.0</v>
      </c>
      <c r="H450" s="17">
        <v>3.0</v>
      </c>
      <c r="I450" s="17">
        <v>3.0</v>
      </c>
      <c r="J450" s="17">
        <v>0.0</v>
      </c>
      <c r="K450" s="76">
        <f t="shared" si="1"/>
        <v>1</v>
      </c>
      <c r="L450" s="17" t="s">
        <v>83</v>
      </c>
      <c r="M450" s="44" t="s">
        <v>539</v>
      </c>
      <c r="N450" s="44" t="s">
        <v>556</v>
      </c>
      <c r="O450" s="58"/>
      <c r="P450" s="58"/>
      <c r="Q450" s="80"/>
      <c r="S450" s="81"/>
    </row>
    <row r="451">
      <c r="A451" s="17">
        <v>21.0</v>
      </c>
      <c r="C451" s="17" t="s">
        <v>38</v>
      </c>
      <c r="D451" s="17">
        <v>31.0</v>
      </c>
      <c r="E451" s="17">
        <v>0.0</v>
      </c>
      <c r="F451" s="17">
        <v>5.0</v>
      </c>
      <c r="G451" s="17">
        <v>5.0</v>
      </c>
      <c r="H451" s="17">
        <v>5.0</v>
      </c>
      <c r="I451" s="17">
        <v>5.0</v>
      </c>
      <c r="J451" s="17">
        <v>2.0</v>
      </c>
      <c r="K451" s="76">
        <f t="shared" si="1"/>
        <v>1</v>
      </c>
      <c r="L451" s="17" t="s">
        <v>83</v>
      </c>
      <c r="M451" s="44" t="s">
        <v>545</v>
      </c>
      <c r="N451" s="44" t="s">
        <v>661</v>
      </c>
      <c r="O451" s="58"/>
      <c r="P451" s="58"/>
      <c r="Q451" s="80"/>
      <c r="S451" s="81">
        <f>T451/ROWS(M451:M454)</f>
        <v>0</v>
      </c>
      <c r="T451" s="76">
        <f>countif(M451:M454, "=Meaningful")</f>
        <v>0</v>
      </c>
    </row>
    <row r="452">
      <c r="E452" s="17">
        <v>1.0</v>
      </c>
      <c r="F452" s="17">
        <v>5.0</v>
      </c>
      <c r="G452" s="17">
        <v>4.0</v>
      </c>
      <c r="H452" s="17">
        <v>3.0</v>
      </c>
      <c r="I452" s="17">
        <v>4.0</v>
      </c>
      <c r="J452" s="17">
        <v>0.0</v>
      </c>
      <c r="K452" s="76">
        <f t="shared" si="1"/>
        <v>1</v>
      </c>
      <c r="L452" s="17" t="s">
        <v>83</v>
      </c>
      <c r="M452" s="44" t="s">
        <v>545</v>
      </c>
      <c r="N452" s="44" t="s">
        <v>690</v>
      </c>
      <c r="O452" s="58"/>
      <c r="P452" s="58"/>
      <c r="Q452" s="80"/>
      <c r="S452" s="81"/>
    </row>
    <row r="453">
      <c r="E453" s="17">
        <v>2.0</v>
      </c>
      <c r="F453" s="17">
        <v>21.0</v>
      </c>
      <c r="G453" s="17">
        <v>5.0</v>
      </c>
      <c r="H453" s="17">
        <v>1.0</v>
      </c>
      <c r="I453" s="17">
        <v>2.0</v>
      </c>
      <c r="J453" s="17">
        <v>2.0</v>
      </c>
      <c r="K453" s="76">
        <f t="shared" si="1"/>
        <v>1</v>
      </c>
      <c r="L453" s="17" t="s">
        <v>83</v>
      </c>
      <c r="M453" s="44" t="s">
        <v>539</v>
      </c>
      <c r="N453" s="44" t="s">
        <v>540</v>
      </c>
      <c r="O453" s="58"/>
      <c r="P453" s="58"/>
      <c r="Q453" s="80"/>
      <c r="S453" s="81"/>
    </row>
    <row r="454">
      <c r="E454" s="17">
        <v>3.0</v>
      </c>
      <c r="F454" s="17">
        <v>11.0</v>
      </c>
      <c r="G454" s="17">
        <v>4.0</v>
      </c>
      <c r="H454" s="17">
        <v>2.0</v>
      </c>
      <c r="I454" s="17">
        <v>2.0</v>
      </c>
      <c r="J454" s="17">
        <v>2.0</v>
      </c>
      <c r="K454" s="76">
        <f t="shared" si="1"/>
        <v>1</v>
      </c>
      <c r="L454" s="17" t="s">
        <v>83</v>
      </c>
      <c r="M454" s="44" t="s">
        <v>545</v>
      </c>
      <c r="N454" s="44" t="s">
        <v>691</v>
      </c>
      <c r="O454" s="58"/>
      <c r="P454" s="58"/>
      <c r="Q454" s="80"/>
      <c r="S454" s="81"/>
    </row>
    <row r="455">
      <c r="A455" s="17">
        <v>22.0</v>
      </c>
      <c r="B455" s="17" t="s">
        <v>39</v>
      </c>
      <c r="C455" s="17" t="s">
        <v>40</v>
      </c>
      <c r="D455" s="17">
        <v>24.0</v>
      </c>
      <c r="E455" s="17">
        <v>0.0</v>
      </c>
      <c r="F455" s="17">
        <v>9.0</v>
      </c>
      <c r="G455" s="17">
        <v>5.0</v>
      </c>
      <c r="H455" s="17">
        <v>6.0</v>
      </c>
      <c r="I455" s="17">
        <v>6.0</v>
      </c>
      <c r="J455" s="17">
        <v>1.0</v>
      </c>
      <c r="K455" s="76">
        <f t="shared" si="1"/>
        <v>1</v>
      </c>
      <c r="L455" s="17" t="s">
        <v>58</v>
      </c>
      <c r="M455" s="44" t="s">
        <v>527</v>
      </c>
      <c r="N455" s="44" t="s">
        <v>692</v>
      </c>
      <c r="O455" s="44" t="s">
        <v>693</v>
      </c>
      <c r="P455" s="44" t="s">
        <v>694</v>
      </c>
      <c r="Q455" s="80"/>
      <c r="S455" s="81">
        <f>T455/ROWS(M455:M457)</f>
        <v>0.3333333333</v>
      </c>
      <c r="T455" s="76">
        <f>countif(M455:M457, "=Meaningful")</f>
        <v>1</v>
      </c>
    </row>
    <row r="456">
      <c r="E456" s="17">
        <v>1.0</v>
      </c>
      <c r="F456" s="17">
        <v>6.0</v>
      </c>
      <c r="G456" s="17">
        <v>3.0</v>
      </c>
      <c r="H456" s="17">
        <v>5.0</v>
      </c>
      <c r="I456" s="17">
        <v>6.0</v>
      </c>
      <c r="J456" s="17">
        <v>0.0</v>
      </c>
      <c r="K456" s="76">
        <f t="shared" si="1"/>
        <v>1</v>
      </c>
      <c r="L456" s="17" t="s">
        <v>83</v>
      </c>
      <c r="M456" s="44" t="s">
        <v>539</v>
      </c>
      <c r="N456" s="44" t="s">
        <v>695</v>
      </c>
      <c r="O456" s="58"/>
      <c r="P456" s="58"/>
      <c r="Q456" s="80"/>
      <c r="S456" s="81"/>
    </row>
    <row r="457">
      <c r="E457" s="17">
        <v>2.0</v>
      </c>
      <c r="F457" s="17">
        <v>9.0</v>
      </c>
      <c r="G457" s="17">
        <v>8.0</v>
      </c>
      <c r="H457" s="17">
        <v>1.0</v>
      </c>
      <c r="I457" s="17">
        <v>1.0</v>
      </c>
      <c r="J457" s="17">
        <v>0.0</v>
      </c>
      <c r="K457" s="76">
        <f t="shared" si="1"/>
        <v>0</v>
      </c>
      <c r="M457" s="44"/>
      <c r="N457" s="58"/>
      <c r="O457" s="58"/>
      <c r="P457" s="58"/>
      <c r="Q457" s="80"/>
      <c r="S457" s="81"/>
    </row>
    <row r="458">
      <c r="A458" s="17">
        <v>23.0</v>
      </c>
      <c r="C458" s="17" t="s">
        <v>523</v>
      </c>
      <c r="D458" s="17">
        <v>42.0</v>
      </c>
      <c r="E458" s="17">
        <v>2.0</v>
      </c>
      <c r="F458" s="17">
        <v>12.0</v>
      </c>
      <c r="G458" s="17">
        <v>7.0</v>
      </c>
      <c r="H458" s="17">
        <v>4.0</v>
      </c>
      <c r="I458" s="17">
        <v>5.0</v>
      </c>
      <c r="J458" s="17">
        <v>2.0</v>
      </c>
      <c r="K458" s="76">
        <f t="shared" si="1"/>
        <v>1</v>
      </c>
      <c r="L458" s="17" t="s">
        <v>58</v>
      </c>
      <c r="M458" s="44" t="s">
        <v>527</v>
      </c>
      <c r="N458" s="44" t="s">
        <v>696</v>
      </c>
      <c r="O458" s="44" t="s">
        <v>673</v>
      </c>
      <c r="P458" s="44" t="s">
        <v>697</v>
      </c>
      <c r="Q458" s="80"/>
      <c r="S458" s="81">
        <f>T458/ROWS(M458:M461)</f>
        <v>1</v>
      </c>
      <c r="T458" s="76">
        <f>countif(M458:M461, "=Meaningful")</f>
        <v>4</v>
      </c>
    </row>
    <row r="459">
      <c r="E459" s="17">
        <v>3.0</v>
      </c>
      <c r="F459" s="17">
        <v>12.0</v>
      </c>
      <c r="G459" s="17">
        <v>9.0</v>
      </c>
      <c r="H459" s="17">
        <v>8.0</v>
      </c>
      <c r="I459" s="17">
        <v>8.0</v>
      </c>
      <c r="J459" s="17">
        <v>1.0</v>
      </c>
      <c r="K459" s="76">
        <f t="shared" si="1"/>
        <v>1</v>
      </c>
      <c r="L459" s="17" t="s">
        <v>58</v>
      </c>
      <c r="M459" s="44" t="s">
        <v>527</v>
      </c>
      <c r="N459" s="44" t="s">
        <v>696</v>
      </c>
      <c r="O459" s="44" t="s">
        <v>698</v>
      </c>
      <c r="P459" s="44" t="s">
        <v>697</v>
      </c>
      <c r="Q459" s="80"/>
      <c r="S459" s="81"/>
    </row>
    <row r="460">
      <c r="E460" s="17">
        <v>0.0</v>
      </c>
      <c r="F460" s="17">
        <v>13.0</v>
      </c>
      <c r="G460" s="17">
        <v>7.0</v>
      </c>
      <c r="H460" s="17">
        <v>3.0</v>
      </c>
      <c r="I460" s="17">
        <v>3.0</v>
      </c>
      <c r="J460" s="17">
        <v>3.0</v>
      </c>
      <c r="K460" s="76">
        <f t="shared" si="1"/>
        <v>1</v>
      </c>
      <c r="L460" s="17" t="s">
        <v>58</v>
      </c>
      <c r="M460" s="44" t="s">
        <v>527</v>
      </c>
      <c r="N460" s="44" t="s">
        <v>699</v>
      </c>
      <c r="O460" s="44" t="s">
        <v>586</v>
      </c>
      <c r="P460" s="58"/>
      <c r="Q460" s="80"/>
      <c r="S460" s="81"/>
    </row>
    <row r="461">
      <c r="E461" s="17">
        <v>1.0</v>
      </c>
      <c r="F461" s="17">
        <v>13.0</v>
      </c>
      <c r="G461" s="17">
        <v>7.0</v>
      </c>
      <c r="H461" s="17">
        <v>3.0</v>
      </c>
      <c r="I461" s="17">
        <v>3.0</v>
      </c>
      <c r="J461" s="17">
        <v>3.0</v>
      </c>
      <c r="K461" s="76">
        <f t="shared" si="1"/>
        <v>1</v>
      </c>
      <c r="L461" s="17" t="s">
        <v>58</v>
      </c>
      <c r="M461" s="44" t="s">
        <v>527</v>
      </c>
      <c r="N461" s="44" t="s">
        <v>699</v>
      </c>
      <c r="O461" s="44" t="s">
        <v>586</v>
      </c>
      <c r="P461" s="44" t="s">
        <v>697</v>
      </c>
      <c r="Q461" s="80"/>
      <c r="S461" s="81"/>
    </row>
    <row r="462">
      <c r="A462" s="17">
        <v>24.0</v>
      </c>
      <c r="C462" s="17" t="s">
        <v>524</v>
      </c>
      <c r="D462" s="17">
        <v>349.0</v>
      </c>
      <c r="E462" s="17">
        <v>0.0</v>
      </c>
      <c r="F462" s="17">
        <v>4.0</v>
      </c>
      <c r="G462" s="17">
        <v>15.0</v>
      </c>
      <c r="H462" s="17">
        <v>1.0</v>
      </c>
      <c r="I462" s="17">
        <v>1.0</v>
      </c>
      <c r="J462" s="17">
        <v>4.0</v>
      </c>
      <c r="K462" s="76">
        <f t="shared" si="1"/>
        <v>0</v>
      </c>
      <c r="M462" s="44"/>
      <c r="N462" s="58"/>
      <c r="O462" s="58"/>
      <c r="P462" s="58"/>
      <c r="Q462" s="80"/>
      <c r="S462" s="81">
        <f>T462/ROWS(M462:M562)</f>
        <v>0.1287128713</v>
      </c>
      <c r="T462" s="76">
        <f>countif(M462:M562, "=Meaningful")</f>
        <v>13</v>
      </c>
    </row>
    <row r="463">
      <c r="E463" s="17">
        <v>1.0</v>
      </c>
      <c r="F463" s="17">
        <v>4.0</v>
      </c>
      <c r="G463" s="17">
        <v>11.0</v>
      </c>
      <c r="H463" s="17">
        <v>3.0</v>
      </c>
      <c r="I463" s="17">
        <v>3.0</v>
      </c>
      <c r="J463" s="17">
        <v>3.0</v>
      </c>
      <c r="K463" s="76">
        <f t="shared" si="1"/>
        <v>1</v>
      </c>
      <c r="L463" s="17" t="s">
        <v>83</v>
      </c>
      <c r="M463" s="44" t="s">
        <v>539</v>
      </c>
      <c r="N463" s="44" t="s">
        <v>700</v>
      </c>
      <c r="O463" s="58"/>
      <c r="P463" s="44" t="s">
        <v>701</v>
      </c>
      <c r="Q463" s="80"/>
      <c r="S463" s="81"/>
    </row>
    <row r="464">
      <c r="E464" s="17">
        <v>2.0</v>
      </c>
      <c r="F464" s="17">
        <v>5.0</v>
      </c>
      <c r="G464" s="17">
        <v>4.0</v>
      </c>
      <c r="H464" s="17">
        <v>5.0</v>
      </c>
      <c r="I464" s="17">
        <v>5.0</v>
      </c>
      <c r="J464" s="17">
        <v>0.0</v>
      </c>
      <c r="K464" s="76">
        <f t="shared" si="1"/>
        <v>1</v>
      </c>
      <c r="L464" s="17" t="s">
        <v>83</v>
      </c>
      <c r="M464" s="44" t="s">
        <v>545</v>
      </c>
      <c r="N464" s="44" t="s">
        <v>595</v>
      </c>
      <c r="O464" s="58"/>
      <c r="P464" s="58"/>
      <c r="Q464" s="80"/>
      <c r="S464" s="81"/>
    </row>
    <row r="465">
      <c r="E465" s="17">
        <v>3.0</v>
      </c>
      <c r="F465" s="17">
        <v>4.0</v>
      </c>
      <c r="G465" s="17">
        <v>34.0</v>
      </c>
      <c r="H465" s="17">
        <v>1.0</v>
      </c>
      <c r="I465" s="17">
        <v>1.0</v>
      </c>
      <c r="J465" s="17">
        <v>6.0</v>
      </c>
      <c r="K465" s="76">
        <f t="shared" si="1"/>
        <v>0</v>
      </c>
      <c r="M465" s="44"/>
      <c r="N465" s="58"/>
      <c r="O465" s="58"/>
      <c r="P465" s="58"/>
      <c r="Q465" s="80"/>
      <c r="S465" s="81"/>
    </row>
    <row r="466">
      <c r="E466" s="17">
        <v>4.0</v>
      </c>
      <c r="F466" s="17">
        <v>3.0</v>
      </c>
      <c r="G466" s="17">
        <v>8.0</v>
      </c>
      <c r="H466" s="17">
        <v>1.0</v>
      </c>
      <c r="I466" s="17">
        <v>1.0</v>
      </c>
      <c r="J466" s="17">
        <v>0.0</v>
      </c>
      <c r="K466" s="76">
        <f t="shared" si="1"/>
        <v>0</v>
      </c>
      <c r="M466" s="44"/>
      <c r="N466" s="58"/>
      <c r="O466" s="58"/>
      <c r="P466" s="58"/>
      <c r="Q466" s="80"/>
      <c r="S466" s="81"/>
    </row>
    <row r="467">
      <c r="E467" s="17">
        <v>5.0</v>
      </c>
      <c r="F467" s="17">
        <v>3.0</v>
      </c>
      <c r="G467" s="17">
        <v>9.0</v>
      </c>
      <c r="H467" s="17">
        <v>1.0</v>
      </c>
      <c r="I467" s="17">
        <v>2.0</v>
      </c>
      <c r="J467" s="17">
        <v>9.0</v>
      </c>
      <c r="K467" s="76">
        <f t="shared" si="1"/>
        <v>1</v>
      </c>
      <c r="L467" s="17" t="s">
        <v>83</v>
      </c>
      <c r="M467" s="44" t="s">
        <v>539</v>
      </c>
      <c r="N467" s="44" t="s">
        <v>702</v>
      </c>
      <c r="O467" s="58"/>
      <c r="P467" s="58"/>
      <c r="Q467" s="80"/>
      <c r="S467" s="81"/>
    </row>
    <row r="468">
      <c r="E468" s="17">
        <v>6.0</v>
      </c>
      <c r="F468" s="17">
        <v>3.0</v>
      </c>
      <c r="G468" s="17">
        <v>11.0</v>
      </c>
      <c r="H468" s="17">
        <v>2.0</v>
      </c>
      <c r="I468" s="17">
        <v>3.0</v>
      </c>
      <c r="J468" s="17">
        <v>7.0</v>
      </c>
      <c r="K468" s="76">
        <f t="shared" si="1"/>
        <v>1</v>
      </c>
      <c r="L468" s="17" t="s">
        <v>83</v>
      </c>
      <c r="M468" s="44" t="s">
        <v>545</v>
      </c>
      <c r="N468" s="44" t="s">
        <v>703</v>
      </c>
      <c r="O468" s="58"/>
      <c r="P468" s="58"/>
      <c r="Q468" s="80"/>
      <c r="S468" s="81"/>
    </row>
    <row r="469">
      <c r="E469" s="17">
        <v>7.0</v>
      </c>
      <c r="F469" s="17">
        <v>3.0</v>
      </c>
      <c r="G469" s="17">
        <v>7.0</v>
      </c>
      <c r="H469" s="17">
        <v>3.0</v>
      </c>
      <c r="I469" s="17">
        <v>3.0</v>
      </c>
      <c r="J469" s="17">
        <v>0.0</v>
      </c>
      <c r="K469" s="76">
        <f t="shared" si="1"/>
        <v>1</v>
      </c>
      <c r="L469" s="17" t="s">
        <v>83</v>
      </c>
      <c r="M469" s="44" t="s">
        <v>545</v>
      </c>
      <c r="N469" s="44" t="s">
        <v>595</v>
      </c>
      <c r="O469" s="58"/>
      <c r="P469" s="58"/>
      <c r="Q469" s="80"/>
      <c r="S469" s="81"/>
    </row>
    <row r="470">
      <c r="E470" s="17">
        <v>8.0</v>
      </c>
      <c r="F470" s="17">
        <v>3.0</v>
      </c>
      <c r="G470" s="17">
        <v>14.0</v>
      </c>
      <c r="H470" s="17">
        <v>2.0</v>
      </c>
      <c r="I470" s="17">
        <v>2.0</v>
      </c>
      <c r="J470" s="17">
        <v>0.0</v>
      </c>
      <c r="K470" s="76">
        <f t="shared" si="1"/>
        <v>1</v>
      </c>
      <c r="L470" s="17" t="s">
        <v>83</v>
      </c>
      <c r="M470" s="44" t="s">
        <v>539</v>
      </c>
      <c r="N470" s="44" t="s">
        <v>704</v>
      </c>
      <c r="O470" s="58"/>
      <c r="P470" s="58"/>
      <c r="Q470" s="80"/>
      <c r="S470" s="81"/>
    </row>
    <row r="471">
      <c r="E471" s="17">
        <v>9.0</v>
      </c>
      <c r="F471" s="17">
        <v>4.0</v>
      </c>
      <c r="G471" s="17">
        <v>12.0</v>
      </c>
      <c r="H471" s="17">
        <v>4.0</v>
      </c>
      <c r="I471" s="17">
        <v>4.0</v>
      </c>
      <c r="J471" s="17">
        <v>0.0</v>
      </c>
      <c r="K471" s="76">
        <f t="shared" si="1"/>
        <v>1</v>
      </c>
      <c r="L471" s="17" t="s">
        <v>83</v>
      </c>
      <c r="M471" s="44" t="s">
        <v>539</v>
      </c>
      <c r="N471" s="44" t="s">
        <v>705</v>
      </c>
      <c r="O471" s="58"/>
      <c r="P471" s="58"/>
      <c r="Q471" s="80"/>
      <c r="S471" s="81"/>
    </row>
    <row r="472">
      <c r="E472" s="17">
        <v>10.0</v>
      </c>
      <c r="F472" s="17">
        <v>3.0</v>
      </c>
      <c r="G472" s="17">
        <v>20.0</v>
      </c>
      <c r="H472" s="17">
        <v>1.0</v>
      </c>
      <c r="I472" s="17">
        <v>1.0</v>
      </c>
      <c r="J472" s="17">
        <v>0.0</v>
      </c>
      <c r="K472" s="76">
        <f t="shared" si="1"/>
        <v>0</v>
      </c>
      <c r="M472" s="44"/>
      <c r="N472" s="58"/>
      <c r="O472" s="58"/>
      <c r="P472" s="58"/>
      <c r="Q472" s="80"/>
      <c r="S472" s="81"/>
    </row>
    <row r="473">
      <c r="E473" s="17">
        <v>11.0</v>
      </c>
      <c r="F473" s="17">
        <v>4.0</v>
      </c>
      <c r="G473" s="17">
        <v>18.0</v>
      </c>
      <c r="H473" s="17">
        <v>1.0</v>
      </c>
      <c r="I473" s="17">
        <v>1.0</v>
      </c>
      <c r="J473" s="17">
        <v>0.0</v>
      </c>
      <c r="K473" s="76">
        <f t="shared" si="1"/>
        <v>0</v>
      </c>
      <c r="M473" s="44"/>
      <c r="N473" s="58"/>
      <c r="O473" s="58"/>
      <c r="P473" s="58"/>
      <c r="Q473" s="80"/>
      <c r="S473" s="81"/>
    </row>
    <row r="474">
      <c r="E474" s="17">
        <v>12.0</v>
      </c>
      <c r="F474" s="17">
        <v>3.0</v>
      </c>
      <c r="G474" s="17">
        <v>14.0</v>
      </c>
      <c r="H474" s="17">
        <v>1.0</v>
      </c>
      <c r="I474" s="17">
        <v>1.0</v>
      </c>
      <c r="J474" s="17">
        <v>0.0</v>
      </c>
      <c r="K474" s="76">
        <f t="shared" si="1"/>
        <v>0</v>
      </c>
      <c r="M474" s="44"/>
      <c r="N474" s="58"/>
      <c r="O474" s="58"/>
      <c r="P474" s="58"/>
      <c r="Q474" s="80"/>
      <c r="S474" s="81"/>
    </row>
    <row r="475">
      <c r="E475" s="17">
        <v>13.0</v>
      </c>
      <c r="F475" s="17">
        <v>3.0</v>
      </c>
      <c r="G475" s="17">
        <v>8.0</v>
      </c>
      <c r="H475" s="17">
        <v>3.0</v>
      </c>
      <c r="I475" s="17">
        <v>3.0</v>
      </c>
      <c r="J475" s="17">
        <v>0.0</v>
      </c>
      <c r="K475" s="76">
        <f t="shared" si="1"/>
        <v>1</v>
      </c>
      <c r="L475" s="17" t="s">
        <v>83</v>
      </c>
      <c r="M475" s="44" t="s">
        <v>539</v>
      </c>
      <c r="N475" s="44" t="s">
        <v>705</v>
      </c>
      <c r="O475" s="58"/>
      <c r="P475" s="58"/>
      <c r="Q475" s="80"/>
      <c r="S475" s="81"/>
    </row>
    <row r="476">
      <c r="E476" s="17">
        <v>14.0</v>
      </c>
      <c r="F476" s="17">
        <v>3.0</v>
      </c>
      <c r="G476" s="17">
        <v>25.0</v>
      </c>
      <c r="H476" s="17">
        <v>1.0</v>
      </c>
      <c r="I476" s="17">
        <v>1.0</v>
      </c>
      <c r="J476" s="17">
        <v>0.0</v>
      </c>
      <c r="K476" s="76">
        <f t="shared" si="1"/>
        <v>0</v>
      </c>
      <c r="M476" s="44"/>
      <c r="N476" s="58"/>
      <c r="O476" s="58"/>
      <c r="P476" s="58"/>
      <c r="Q476" s="80"/>
      <c r="S476" s="81"/>
    </row>
    <row r="477">
      <c r="E477" s="17">
        <v>15.0</v>
      </c>
      <c r="F477" s="17">
        <v>3.0</v>
      </c>
      <c r="G477" s="17">
        <v>10.0</v>
      </c>
      <c r="H477" s="17">
        <v>3.0</v>
      </c>
      <c r="I477" s="17">
        <v>3.0</v>
      </c>
      <c r="J477" s="17">
        <v>0.0</v>
      </c>
      <c r="K477" s="76">
        <f t="shared" si="1"/>
        <v>1</v>
      </c>
      <c r="L477" s="17" t="s">
        <v>83</v>
      </c>
      <c r="M477" s="44" t="s">
        <v>545</v>
      </c>
      <c r="N477" s="44" t="s">
        <v>706</v>
      </c>
      <c r="O477" s="58"/>
      <c r="P477" s="58"/>
      <c r="Q477" s="80"/>
      <c r="S477" s="81"/>
    </row>
    <row r="478">
      <c r="E478" s="17">
        <v>16.0</v>
      </c>
      <c r="F478" s="17">
        <v>4.0</v>
      </c>
      <c r="G478" s="17">
        <v>12.0</v>
      </c>
      <c r="H478" s="17">
        <v>4.0</v>
      </c>
      <c r="I478" s="17">
        <v>4.0</v>
      </c>
      <c r="J478" s="17">
        <v>0.0</v>
      </c>
      <c r="K478" s="76">
        <f t="shared" si="1"/>
        <v>1</v>
      </c>
      <c r="L478" s="17" t="s">
        <v>83</v>
      </c>
      <c r="M478" s="44" t="s">
        <v>539</v>
      </c>
      <c r="N478" s="44" t="s">
        <v>707</v>
      </c>
      <c r="O478" s="58"/>
      <c r="P478" s="58"/>
      <c r="Q478" s="80"/>
      <c r="S478" s="81"/>
    </row>
    <row r="479">
      <c r="E479" s="17">
        <v>17.0</v>
      </c>
      <c r="F479" s="17">
        <v>3.0</v>
      </c>
      <c r="G479" s="17">
        <v>13.0</v>
      </c>
      <c r="H479" s="17">
        <v>3.0</v>
      </c>
      <c r="I479" s="17">
        <v>3.0</v>
      </c>
      <c r="J479" s="17">
        <v>0.0</v>
      </c>
      <c r="K479" s="76">
        <f t="shared" si="1"/>
        <v>1</v>
      </c>
      <c r="L479" s="17" t="s">
        <v>83</v>
      </c>
      <c r="M479" s="44" t="s">
        <v>539</v>
      </c>
      <c r="N479" s="44" t="s">
        <v>705</v>
      </c>
      <c r="O479" s="58"/>
      <c r="P479" s="58"/>
      <c r="Q479" s="80"/>
      <c r="S479" s="81"/>
    </row>
    <row r="480">
      <c r="E480" s="17">
        <v>18.0</v>
      </c>
      <c r="F480" s="17">
        <v>3.0</v>
      </c>
      <c r="G480" s="17">
        <v>30.0</v>
      </c>
      <c r="H480" s="17">
        <v>1.0</v>
      </c>
      <c r="I480" s="17">
        <v>1.0</v>
      </c>
      <c r="J480" s="17">
        <v>0.0</v>
      </c>
      <c r="K480" s="76">
        <f t="shared" si="1"/>
        <v>0</v>
      </c>
      <c r="M480" s="44"/>
      <c r="N480" s="58"/>
      <c r="O480" s="58"/>
      <c r="P480" s="58"/>
      <c r="Q480" s="80"/>
      <c r="S480" s="81"/>
    </row>
    <row r="481">
      <c r="E481" s="17">
        <v>19.0</v>
      </c>
      <c r="F481" s="17">
        <v>4.0</v>
      </c>
      <c r="G481" s="17">
        <v>6.0</v>
      </c>
      <c r="H481" s="17">
        <v>3.0</v>
      </c>
      <c r="I481" s="17">
        <v>3.0</v>
      </c>
      <c r="J481" s="17">
        <v>0.0</v>
      </c>
      <c r="K481" s="76">
        <f t="shared" si="1"/>
        <v>1</v>
      </c>
      <c r="L481" s="17" t="s">
        <v>83</v>
      </c>
      <c r="M481" s="44" t="s">
        <v>545</v>
      </c>
      <c r="N481" s="44" t="s">
        <v>708</v>
      </c>
      <c r="O481" s="58"/>
      <c r="P481" s="58"/>
      <c r="Q481" s="80"/>
      <c r="S481" s="81"/>
    </row>
    <row r="482">
      <c r="E482" s="17">
        <v>20.0</v>
      </c>
      <c r="F482" s="17">
        <v>3.0</v>
      </c>
      <c r="G482" s="17">
        <v>14.0</v>
      </c>
      <c r="H482" s="17">
        <v>1.0</v>
      </c>
      <c r="I482" s="17">
        <v>1.0</v>
      </c>
      <c r="J482" s="17">
        <v>0.0</v>
      </c>
      <c r="K482" s="76">
        <f t="shared" si="1"/>
        <v>0</v>
      </c>
      <c r="M482" s="44"/>
      <c r="N482" s="58"/>
      <c r="O482" s="58"/>
      <c r="P482" s="58"/>
      <c r="Q482" s="80"/>
      <c r="S482" s="81"/>
    </row>
    <row r="483">
      <c r="E483" s="17">
        <v>21.0</v>
      </c>
      <c r="F483" s="17">
        <v>3.0</v>
      </c>
      <c r="G483" s="17">
        <v>4.0</v>
      </c>
      <c r="H483" s="17">
        <v>2.0</v>
      </c>
      <c r="I483" s="17">
        <v>2.0</v>
      </c>
      <c r="J483" s="17">
        <v>3.0</v>
      </c>
      <c r="K483" s="76">
        <f t="shared" si="1"/>
        <v>1</v>
      </c>
      <c r="L483" s="17" t="s">
        <v>83</v>
      </c>
      <c r="M483" s="44" t="s">
        <v>539</v>
      </c>
      <c r="N483" s="44" t="s">
        <v>709</v>
      </c>
      <c r="O483" s="58"/>
      <c r="P483" s="58"/>
      <c r="Q483" s="80"/>
      <c r="S483" s="81"/>
    </row>
    <row r="484">
      <c r="E484" s="17">
        <v>22.0</v>
      </c>
      <c r="F484" s="17">
        <v>4.0</v>
      </c>
      <c r="G484" s="17">
        <v>7.0</v>
      </c>
      <c r="H484" s="17">
        <v>4.0</v>
      </c>
      <c r="I484" s="17">
        <v>4.0</v>
      </c>
      <c r="J484" s="17">
        <v>0.0</v>
      </c>
      <c r="K484" s="76">
        <f t="shared" si="1"/>
        <v>1</v>
      </c>
      <c r="L484" s="17" t="s">
        <v>83</v>
      </c>
      <c r="M484" s="44" t="s">
        <v>545</v>
      </c>
      <c r="N484" s="44" t="s">
        <v>601</v>
      </c>
      <c r="O484" s="58"/>
      <c r="P484" s="58"/>
      <c r="Q484" s="80"/>
      <c r="S484" s="81"/>
    </row>
    <row r="485">
      <c r="E485" s="17">
        <v>23.0</v>
      </c>
      <c r="F485" s="17">
        <v>3.0</v>
      </c>
      <c r="G485" s="17">
        <v>24.0</v>
      </c>
      <c r="H485" s="17">
        <v>1.0</v>
      </c>
      <c r="I485" s="17">
        <v>1.0</v>
      </c>
      <c r="J485" s="17">
        <v>0.0</v>
      </c>
      <c r="K485" s="76">
        <f t="shared" si="1"/>
        <v>0</v>
      </c>
      <c r="M485" s="44"/>
      <c r="N485" s="58"/>
      <c r="O485" s="58"/>
      <c r="P485" s="58"/>
      <c r="Q485" s="80"/>
      <c r="S485" s="81"/>
    </row>
    <row r="486">
      <c r="E486" s="17">
        <v>24.0</v>
      </c>
      <c r="F486" s="17">
        <v>3.0</v>
      </c>
      <c r="G486" s="17">
        <v>5.0</v>
      </c>
      <c r="H486" s="17">
        <v>3.0</v>
      </c>
      <c r="I486" s="17">
        <v>3.0</v>
      </c>
      <c r="J486" s="17">
        <v>2.0</v>
      </c>
      <c r="K486" s="76">
        <f t="shared" si="1"/>
        <v>1</v>
      </c>
      <c r="L486" s="17" t="s">
        <v>58</v>
      </c>
      <c r="M486" s="44" t="s">
        <v>527</v>
      </c>
      <c r="N486" s="44" t="s">
        <v>710</v>
      </c>
      <c r="O486" s="58"/>
      <c r="P486" s="58"/>
      <c r="Q486" s="80"/>
      <c r="S486" s="81"/>
    </row>
    <row r="487">
      <c r="E487" s="17">
        <v>25.0</v>
      </c>
      <c r="F487" s="17">
        <v>3.0</v>
      </c>
      <c r="G487" s="17">
        <v>29.0</v>
      </c>
      <c r="H487" s="17">
        <v>1.0</v>
      </c>
      <c r="I487" s="17">
        <v>1.0</v>
      </c>
      <c r="J487" s="17">
        <v>10.0</v>
      </c>
      <c r="K487" s="76">
        <f t="shared" si="1"/>
        <v>0</v>
      </c>
      <c r="M487" s="44"/>
      <c r="N487" s="58"/>
      <c r="O487" s="58"/>
      <c r="P487" s="58"/>
      <c r="Q487" s="80"/>
      <c r="S487" s="81"/>
    </row>
    <row r="488">
      <c r="E488" s="17">
        <v>26.0</v>
      </c>
      <c r="F488" s="17">
        <v>3.0</v>
      </c>
      <c r="G488" s="17">
        <v>12.0</v>
      </c>
      <c r="H488" s="17">
        <v>2.0</v>
      </c>
      <c r="I488" s="17">
        <v>2.0</v>
      </c>
      <c r="J488" s="17">
        <v>0.0</v>
      </c>
      <c r="K488" s="76">
        <f t="shared" si="1"/>
        <v>1</v>
      </c>
      <c r="L488" s="17" t="s">
        <v>83</v>
      </c>
      <c r="M488" s="44" t="s">
        <v>545</v>
      </c>
      <c r="N488" s="44" t="s">
        <v>711</v>
      </c>
      <c r="O488" s="58"/>
      <c r="P488" s="58"/>
      <c r="Q488" s="80"/>
      <c r="S488" s="81"/>
    </row>
    <row r="489">
      <c r="E489" s="17">
        <v>27.0</v>
      </c>
      <c r="F489" s="17">
        <v>3.0</v>
      </c>
      <c r="G489" s="17">
        <v>8.0</v>
      </c>
      <c r="H489" s="17">
        <v>2.0</v>
      </c>
      <c r="I489" s="17">
        <v>3.0</v>
      </c>
      <c r="J489" s="17">
        <v>7.0</v>
      </c>
      <c r="K489" s="76">
        <f t="shared" si="1"/>
        <v>1</v>
      </c>
      <c r="L489" s="17" t="s">
        <v>83</v>
      </c>
      <c r="M489" s="44" t="s">
        <v>545</v>
      </c>
      <c r="N489" s="44" t="s">
        <v>601</v>
      </c>
      <c r="O489" s="58"/>
      <c r="P489" s="58"/>
      <c r="Q489" s="80"/>
      <c r="S489" s="81"/>
    </row>
    <row r="490">
      <c r="E490" s="17">
        <v>28.0</v>
      </c>
      <c r="F490" s="17">
        <v>4.0</v>
      </c>
      <c r="G490" s="17">
        <v>8.0</v>
      </c>
      <c r="H490" s="17">
        <v>2.0</v>
      </c>
      <c r="I490" s="17">
        <v>2.0</v>
      </c>
      <c r="J490" s="17">
        <v>3.0</v>
      </c>
      <c r="K490" s="76">
        <f t="shared" si="1"/>
        <v>1</v>
      </c>
      <c r="L490" s="17" t="s">
        <v>83</v>
      </c>
      <c r="M490" s="44" t="s">
        <v>545</v>
      </c>
      <c r="N490" s="44" t="s">
        <v>712</v>
      </c>
      <c r="O490" s="58"/>
      <c r="P490" s="58"/>
      <c r="Q490" s="80"/>
      <c r="S490" s="81"/>
    </row>
    <row r="491">
      <c r="E491" s="17">
        <v>29.0</v>
      </c>
      <c r="F491" s="17">
        <v>4.0</v>
      </c>
      <c r="G491" s="17">
        <v>10.0</v>
      </c>
      <c r="H491" s="17">
        <v>3.0</v>
      </c>
      <c r="I491" s="17">
        <v>3.0</v>
      </c>
      <c r="J491" s="17">
        <v>1.0</v>
      </c>
      <c r="K491" s="76">
        <f t="shared" si="1"/>
        <v>1</v>
      </c>
      <c r="L491" s="17" t="s">
        <v>58</v>
      </c>
      <c r="M491" s="44" t="s">
        <v>527</v>
      </c>
      <c r="N491" s="44" t="s">
        <v>713</v>
      </c>
      <c r="O491" s="58"/>
      <c r="P491" s="58"/>
      <c r="Q491" s="80"/>
      <c r="S491" s="81"/>
    </row>
    <row r="492">
      <c r="E492" s="17">
        <v>30.0</v>
      </c>
      <c r="F492" s="17">
        <v>4.0</v>
      </c>
      <c r="G492" s="17">
        <v>7.0</v>
      </c>
      <c r="H492" s="17">
        <v>2.0</v>
      </c>
      <c r="I492" s="17">
        <v>2.0</v>
      </c>
      <c r="J492" s="17">
        <v>6.0</v>
      </c>
      <c r="K492" s="76">
        <f t="shared" si="1"/>
        <v>1</v>
      </c>
      <c r="L492" s="17" t="s">
        <v>83</v>
      </c>
      <c r="M492" s="44" t="s">
        <v>545</v>
      </c>
      <c r="N492" s="44" t="s">
        <v>601</v>
      </c>
      <c r="O492" s="58"/>
      <c r="P492" s="58"/>
      <c r="Q492" s="80"/>
      <c r="S492" s="81"/>
    </row>
    <row r="493">
      <c r="E493" s="17">
        <v>31.0</v>
      </c>
      <c r="F493" s="17">
        <v>3.0</v>
      </c>
      <c r="G493" s="17">
        <v>23.0</v>
      </c>
      <c r="H493" s="17">
        <v>1.0</v>
      </c>
      <c r="I493" s="17">
        <v>1.0</v>
      </c>
      <c r="J493" s="17">
        <v>0.0</v>
      </c>
      <c r="K493" s="76">
        <f t="shared" si="1"/>
        <v>0</v>
      </c>
      <c r="M493" s="44"/>
      <c r="N493" s="58"/>
      <c r="O493" s="58"/>
      <c r="P493" s="58"/>
      <c r="Q493" s="80"/>
      <c r="S493" s="81"/>
    </row>
    <row r="494">
      <c r="E494" s="17">
        <v>32.0</v>
      </c>
      <c r="F494" s="17">
        <v>4.0</v>
      </c>
      <c r="G494" s="17">
        <v>10.0</v>
      </c>
      <c r="H494" s="17">
        <v>4.0</v>
      </c>
      <c r="I494" s="17">
        <v>4.0</v>
      </c>
      <c r="J494" s="17">
        <v>0.0</v>
      </c>
      <c r="K494" s="76">
        <f t="shared" si="1"/>
        <v>1</v>
      </c>
      <c r="L494" s="17" t="s">
        <v>83</v>
      </c>
      <c r="M494" s="44" t="s">
        <v>539</v>
      </c>
      <c r="N494" s="44" t="s">
        <v>714</v>
      </c>
      <c r="O494" s="58"/>
      <c r="P494" s="58"/>
      <c r="Q494" s="80"/>
      <c r="S494" s="81"/>
    </row>
    <row r="495">
      <c r="E495" s="17">
        <v>33.0</v>
      </c>
      <c r="F495" s="17">
        <v>4.0</v>
      </c>
      <c r="G495" s="17">
        <v>8.0</v>
      </c>
      <c r="H495" s="17">
        <v>4.0</v>
      </c>
      <c r="I495" s="17">
        <v>4.0</v>
      </c>
      <c r="J495" s="17">
        <v>1.0</v>
      </c>
      <c r="K495" s="76">
        <f t="shared" si="1"/>
        <v>1</v>
      </c>
      <c r="L495" s="17" t="s">
        <v>83</v>
      </c>
      <c r="M495" s="44" t="s">
        <v>545</v>
      </c>
      <c r="N495" s="44" t="s">
        <v>715</v>
      </c>
      <c r="O495" s="58"/>
      <c r="P495" s="58"/>
      <c r="Q495" s="80"/>
      <c r="S495" s="81"/>
    </row>
    <row r="496">
      <c r="E496" s="17">
        <v>34.0</v>
      </c>
      <c r="F496" s="17">
        <v>4.0</v>
      </c>
      <c r="G496" s="17">
        <v>10.0</v>
      </c>
      <c r="H496" s="17">
        <v>3.0</v>
      </c>
      <c r="I496" s="17">
        <v>3.0</v>
      </c>
      <c r="J496" s="17">
        <v>0.0</v>
      </c>
      <c r="K496" s="76">
        <f t="shared" si="1"/>
        <v>1</v>
      </c>
      <c r="L496" s="17" t="s">
        <v>83</v>
      </c>
      <c r="M496" s="44" t="s">
        <v>539</v>
      </c>
      <c r="N496" s="44" t="s">
        <v>716</v>
      </c>
      <c r="O496" s="58"/>
      <c r="P496" s="58"/>
      <c r="Q496" s="80"/>
      <c r="S496" s="81"/>
    </row>
    <row r="497">
      <c r="E497" s="17">
        <v>35.0</v>
      </c>
      <c r="F497" s="17">
        <v>3.0</v>
      </c>
      <c r="G497" s="17">
        <v>20.0</v>
      </c>
      <c r="H497" s="17">
        <v>1.0</v>
      </c>
      <c r="I497" s="17">
        <v>1.0</v>
      </c>
      <c r="J497" s="17">
        <v>2.0</v>
      </c>
      <c r="K497" s="76">
        <f t="shared" si="1"/>
        <v>0</v>
      </c>
      <c r="M497" s="44"/>
      <c r="N497" s="58"/>
      <c r="O497" s="58"/>
      <c r="P497" s="58"/>
      <c r="Q497" s="80"/>
      <c r="S497" s="81"/>
    </row>
    <row r="498">
      <c r="E498" s="17">
        <v>36.0</v>
      </c>
      <c r="F498" s="17">
        <v>3.0</v>
      </c>
      <c r="G498" s="17">
        <v>9.0</v>
      </c>
      <c r="H498" s="17">
        <v>2.0</v>
      </c>
      <c r="I498" s="17">
        <v>2.0</v>
      </c>
      <c r="J498" s="17">
        <v>5.0</v>
      </c>
      <c r="K498" s="76">
        <f t="shared" si="1"/>
        <v>1</v>
      </c>
      <c r="L498" s="17" t="s">
        <v>58</v>
      </c>
      <c r="M498" s="44" t="s">
        <v>527</v>
      </c>
      <c r="N498" s="58"/>
      <c r="O498" s="58"/>
      <c r="P498" s="58"/>
      <c r="Q498" s="16" t="s">
        <v>594</v>
      </c>
      <c r="S498" s="81"/>
    </row>
    <row r="499">
      <c r="E499" s="17">
        <v>37.0</v>
      </c>
      <c r="F499" s="17">
        <v>4.0</v>
      </c>
      <c r="G499" s="17">
        <v>10.0</v>
      </c>
      <c r="H499" s="17">
        <v>3.0</v>
      </c>
      <c r="I499" s="17">
        <v>4.0</v>
      </c>
      <c r="J499" s="17">
        <v>5.0</v>
      </c>
      <c r="K499" s="76">
        <f t="shared" si="1"/>
        <v>1</v>
      </c>
      <c r="L499" s="17" t="s">
        <v>58</v>
      </c>
      <c r="M499" s="44" t="s">
        <v>527</v>
      </c>
      <c r="N499" s="58"/>
      <c r="O499" s="58"/>
      <c r="P499" s="58"/>
      <c r="Q499" s="80"/>
      <c r="S499" s="81"/>
    </row>
    <row r="500">
      <c r="E500" s="17">
        <v>38.0</v>
      </c>
      <c r="F500" s="17">
        <v>4.0</v>
      </c>
      <c r="G500" s="17">
        <v>7.0</v>
      </c>
      <c r="H500" s="17">
        <v>4.0</v>
      </c>
      <c r="I500" s="17">
        <v>4.0</v>
      </c>
      <c r="J500" s="17">
        <v>0.0</v>
      </c>
      <c r="K500" s="76">
        <f t="shared" si="1"/>
        <v>1</v>
      </c>
      <c r="L500" s="17" t="s">
        <v>83</v>
      </c>
      <c r="M500" s="44" t="s">
        <v>539</v>
      </c>
      <c r="N500" s="44" t="s">
        <v>705</v>
      </c>
      <c r="O500" s="58"/>
      <c r="P500" s="58"/>
      <c r="Q500" s="80"/>
      <c r="S500" s="81"/>
    </row>
    <row r="501">
      <c r="E501" s="17">
        <v>39.0</v>
      </c>
      <c r="F501" s="17">
        <v>4.0</v>
      </c>
      <c r="G501" s="17">
        <v>10.0</v>
      </c>
      <c r="H501" s="17">
        <v>4.0</v>
      </c>
      <c r="I501" s="17">
        <v>4.0</v>
      </c>
      <c r="J501" s="17">
        <v>0.0</v>
      </c>
      <c r="K501" s="76">
        <f t="shared" si="1"/>
        <v>1</v>
      </c>
      <c r="L501" s="17" t="s">
        <v>83</v>
      </c>
      <c r="M501" s="44" t="s">
        <v>545</v>
      </c>
      <c r="N501" s="44" t="s">
        <v>601</v>
      </c>
      <c r="O501" s="58"/>
      <c r="P501" s="58"/>
      <c r="Q501" s="80"/>
      <c r="S501" s="81"/>
    </row>
    <row r="502">
      <c r="E502" s="17">
        <v>40.0</v>
      </c>
      <c r="F502" s="17">
        <v>4.0</v>
      </c>
      <c r="G502" s="17">
        <v>9.0</v>
      </c>
      <c r="H502" s="17">
        <v>4.0</v>
      </c>
      <c r="I502" s="17">
        <v>4.0</v>
      </c>
      <c r="J502" s="17">
        <v>0.0</v>
      </c>
      <c r="K502" s="76">
        <f t="shared" si="1"/>
        <v>1</v>
      </c>
      <c r="L502" s="17" t="s">
        <v>83</v>
      </c>
      <c r="M502" s="44" t="s">
        <v>545</v>
      </c>
      <c r="N502" s="44" t="s">
        <v>601</v>
      </c>
      <c r="O502" s="58"/>
      <c r="P502" s="58"/>
      <c r="Q502" s="80"/>
      <c r="S502" s="81"/>
    </row>
    <row r="503">
      <c r="E503" s="17">
        <v>41.0</v>
      </c>
      <c r="F503" s="17">
        <v>3.0</v>
      </c>
      <c r="G503" s="17">
        <v>41.0</v>
      </c>
      <c r="H503" s="17">
        <v>1.0</v>
      </c>
      <c r="I503" s="17">
        <v>1.0</v>
      </c>
      <c r="J503" s="17">
        <v>0.0</v>
      </c>
      <c r="K503" s="76">
        <f t="shared" si="1"/>
        <v>0</v>
      </c>
      <c r="M503" s="44"/>
      <c r="N503" s="58"/>
      <c r="O503" s="58"/>
      <c r="P503" s="58"/>
      <c r="Q503" s="80"/>
      <c r="S503" s="81"/>
    </row>
    <row r="504">
      <c r="E504" s="17">
        <v>42.0</v>
      </c>
      <c r="F504" s="17">
        <v>3.0</v>
      </c>
      <c r="G504" s="17">
        <v>20.0</v>
      </c>
      <c r="H504" s="17">
        <v>1.0</v>
      </c>
      <c r="I504" s="17">
        <v>1.0</v>
      </c>
      <c r="J504" s="17">
        <v>5.0</v>
      </c>
      <c r="K504" s="76">
        <f t="shared" si="1"/>
        <v>0</v>
      </c>
      <c r="M504" s="44"/>
      <c r="N504" s="58"/>
      <c r="O504" s="58"/>
      <c r="P504" s="58"/>
      <c r="Q504" s="80"/>
      <c r="S504" s="81"/>
    </row>
    <row r="505">
      <c r="E505" s="17">
        <v>43.0</v>
      </c>
      <c r="F505" s="17">
        <v>3.0</v>
      </c>
      <c r="G505" s="17">
        <v>6.0</v>
      </c>
      <c r="H505" s="17">
        <v>3.0</v>
      </c>
      <c r="I505" s="17">
        <v>3.0</v>
      </c>
      <c r="J505" s="17">
        <v>0.0</v>
      </c>
      <c r="K505" s="76">
        <f t="shared" si="1"/>
        <v>1</v>
      </c>
      <c r="L505" s="17" t="s">
        <v>83</v>
      </c>
      <c r="M505" s="44" t="s">
        <v>545</v>
      </c>
      <c r="N505" s="44" t="s">
        <v>601</v>
      </c>
      <c r="O505" s="58"/>
      <c r="P505" s="58"/>
      <c r="Q505" s="80"/>
      <c r="S505" s="81"/>
    </row>
    <row r="506">
      <c r="E506" s="17">
        <v>44.0</v>
      </c>
      <c r="F506" s="17">
        <v>3.0</v>
      </c>
      <c r="G506" s="17">
        <v>10.0</v>
      </c>
      <c r="H506" s="17">
        <v>3.0</v>
      </c>
      <c r="I506" s="17">
        <v>3.0</v>
      </c>
      <c r="J506" s="17">
        <v>0.0</v>
      </c>
      <c r="K506" s="76">
        <f t="shared" si="1"/>
        <v>1</v>
      </c>
      <c r="L506" s="17" t="s">
        <v>83</v>
      </c>
      <c r="M506" s="44" t="s">
        <v>539</v>
      </c>
      <c r="N506" s="44" t="s">
        <v>717</v>
      </c>
      <c r="O506" s="58"/>
      <c r="P506" s="58"/>
      <c r="Q506" s="80"/>
      <c r="S506" s="81"/>
    </row>
    <row r="507">
      <c r="E507" s="17">
        <v>45.0</v>
      </c>
      <c r="F507" s="17">
        <v>3.0</v>
      </c>
      <c r="G507" s="17">
        <v>13.0</v>
      </c>
      <c r="H507" s="17">
        <v>2.0</v>
      </c>
      <c r="I507" s="17">
        <v>2.0</v>
      </c>
      <c r="J507" s="17">
        <v>5.0</v>
      </c>
      <c r="K507" s="76">
        <f t="shared" si="1"/>
        <v>1</v>
      </c>
      <c r="L507" s="17" t="s">
        <v>83</v>
      </c>
      <c r="M507" s="44" t="s">
        <v>545</v>
      </c>
      <c r="N507" s="44" t="s">
        <v>718</v>
      </c>
      <c r="O507" s="58"/>
      <c r="P507" s="58"/>
      <c r="Q507" s="80"/>
      <c r="S507" s="81"/>
    </row>
    <row r="508">
      <c r="E508" s="17">
        <v>46.0</v>
      </c>
      <c r="F508" s="17">
        <v>3.0</v>
      </c>
      <c r="G508" s="17">
        <v>9.0</v>
      </c>
      <c r="H508" s="17">
        <v>3.0</v>
      </c>
      <c r="I508" s="17">
        <v>3.0</v>
      </c>
      <c r="J508" s="17">
        <v>0.0</v>
      </c>
      <c r="K508" s="76">
        <f t="shared" si="1"/>
        <v>1</v>
      </c>
      <c r="L508" s="17" t="s">
        <v>83</v>
      </c>
      <c r="M508" s="44" t="s">
        <v>545</v>
      </c>
      <c r="N508" s="44" t="s">
        <v>601</v>
      </c>
      <c r="O508" s="58"/>
      <c r="P508" s="58"/>
      <c r="Q508" s="80"/>
      <c r="S508" s="81"/>
    </row>
    <row r="509">
      <c r="E509" s="17">
        <v>47.0</v>
      </c>
      <c r="F509" s="17">
        <v>3.0</v>
      </c>
      <c r="G509" s="17">
        <v>9.0</v>
      </c>
      <c r="H509" s="17">
        <v>3.0</v>
      </c>
      <c r="I509" s="17">
        <v>3.0</v>
      </c>
      <c r="J509" s="17">
        <v>1.0</v>
      </c>
      <c r="K509" s="76">
        <f t="shared" si="1"/>
        <v>1</v>
      </c>
      <c r="L509" s="17" t="s">
        <v>83</v>
      </c>
      <c r="M509" s="44" t="s">
        <v>545</v>
      </c>
      <c r="N509" s="44" t="s">
        <v>601</v>
      </c>
      <c r="O509" s="58"/>
      <c r="P509" s="58"/>
      <c r="Q509" s="80"/>
      <c r="S509" s="81"/>
    </row>
    <row r="510">
      <c r="E510" s="17">
        <v>48.0</v>
      </c>
      <c r="F510" s="17">
        <v>3.0</v>
      </c>
      <c r="G510" s="17">
        <v>13.0</v>
      </c>
      <c r="H510" s="17">
        <v>3.0</v>
      </c>
      <c r="I510" s="17">
        <v>3.0</v>
      </c>
      <c r="J510" s="17">
        <v>0.0</v>
      </c>
      <c r="K510" s="76">
        <f t="shared" si="1"/>
        <v>1</v>
      </c>
      <c r="L510" s="17" t="s">
        <v>83</v>
      </c>
      <c r="M510" s="44" t="s">
        <v>545</v>
      </c>
      <c r="N510" s="44" t="s">
        <v>601</v>
      </c>
      <c r="O510" s="58"/>
      <c r="P510" s="58"/>
      <c r="Q510" s="80"/>
      <c r="S510" s="81"/>
    </row>
    <row r="511">
      <c r="E511" s="17">
        <v>49.0</v>
      </c>
      <c r="F511" s="17">
        <v>3.0</v>
      </c>
      <c r="G511" s="17">
        <v>8.0</v>
      </c>
      <c r="H511" s="17">
        <v>2.0</v>
      </c>
      <c r="I511" s="17">
        <v>3.0</v>
      </c>
      <c r="J511" s="17">
        <v>5.0</v>
      </c>
      <c r="K511" s="76">
        <f t="shared" si="1"/>
        <v>1</v>
      </c>
      <c r="L511" s="17" t="s">
        <v>83</v>
      </c>
      <c r="M511" s="44" t="s">
        <v>539</v>
      </c>
      <c r="N511" s="44" t="s">
        <v>719</v>
      </c>
      <c r="O511" s="58"/>
      <c r="P511" s="58"/>
      <c r="Q511" s="80"/>
      <c r="S511" s="81"/>
    </row>
    <row r="512">
      <c r="E512" s="17">
        <v>50.0</v>
      </c>
      <c r="F512" s="17">
        <v>3.0</v>
      </c>
      <c r="G512" s="17">
        <v>9.0</v>
      </c>
      <c r="H512" s="17">
        <v>3.0</v>
      </c>
      <c r="I512" s="17">
        <v>3.0</v>
      </c>
      <c r="J512" s="17">
        <v>0.0</v>
      </c>
      <c r="K512" s="76">
        <f t="shared" si="1"/>
        <v>1</v>
      </c>
      <c r="L512" s="17" t="s">
        <v>83</v>
      </c>
      <c r="M512" s="44" t="s">
        <v>545</v>
      </c>
      <c r="N512" s="44" t="s">
        <v>601</v>
      </c>
      <c r="O512" s="58"/>
      <c r="P512" s="58"/>
      <c r="Q512" s="80"/>
      <c r="S512" s="81"/>
    </row>
    <row r="513">
      <c r="E513" s="17">
        <v>51.0</v>
      </c>
      <c r="F513" s="17">
        <v>3.0</v>
      </c>
      <c r="G513" s="17">
        <v>6.0</v>
      </c>
      <c r="H513" s="17">
        <v>2.0</v>
      </c>
      <c r="I513" s="17">
        <v>2.0</v>
      </c>
      <c r="J513" s="17">
        <v>3.0</v>
      </c>
      <c r="K513" s="76">
        <f t="shared" si="1"/>
        <v>1</v>
      </c>
      <c r="L513" s="17" t="s">
        <v>58</v>
      </c>
      <c r="M513" s="44" t="s">
        <v>527</v>
      </c>
      <c r="N513" s="44" t="s">
        <v>720</v>
      </c>
      <c r="O513" s="58"/>
      <c r="P513" s="58"/>
      <c r="Q513" s="80"/>
      <c r="S513" s="81"/>
    </row>
    <row r="514">
      <c r="E514" s="17">
        <v>52.0</v>
      </c>
      <c r="F514" s="17">
        <v>3.0</v>
      </c>
      <c r="G514" s="17">
        <v>7.0</v>
      </c>
      <c r="H514" s="17">
        <v>1.0</v>
      </c>
      <c r="I514" s="17">
        <v>3.0</v>
      </c>
      <c r="J514" s="17">
        <v>0.0</v>
      </c>
      <c r="K514" s="76">
        <f t="shared" si="1"/>
        <v>1</v>
      </c>
      <c r="L514" s="17" t="s">
        <v>83</v>
      </c>
      <c r="M514" s="44" t="s">
        <v>545</v>
      </c>
      <c r="N514" s="44" t="s">
        <v>601</v>
      </c>
      <c r="O514" s="58"/>
      <c r="P514" s="58"/>
      <c r="Q514" s="80"/>
      <c r="S514" s="81"/>
    </row>
    <row r="515">
      <c r="E515" s="17">
        <v>53.0</v>
      </c>
      <c r="F515" s="17">
        <v>3.0</v>
      </c>
      <c r="G515" s="17">
        <v>8.0</v>
      </c>
      <c r="H515" s="17">
        <v>3.0</v>
      </c>
      <c r="I515" s="17">
        <v>3.0</v>
      </c>
      <c r="J515" s="17">
        <v>0.0</v>
      </c>
      <c r="K515" s="76">
        <f t="shared" si="1"/>
        <v>1</v>
      </c>
      <c r="L515" s="17" t="s">
        <v>83</v>
      </c>
      <c r="M515" s="44" t="s">
        <v>545</v>
      </c>
      <c r="N515" s="44" t="s">
        <v>601</v>
      </c>
      <c r="O515" s="58"/>
      <c r="P515" s="58"/>
      <c r="Q515" s="80"/>
      <c r="S515" s="81"/>
    </row>
    <row r="516" ht="16.5" customHeight="1">
      <c r="E516" s="17">
        <v>54.0</v>
      </c>
      <c r="F516" s="17">
        <v>3.0</v>
      </c>
      <c r="G516" s="17">
        <v>11.0</v>
      </c>
      <c r="H516" s="17">
        <v>2.0</v>
      </c>
      <c r="I516" s="17">
        <v>3.0</v>
      </c>
      <c r="J516" s="17">
        <v>3.0</v>
      </c>
      <c r="K516" s="76">
        <f t="shared" si="1"/>
        <v>1</v>
      </c>
      <c r="L516" s="17" t="s">
        <v>58</v>
      </c>
      <c r="M516" s="44" t="s">
        <v>527</v>
      </c>
      <c r="N516" s="58"/>
      <c r="O516" s="58"/>
      <c r="P516" s="58"/>
      <c r="Q516" s="80"/>
      <c r="S516" s="81"/>
    </row>
    <row r="517">
      <c r="E517" s="17">
        <v>55.0</v>
      </c>
      <c r="F517" s="17">
        <v>3.0</v>
      </c>
      <c r="G517" s="17">
        <v>13.0</v>
      </c>
      <c r="H517" s="17">
        <v>3.0</v>
      </c>
      <c r="I517" s="17">
        <v>3.0</v>
      </c>
      <c r="J517" s="17">
        <v>1.0</v>
      </c>
      <c r="K517" s="76">
        <f t="shared" si="1"/>
        <v>1</v>
      </c>
      <c r="L517" s="17" t="s">
        <v>58</v>
      </c>
      <c r="M517" s="44" t="s">
        <v>527</v>
      </c>
      <c r="N517" s="58"/>
      <c r="O517" s="58"/>
      <c r="P517" s="58"/>
      <c r="Q517" s="80"/>
      <c r="S517" s="81"/>
    </row>
    <row r="518">
      <c r="E518" s="17">
        <v>56.0</v>
      </c>
      <c r="F518" s="17">
        <v>3.0</v>
      </c>
      <c r="G518" s="17">
        <v>12.0</v>
      </c>
      <c r="H518" s="17">
        <v>2.0</v>
      </c>
      <c r="I518" s="17">
        <v>2.0</v>
      </c>
      <c r="J518" s="17">
        <v>0.0</v>
      </c>
      <c r="K518" s="76">
        <f t="shared" si="1"/>
        <v>1</v>
      </c>
      <c r="L518" s="17" t="s">
        <v>83</v>
      </c>
      <c r="M518" s="44" t="s">
        <v>539</v>
      </c>
      <c r="N518" s="44" t="s">
        <v>705</v>
      </c>
      <c r="O518" s="58"/>
      <c r="P518" s="58"/>
      <c r="Q518" s="80"/>
      <c r="S518" s="81"/>
    </row>
    <row r="519">
      <c r="E519" s="17">
        <v>57.0</v>
      </c>
      <c r="F519" s="17">
        <v>3.0</v>
      </c>
      <c r="G519" s="17">
        <v>8.0</v>
      </c>
      <c r="H519" s="17">
        <v>3.0</v>
      </c>
      <c r="I519" s="17">
        <v>3.0</v>
      </c>
      <c r="J519" s="17">
        <v>8.0</v>
      </c>
      <c r="K519" s="76">
        <f t="shared" si="1"/>
        <v>1</v>
      </c>
      <c r="L519" s="17" t="s">
        <v>83</v>
      </c>
      <c r="M519" s="44" t="s">
        <v>545</v>
      </c>
      <c r="N519" s="44" t="s">
        <v>601</v>
      </c>
      <c r="O519" s="58"/>
      <c r="P519" s="58"/>
      <c r="Q519" s="80"/>
      <c r="S519" s="81"/>
    </row>
    <row r="520">
      <c r="E520" s="17">
        <v>58.0</v>
      </c>
      <c r="F520" s="17">
        <v>3.0</v>
      </c>
      <c r="G520" s="17">
        <v>13.0</v>
      </c>
      <c r="H520" s="17">
        <v>2.0</v>
      </c>
      <c r="I520" s="17">
        <v>3.0</v>
      </c>
      <c r="J520" s="17">
        <v>0.0</v>
      </c>
      <c r="K520" s="76">
        <f t="shared" si="1"/>
        <v>1</v>
      </c>
      <c r="L520" s="17" t="s">
        <v>83</v>
      </c>
      <c r="M520" s="44" t="s">
        <v>545</v>
      </c>
      <c r="N520" s="44" t="s">
        <v>601</v>
      </c>
      <c r="O520" s="58"/>
      <c r="P520" s="58"/>
      <c r="Q520" s="80"/>
      <c r="S520" s="81"/>
    </row>
    <row r="521">
      <c r="E521" s="17">
        <v>59.0</v>
      </c>
      <c r="F521" s="17">
        <v>3.0</v>
      </c>
      <c r="G521" s="17">
        <v>6.0</v>
      </c>
      <c r="H521" s="17">
        <v>3.0</v>
      </c>
      <c r="I521" s="17">
        <v>3.0</v>
      </c>
      <c r="J521" s="17">
        <v>8.0</v>
      </c>
      <c r="K521" s="76">
        <f t="shared" si="1"/>
        <v>1</v>
      </c>
      <c r="L521" s="17" t="s">
        <v>83</v>
      </c>
      <c r="M521" s="44" t="s">
        <v>545</v>
      </c>
      <c r="N521" s="44" t="s">
        <v>721</v>
      </c>
      <c r="O521" s="58"/>
      <c r="P521" s="58"/>
      <c r="Q521" s="80"/>
      <c r="S521" s="81"/>
    </row>
    <row r="522">
      <c r="E522" s="17">
        <v>60.0</v>
      </c>
      <c r="F522" s="17">
        <v>3.0</v>
      </c>
      <c r="G522" s="17">
        <v>9.0</v>
      </c>
      <c r="H522" s="17">
        <v>2.0</v>
      </c>
      <c r="I522" s="17">
        <v>2.0</v>
      </c>
      <c r="J522" s="17">
        <v>0.0</v>
      </c>
      <c r="K522" s="76">
        <f t="shared" si="1"/>
        <v>1</v>
      </c>
      <c r="L522" s="17" t="s">
        <v>83</v>
      </c>
      <c r="M522" s="44" t="s">
        <v>539</v>
      </c>
      <c r="N522" s="44" t="s">
        <v>722</v>
      </c>
      <c r="O522" s="58"/>
      <c r="P522" s="58"/>
      <c r="Q522" s="80"/>
      <c r="S522" s="81"/>
    </row>
    <row r="523">
      <c r="E523" s="17">
        <v>61.0</v>
      </c>
      <c r="F523" s="17">
        <v>3.0</v>
      </c>
      <c r="G523" s="17">
        <v>7.0</v>
      </c>
      <c r="H523" s="17">
        <v>1.0</v>
      </c>
      <c r="I523" s="17">
        <v>2.0</v>
      </c>
      <c r="J523" s="17">
        <v>0.0</v>
      </c>
      <c r="K523" s="76">
        <f t="shared" si="1"/>
        <v>1</v>
      </c>
      <c r="L523" s="17" t="s">
        <v>58</v>
      </c>
      <c r="M523" s="44" t="s">
        <v>527</v>
      </c>
      <c r="N523" s="58"/>
      <c r="O523" s="58"/>
      <c r="P523" s="58"/>
      <c r="Q523" s="80"/>
      <c r="S523" s="81"/>
    </row>
    <row r="524">
      <c r="E524" s="17">
        <v>62.0</v>
      </c>
      <c r="F524" s="17">
        <v>3.0</v>
      </c>
      <c r="G524" s="17">
        <v>11.0</v>
      </c>
      <c r="H524" s="17">
        <v>1.0</v>
      </c>
      <c r="I524" s="17">
        <v>2.0</v>
      </c>
      <c r="J524" s="17">
        <v>0.0</v>
      </c>
      <c r="K524" s="76">
        <f t="shared" si="1"/>
        <v>1</v>
      </c>
      <c r="L524" s="17" t="s">
        <v>83</v>
      </c>
      <c r="M524" s="44" t="s">
        <v>545</v>
      </c>
      <c r="N524" s="44" t="s">
        <v>721</v>
      </c>
      <c r="O524" s="58"/>
      <c r="P524" s="58"/>
      <c r="Q524" s="80"/>
      <c r="S524" s="81"/>
    </row>
    <row r="525">
      <c r="E525" s="17">
        <v>63.0</v>
      </c>
      <c r="F525" s="17">
        <v>3.0</v>
      </c>
      <c r="G525" s="17">
        <v>9.0</v>
      </c>
      <c r="H525" s="17">
        <v>3.0</v>
      </c>
      <c r="I525" s="17">
        <v>3.0</v>
      </c>
      <c r="J525" s="17">
        <v>4.0</v>
      </c>
      <c r="K525" s="76">
        <f t="shared" si="1"/>
        <v>1</v>
      </c>
      <c r="L525" s="17" t="s">
        <v>58</v>
      </c>
      <c r="M525" s="44" t="s">
        <v>527</v>
      </c>
      <c r="N525" s="58"/>
      <c r="O525" s="58"/>
      <c r="P525" s="58"/>
      <c r="Q525" s="80"/>
      <c r="S525" s="81"/>
    </row>
    <row r="526">
      <c r="E526" s="17">
        <v>64.0</v>
      </c>
      <c r="F526" s="17">
        <v>3.0</v>
      </c>
      <c r="G526" s="17">
        <v>5.0</v>
      </c>
      <c r="H526" s="17">
        <v>3.0</v>
      </c>
      <c r="I526" s="17">
        <v>3.0</v>
      </c>
      <c r="J526" s="17">
        <v>4.0</v>
      </c>
      <c r="K526" s="76">
        <f t="shared" si="1"/>
        <v>1</v>
      </c>
      <c r="L526" s="17" t="s">
        <v>83</v>
      </c>
      <c r="M526" s="44" t="s">
        <v>545</v>
      </c>
      <c r="N526" s="44" t="s">
        <v>601</v>
      </c>
      <c r="O526" s="58"/>
      <c r="P526" s="58"/>
      <c r="Q526" s="80"/>
      <c r="S526" s="81"/>
    </row>
    <row r="527">
      <c r="E527" s="17">
        <v>65.0</v>
      </c>
      <c r="F527" s="17">
        <v>3.0</v>
      </c>
      <c r="G527" s="17">
        <v>12.0</v>
      </c>
      <c r="H527" s="17">
        <v>2.0</v>
      </c>
      <c r="I527" s="17">
        <v>3.0</v>
      </c>
      <c r="J527" s="17">
        <v>9.0</v>
      </c>
      <c r="K527" s="76">
        <f t="shared" si="1"/>
        <v>1</v>
      </c>
      <c r="L527" s="17" t="s">
        <v>83</v>
      </c>
      <c r="M527" s="44" t="s">
        <v>545</v>
      </c>
      <c r="N527" s="44" t="s">
        <v>601</v>
      </c>
      <c r="O527" s="58"/>
      <c r="P527" s="58"/>
      <c r="Q527" s="80"/>
      <c r="S527" s="81"/>
    </row>
    <row r="528">
      <c r="E528" s="17">
        <v>66.0</v>
      </c>
      <c r="F528" s="17">
        <v>3.0</v>
      </c>
      <c r="G528" s="17">
        <v>8.0</v>
      </c>
      <c r="H528" s="17">
        <v>1.0</v>
      </c>
      <c r="I528" s="17">
        <v>1.0</v>
      </c>
      <c r="J528" s="17">
        <v>0.0</v>
      </c>
      <c r="K528" s="76">
        <f t="shared" si="1"/>
        <v>0</v>
      </c>
      <c r="M528" s="44"/>
      <c r="N528" s="58"/>
      <c r="O528" s="58"/>
      <c r="P528" s="58"/>
      <c r="Q528" s="80"/>
      <c r="S528" s="81"/>
    </row>
    <row r="529">
      <c r="E529" s="17">
        <v>67.0</v>
      </c>
      <c r="F529" s="17">
        <v>3.0</v>
      </c>
      <c r="G529" s="17">
        <v>11.0</v>
      </c>
      <c r="H529" s="17">
        <v>3.0</v>
      </c>
      <c r="I529" s="17">
        <v>3.0</v>
      </c>
      <c r="J529" s="17">
        <v>0.0</v>
      </c>
      <c r="K529" s="76">
        <f t="shared" si="1"/>
        <v>1</v>
      </c>
      <c r="L529" s="17" t="s">
        <v>83</v>
      </c>
      <c r="M529" s="44" t="s">
        <v>545</v>
      </c>
      <c r="N529" s="44" t="s">
        <v>723</v>
      </c>
      <c r="O529" s="58"/>
      <c r="P529" s="58"/>
      <c r="Q529" s="80"/>
      <c r="S529" s="81"/>
    </row>
    <row r="530">
      <c r="E530" s="17">
        <v>68.0</v>
      </c>
      <c r="F530" s="17">
        <v>3.0</v>
      </c>
      <c r="G530" s="17">
        <v>9.0</v>
      </c>
      <c r="H530" s="17">
        <v>3.0</v>
      </c>
      <c r="I530" s="17">
        <v>3.0</v>
      </c>
      <c r="J530" s="17">
        <v>0.0</v>
      </c>
      <c r="K530" s="76">
        <f t="shared" si="1"/>
        <v>1</v>
      </c>
      <c r="L530" s="17" t="s">
        <v>83</v>
      </c>
      <c r="M530" s="44" t="s">
        <v>545</v>
      </c>
      <c r="N530" s="44" t="s">
        <v>724</v>
      </c>
      <c r="O530" s="58"/>
      <c r="P530" s="58"/>
      <c r="Q530" s="80"/>
      <c r="S530" s="81"/>
    </row>
    <row r="531">
      <c r="E531" s="17">
        <v>69.0</v>
      </c>
      <c r="F531" s="17">
        <v>3.0</v>
      </c>
      <c r="G531" s="17">
        <v>7.0</v>
      </c>
      <c r="H531" s="17">
        <v>3.0</v>
      </c>
      <c r="I531" s="17">
        <v>3.0</v>
      </c>
      <c r="J531" s="17">
        <v>0.0</v>
      </c>
      <c r="K531" s="76">
        <f t="shared" si="1"/>
        <v>1</v>
      </c>
      <c r="L531" s="17" t="s">
        <v>83</v>
      </c>
      <c r="M531" s="44" t="s">
        <v>545</v>
      </c>
      <c r="N531" s="44" t="s">
        <v>565</v>
      </c>
      <c r="O531" s="58"/>
      <c r="P531" s="58"/>
      <c r="Q531" s="80"/>
      <c r="S531" s="81"/>
    </row>
    <row r="532">
      <c r="E532" s="17">
        <v>70.0</v>
      </c>
      <c r="F532" s="17">
        <v>3.0</v>
      </c>
      <c r="G532" s="17">
        <v>10.0</v>
      </c>
      <c r="H532" s="17">
        <v>3.0</v>
      </c>
      <c r="I532" s="17">
        <v>3.0</v>
      </c>
      <c r="J532" s="17">
        <v>2.0</v>
      </c>
      <c r="K532" s="76">
        <f t="shared" si="1"/>
        <v>1</v>
      </c>
      <c r="L532" s="17" t="s">
        <v>83</v>
      </c>
      <c r="M532" s="44" t="s">
        <v>539</v>
      </c>
      <c r="N532" s="44" t="s">
        <v>725</v>
      </c>
      <c r="O532" s="58"/>
      <c r="P532" s="58"/>
      <c r="Q532" s="80"/>
      <c r="S532" s="81"/>
    </row>
    <row r="533">
      <c r="E533" s="17">
        <v>71.0</v>
      </c>
      <c r="F533" s="17">
        <v>3.0</v>
      </c>
      <c r="G533" s="17">
        <v>13.0</v>
      </c>
      <c r="H533" s="17">
        <v>2.0</v>
      </c>
      <c r="I533" s="17">
        <v>2.0</v>
      </c>
      <c r="J533" s="17">
        <v>0.0</v>
      </c>
      <c r="K533" s="76">
        <f t="shared" si="1"/>
        <v>1</v>
      </c>
      <c r="L533" s="17" t="s">
        <v>83</v>
      </c>
      <c r="M533" s="44" t="s">
        <v>545</v>
      </c>
      <c r="N533" s="44" t="s">
        <v>565</v>
      </c>
      <c r="O533" s="58"/>
      <c r="P533" s="58"/>
      <c r="Q533" s="80"/>
      <c r="S533" s="81"/>
    </row>
    <row r="534">
      <c r="E534" s="17">
        <v>72.0</v>
      </c>
      <c r="F534" s="17">
        <v>3.0</v>
      </c>
      <c r="G534" s="17">
        <v>9.0</v>
      </c>
      <c r="H534" s="17">
        <v>2.0</v>
      </c>
      <c r="I534" s="17">
        <v>3.0</v>
      </c>
      <c r="J534" s="17">
        <v>0.0</v>
      </c>
      <c r="K534" s="76">
        <f t="shared" si="1"/>
        <v>1</v>
      </c>
      <c r="L534" s="17" t="s">
        <v>83</v>
      </c>
      <c r="M534" s="44" t="s">
        <v>545</v>
      </c>
      <c r="N534" s="44" t="s">
        <v>565</v>
      </c>
      <c r="O534" s="58"/>
      <c r="P534" s="58"/>
      <c r="Q534" s="80"/>
      <c r="S534" s="81"/>
    </row>
    <row r="535">
      <c r="E535" s="17">
        <v>73.0</v>
      </c>
      <c r="F535" s="17">
        <v>3.0</v>
      </c>
      <c r="G535" s="17">
        <v>4.0</v>
      </c>
      <c r="H535" s="17">
        <v>1.0</v>
      </c>
      <c r="I535" s="17">
        <v>1.0</v>
      </c>
      <c r="J535" s="17">
        <v>0.0</v>
      </c>
      <c r="K535" s="76">
        <f t="shared" si="1"/>
        <v>0</v>
      </c>
      <c r="M535" s="44"/>
      <c r="N535" s="58"/>
      <c r="O535" s="58"/>
      <c r="P535" s="58"/>
      <c r="Q535" s="80"/>
      <c r="S535" s="81"/>
    </row>
    <row r="536">
      <c r="E536" s="17">
        <v>74.0</v>
      </c>
      <c r="F536" s="17">
        <v>3.0</v>
      </c>
      <c r="G536" s="17">
        <v>19.0</v>
      </c>
      <c r="H536" s="17">
        <v>2.0</v>
      </c>
      <c r="I536" s="17">
        <v>2.0</v>
      </c>
      <c r="J536" s="17">
        <v>9.0</v>
      </c>
      <c r="K536" s="76">
        <f t="shared" si="1"/>
        <v>1</v>
      </c>
      <c r="L536" s="17" t="s">
        <v>83</v>
      </c>
      <c r="M536" s="44" t="s">
        <v>545</v>
      </c>
      <c r="N536" s="44" t="s">
        <v>565</v>
      </c>
      <c r="O536" s="58"/>
      <c r="P536" s="58"/>
      <c r="Q536" s="80"/>
      <c r="S536" s="81"/>
    </row>
    <row r="537">
      <c r="E537" s="17">
        <v>75.0</v>
      </c>
      <c r="F537" s="17">
        <v>3.0</v>
      </c>
      <c r="G537" s="17">
        <v>12.0</v>
      </c>
      <c r="H537" s="17">
        <v>3.0</v>
      </c>
      <c r="I537" s="17">
        <v>3.0</v>
      </c>
      <c r="J537" s="17">
        <v>0.0</v>
      </c>
      <c r="K537" s="76">
        <f t="shared" si="1"/>
        <v>1</v>
      </c>
      <c r="L537" s="17" t="s">
        <v>83</v>
      </c>
      <c r="M537" s="44" t="s">
        <v>539</v>
      </c>
      <c r="N537" s="44" t="s">
        <v>726</v>
      </c>
      <c r="O537" s="58"/>
      <c r="P537" s="58"/>
      <c r="Q537" s="80"/>
      <c r="S537" s="81"/>
    </row>
    <row r="538">
      <c r="E538" s="17">
        <v>76.0</v>
      </c>
      <c r="F538" s="17">
        <v>3.0</v>
      </c>
      <c r="G538" s="17">
        <v>8.0</v>
      </c>
      <c r="H538" s="17">
        <v>2.0</v>
      </c>
      <c r="I538" s="17">
        <v>2.0</v>
      </c>
      <c r="J538" s="17">
        <v>0.0</v>
      </c>
      <c r="K538" s="76">
        <f t="shared" si="1"/>
        <v>1</v>
      </c>
      <c r="L538" s="17" t="s">
        <v>83</v>
      </c>
      <c r="M538" s="44" t="s">
        <v>545</v>
      </c>
      <c r="N538" s="44" t="s">
        <v>727</v>
      </c>
      <c r="O538" s="58"/>
      <c r="P538" s="58"/>
      <c r="Q538" s="80"/>
      <c r="S538" s="81"/>
    </row>
    <row r="539">
      <c r="E539" s="17">
        <v>77.0</v>
      </c>
      <c r="F539" s="17">
        <v>3.0</v>
      </c>
      <c r="G539" s="17">
        <v>7.0</v>
      </c>
      <c r="H539" s="17">
        <v>1.0</v>
      </c>
      <c r="I539" s="17">
        <v>2.0</v>
      </c>
      <c r="J539" s="17">
        <v>0.0</v>
      </c>
      <c r="K539" s="76">
        <f t="shared" si="1"/>
        <v>1</v>
      </c>
      <c r="L539" s="17" t="s">
        <v>83</v>
      </c>
      <c r="M539" s="44" t="s">
        <v>545</v>
      </c>
      <c r="N539" s="44" t="s">
        <v>727</v>
      </c>
      <c r="O539" s="58"/>
      <c r="P539" s="58"/>
      <c r="Q539" s="80"/>
      <c r="S539" s="81"/>
    </row>
    <row r="540">
      <c r="E540" s="17">
        <v>78.0</v>
      </c>
      <c r="F540" s="17">
        <v>3.0</v>
      </c>
      <c r="G540" s="17">
        <v>8.0</v>
      </c>
      <c r="H540" s="17">
        <v>3.0</v>
      </c>
      <c r="I540" s="17">
        <v>3.0</v>
      </c>
      <c r="J540" s="17">
        <v>4.0</v>
      </c>
      <c r="K540" s="76">
        <f t="shared" si="1"/>
        <v>1</v>
      </c>
      <c r="L540" s="17" t="s">
        <v>83</v>
      </c>
      <c r="M540" s="44" t="s">
        <v>545</v>
      </c>
      <c r="N540" s="44" t="s">
        <v>728</v>
      </c>
      <c r="O540" s="58"/>
      <c r="P540" s="58"/>
      <c r="Q540" s="80"/>
      <c r="S540" s="81"/>
    </row>
    <row r="541">
      <c r="E541" s="17">
        <v>79.0</v>
      </c>
      <c r="F541" s="17">
        <v>4.0</v>
      </c>
      <c r="G541" s="17">
        <v>7.0</v>
      </c>
      <c r="H541" s="17">
        <v>3.0</v>
      </c>
      <c r="I541" s="17">
        <v>3.0</v>
      </c>
      <c r="J541" s="17">
        <v>1.0</v>
      </c>
      <c r="K541" s="76">
        <f t="shared" si="1"/>
        <v>1</v>
      </c>
      <c r="L541" s="17" t="s">
        <v>83</v>
      </c>
      <c r="M541" s="44" t="s">
        <v>545</v>
      </c>
      <c r="N541" s="44" t="s">
        <v>565</v>
      </c>
      <c r="O541" s="58"/>
      <c r="P541" s="58"/>
      <c r="Q541" s="80"/>
      <c r="S541" s="81"/>
    </row>
    <row r="542">
      <c r="E542" s="17">
        <v>80.0</v>
      </c>
      <c r="F542" s="17">
        <v>3.0</v>
      </c>
      <c r="G542" s="17">
        <v>10.0</v>
      </c>
      <c r="H542" s="17">
        <v>3.0</v>
      </c>
      <c r="I542" s="17">
        <v>3.0</v>
      </c>
      <c r="J542" s="17">
        <v>0.0</v>
      </c>
      <c r="K542" s="76">
        <f t="shared" si="1"/>
        <v>1</v>
      </c>
      <c r="L542" s="17" t="s">
        <v>83</v>
      </c>
      <c r="M542" s="44" t="s">
        <v>539</v>
      </c>
      <c r="N542" s="44" t="s">
        <v>729</v>
      </c>
      <c r="O542" s="58"/>
      <c r="P542" s="58"/>
      <c r="Q542" s="80"/>
      <c r="S542" s="81"/>
    </row>
    <row r="543">
      <c r="E543" s="17">
        <v>81.0</v>
      </c>
      <c r="F543" s="17">
        <v>3.0</v>
      </c>
      <c r="G543" s="17">
        <v>10.0</v>
      </c>
      <c r="H543" s="17">
        <v>3.0</v>
      </c>
      <c r="I543" s="17">
        <v>3.0</v>
      </c>
      <c r="J543" s="17">
        <v>5.0</v>
      </c>
      <c r="K543" s="76">
        <f t="shared" si="1"/>
        <v>1</v>
      </c>
      <c r="L543" s="17" t="s">
        <v>83</v>
      </c>
      <c r="M543" s="44" t="s">
        <v>539</v>
      </c>
      <c r="N543" s="44" t="s">
        <v>730</v>
      </c>
      <c r="O543" s="58"/>
      <c r="P543" s="58"/>
      <c r="Q543" s="80"/>
      <c r="S543" s="81"/>
    </row>
    <row r="544">
      <c r="E544" s="17">
        <v>82.0</v>
      </c>
      <c r="F544" s="17">
        <v>3.0</v>
      </c>
      <c r="G544" s="17">
        <v>8.0</v>
      </c>
      <c r="H544" s="17">
        <v>2.0</v>
      </c>
      <c r="I544" s="17">
        <v>2.0</v>
      </c>
      <c r="J544" s="17">
        <v>3.0</v>
      </c>
      <c r="K544" s="76">
        <f t="shared" si="1"/>
        <v>1</v>
      </c>
      <c r="L544" s="17" t="s">
        <v>83</v>
      </c>
      <c r="M544" s="44" t="s">
        <v>539</v>
      </c>
      <c r="N544" s="44" t="s">
        <v>731</v>
      </c>
      <c r="O544" s="58"/>
      <c r="P544" s="58"/>
      <c r="Q544" s="80"/>
      <c r="S544" s="81"/>
    </row>
    <row r="545">
      <c r="E545" s="17">
        <v>83.0</v>
      </c>
      <c r="F545" s="17">
        <v>3.0</v>
      </c>
      <c r="G545" s="17">
        <v>9.0</v>
      </c>
      <c r="H545" s="17">
        <v>3.0</v>
      </c>
      <c r="I545" s="17">
        <v>3.0</v>
      </c>
      <c r="J545" s="17">
        <v>17.0</v>
      </c>
      <c r="K545" s="76">
        <f t="shared" si="1"/>
        <v>1</v>
      </c>
      <c r="L545" s="17" t="s">
        <v>83</v>
      </c>
      <c r="M545" s="44" t="s">
        <v>545</v>
      </c>
      <c r="N545" s="44" t="s">
        <v>565</v>
      </c>
      <c r="O545" s="58"/>
      <c r="P545" s="58"/>
      <c r="Q545" s="80"/>
      <c r="S545" s="81"/>
    </row>
    <row r="546">
      <c r="E546" s="17">
        <v>84.0</v>
      </c>
      <c r="F546" s="17">
        <v>3.0</v>
      </c>
      <c r="G546" s="17">
        <v>6.0</v>
      </c>
      <c r="H546" s="17">
        <v>3.0</v>
      </c>
      <c r="I546" s="17">
        <v>3.0</v>
      </c>
      <c r="J546" s="17">
        <v>0.0</v>
      </c>
      <c r="K546" s="76">
        <f t="shared" si="1"/>
        <v>1</v>
      </c>
      <c r="L546" s="17" t="s">
        <v>83</v>
      </c>
      <c r="M546" s="44" t="s">
        <v>539</v>
      </c>
      <c r="N546" s="44" t="s">
        <v>732</v>
      </c>
      <c r="O546" s="58"/>
      <c r="P546" s="58"/>
      <c r="Q546" s="80"/>
      <c r="S546" s="81"/>
    </row>
    <row r="547">
      <c r="E547" s="17">
        <v>85.0</v>
      </c>
      <c r="F547" s="17">
        <v>3.0</v>
      </c>
      <c r="G547" s="17">
        <v>6.0</v>
      </c>
      <c r="H547" s="17">
        <v>2.0</v>
      </c>
      <c r="I547" s="17">
        <v>2.0</v>
      </c>
      <c r="J547" s="17">
        <v>0.0</v>
      </c>
      <c r="K547" s="76">
        <f t="shared" si="1"/>
        <v>1</v>
      </c>
      <c r="L547" s="17" t="s">
        <v>83</v>
      </c>
      <c r="M547" s="44" t="s">
        <v>539</v>
      </c>
      <c r="N547" s="44" t="s">
        <v>733</v>
      </c>
      <c r="O547" s="58"/>
      <c r="P547" s="58"/>
      <c r="Q547" s="80"/>
      <c r="S547" s="81"/>
    </row>
    <row r="548">
      <c r="E548" s="17">
        <v>86.0</v>
      </c>
      <c r="F548" s="17">
        <v>3.0</v>
      </c>
      <c r="G548" s="17">
        <v>11.0</v>
      </c>
      <c r="H548" s="17">
        <v>2.0</v>
      </c>
      <c r="I548" s="17">
        <v>2.0</v>
      </c>
      <c r="J548" s="17">
        <v>0.0</v>
      </c>
      <c r="K548" s="76">
        <f t="shared" si="1"/>
        <v>1</v>
      </c>
      <c r="L548" s="17" t="s">
        <v>83</v>
      </c>
      <c r="M548" s="44" t="s">
        <v>539</v>
      </c>
      <c r="N548" s="44" t="s">
        <v>712</v>
      </c>
      <c r="O548" s="58"/>
      <c r="P548" s="58"/>
      <c r="Q548" s="80"/>
      <c r="S548" s="81"/>
    </row>
    <row r="549">
      <c r="E549" s="17">
        <v>87.0</v>
      </c>
      <c r="F549" s="17">
        <v>3.0</v>
      </c>
      <c r="G549" s="17">
        <v>11.0</v>
      </c>
      <c r="H549" s="17">
        <v>3.0</v>
      </c>
      <c r="I549" s="17">
        <v>3.0</v>
      </c>
      <c r="J549" s="17">
        <v>5.0</v>
      </c>
      <c r="K549" s="76">
        <f t="shared" si="1"/>
        <v>1</v>
      </c>
      <c r="L549" s="17" t="s">
        <v>83</v>
      </c>
      <c r="M549" s="44" t="s">
        <v>545</v>
      </c>
      <c r="N549" s="44" t="s">
        <v>734</v>
      </c>
      <c r="O549" s="58"/>
      <c r="P549" s="58"/>
      <c r="Q549" s="80"/>
      <c r="S549" s="81"/>
    </row>
    <row r="550">
      <c r="E550" s="17">
        <v>88.0</v>
      </c>
      <c r="F550" s="17">
        <v>3.0</v>
      </c>
      <c r="G550" s="17">
        <v>9.0</v>
      </c>
      <c r="H550" s="17">
        <v>3.0</v>
      </c>
      <c r="I550" s="17">
        <v>3.0</v>
      </c>
      <c r="J550" s="17">
        <v>0.0</v>
      </c>
      <c r="K550" s="76">
        <f t="shared" si="1"/>
        <v>1</v>
      </c>
      <c r="L550" s="17" t="s">
        <v>83</v>
      </c>
      <c r="M550" s="44" t="s">
        <v>545</v>
      </c>
      <c r="N550" s="44" t="s">
        <v>735</v>
      </c>
      <c r="O550" s="58"/>
      <c r="P550" s="58"/>
      <c r="Q550" s="80"/>
      <c r="S550" s="81"/>
    </row>
    <row r="551">
      <c r="E551" s="17">
        <v>89.0</v>
      </c>
      <c r="F551" s="17">
        <v>3.0</v>
      </c>
      <c r="G551" s="17">
        <v>12.0</v>
      </c>
      <c r="H551" s="17">
        <v>2.0</v>
      </c>
      <c r="I551" s="17">
        <v>2.0</v>
      </c>
      <c r="J551" s="17">
        <v>12.0</v>
      </c>
      <c r="K551" s="76">
        <f t="shared" si="1"/>
        <v>1</v>
      </c>
      <c r="L551" s="17" t="s">
        <v>83</v>
      </c>
      <c r="M551" s="44" t="s">
        <v>545</v>
      </c>
      <c r="N551" s="44" t="s">
        <v>565</v>
      </c>
      <c r="O551" s="58"/>
      <c r="P551" s="58"/>
      <c r="Q551" s="80"/>
      <c r="S551" s="81"/>
    </row>
    <row r="552">
      <c r="E552" s="17">
        <v>90.0</v>
      </c>
      <c r="F552" s="17">
        <v>3.0</v>
      </c>
      <c r="G552" s="17">
        <v>10.0</v>
      </c>
      <c r="H552" s="17">
        <v>2.0</v>
      </c>
      <c r="I552" s="17">
        <v>2.0</v>
      </c>
      <c r="J552" s="17">
        <v>0.0</v>
      </c>
      <c r="K552" s="76">
        <f t="shared" si="1"/>
        <v>1</v>
      </c>
      <c r="L552" s="17" t="s">
        <v>83</v>
      </c>
      <c r="M552" s="44" t="s">
        <v>545</v>
      </c>
      <c r="N552" s="35" t="s">
        <v>716</v>
      </c>
      <c r="O552" s="58"/>
      <c r="P552" s="58"/>
      <c r="Q552" s="80"/>
      <c r="S552" s="81"/>
    </row>
    <row r="553">
      <c r="E553" s="17">
        <v>91.0</v>
      </c>
      <c r="F553" s="17">
        <v>3.0</v>
      </c>
      <c r="G553" s="17">
        <v>11.0</v>
      </c>
      <c r="H553" s="17">
        <v>2.0</v>
      </c>
      <c r="I553" s="17">
        <v>2.0</v>
      </c>
      <c r="J553" s="17">
        <v>1.0</v>
      </c>
      <c r="K553" s="76">
        <f t="shared" si="1"/>
        <v>1</v>
      </c>
      <c r="L553" s="17" t="s">
        <v>58</v>
      </c>
      <c r="M553" s="44" t="s">
        <v>527</v>
      </c>
      <c r="N553" s="44" t="s">
        <v>736</v>
      </c>
      <c r="O553" s="58"/>
      <c r="P553" s="58"/>
      <c r="Q553" s="80"/>
      <c r="S553" s="81"/>
    </row>
    <row r="554">
      <c r="E554" s="17">
        <v>92.0</v>
      </c>
      <c r="F554" s="17">
        <v>3.0</v>
      </c>
      <c r="G554" s="17">
        <v>7.0</v>
      </c>
      <c r="H554" s="17">
        <v>2.0</v>
      </c>
      <c r="I554" s="17">
        <v>3.0</v>
      </c>
      <c r="J554" s="17">
        <v>0.0</v>
      </c>
      <c r="K554" s="76">
        <f t="shared" si="1"/>
        <v>1</v>
      </c>
      <c r="L554" s="17" t="s">
        <v>83</v>
      </c>
      <c r="M554" s="44" t="s">
        <v>545</v>
      </c>
      <c r="N554" s="44" t="s">
        <v>565</v>
      </c>
      <c r="O554" s="58"/>
      <c r="P554" s="58"/>
      <c r="Q554" s="80"/>
      <c r="S554" s="81"/>
    </row>
    <row r="555">
      <c r="E555" s="17">
        <v>93.0</v>
      </c>
      <c r="F555" s="17">
        <v>3.0</v>
      </c>
      <c r="G555" s="17">
        <v>12.0</v>
      </c>
      <c r="H555" s="17">
        <v>1.0</v>
      </c>
      <c r="I555" s="17">
        <v>1.0</v>
      </c>
      <c r="J555" s="17">
        <v>3.0</v>
      </c>
      <c r="K555" s="76">
        <f t="shared" si="1"/>
        <v>0</v>
      </c>
      <c r="M555" s="44"/>
      <c r="N555" s="58"/>
      <c r="O555" s="58"/>
      <c r="P555" s="58"/>
      <c r="Q555" s="80"/>
      <c r="S555" s="81"/>
    </row>
    <row r="556">
      <c r="E556" s="17">
        <v>94.0</v>
      </c>
      <c r="F556" s="17">
        <v>3.0</v>
      </c>
      <c r="G556" s="17">
        <v>11.0</v>
      </c>
      <c r="H556" s="17">
        <v>1.0</v>
      </c>
      <c r="I556" s="17">
        <v>2.0</v>
      </c>
      <c r="J556" s="17">
        <v>2.0</v>
      </c>
      <c r="K556" s="76">
        <f t="shared" si="1"/>
        <v>1</v>
      </c>
      <c r="L556" s="17" t="s">
        <v>58</v>
      </c>
      <c r="M556" s="44" t="s">
        <v>527</v>
      </c>
      <c r="N556" s="44" t="s">
        <v>736</v>
      </c>
      <c r="O556" s="58"/>
      <c r="P556" s="58"/>
      <c r="Q556" s="80"/>
      <c r="S556" s="81"/>
    </row>
    <row r="557">
      <c r="E557" s="17">
        <v>95.0</v>
      </c>
      <c r="F557" s="17">
        <v>3.0</v>
      </c>
      <c r="G557" s="17">
        <v>7.0</v>
      </c>
      <c r="H557" s="17">
        <v>3.0</v>
      </c>
      <c r="I557" s="17">
        <v>3.0</v>
      </c>
      <c r="J557" s="17">
        <v>2.0</v>
      </c>
      <c r="K557" s="76">
        <f t="shared" si="1"/>
        <v>1</v>
      </c>
      <c r="L557" s="17" t="s">
        <v>83</v>
      </c>
      <c r="M557" s="44" t="s">
        <v>545</v>
      </c>
      <c r="N557" s="44" t="s">
        <v>565</v>
      </c>
      <c r="O557" s="58"/>
      <c r="P557" s="58"/>
      <c r="Q557" s="80"/>
      <c r="S557" s="81"/>
    </row>
    <row r="558">
      <c r="E558" s="17">
        <v>96.0</v>
      </c>
      <c r="F558" s="17">
        <v>3.0</v>
      </c>
      <c r="G558" s="17">
        <v>6.0</v>
      </c>
      <c r="H558" s="17">
        <v>3.0</v>
      </c>
      <c r="I558" s="17">
        <v>3.0</v>
      </c>
      <c r="J558" s="17">
        <v>0.0</v>
      </c>
      <c r="K558" s="76">
        <f t="shared" si="1"/>
        <v>1</v>
      </c>
      <c r="L558" s="17" t="s">
        <v>83</v>
      </c>
      <c r="M558" s="44" t="s">
        <v>545</v>
      </c>
      <c r="N558" s="44" t="s">
        <v>565</v>
      </c>
      <c r="P558" s="58"/>
      <c r="Q558" s="80"/>
      <c r="S558" s="81"/>
    </row>
    <row r="559">
      <c r="E559" s="17">
        <v>97.0</v>
      </c>
      <c r="F559" s="17">
        <v>3.0</v>
      </c>
      <c r="G559" s="17">
        <v>8.0</v>
      </c>
      <c r="H559" s="17">
        <v>3.0</v>
      </c>
      <c r="I559" s="17">
        <v>3.0</v>
      </c>
      <c r="J559" s="17">
        <v>1.0</v>
      </c>
      <c r="K559" s="76">
        <f t="shared" si="1"/>
        <v>1</v>
      </c>
      <c r="L559" s="17" t="s">
        <v>58</v>
      </c>
      <c r="M559" s="44" t="s">
        <v>527</v>
      </c>
      <c r="N559" s="44" t="s">
        <v>737</v>
      </c>
      <c r="O559" s="44" t="s">
        <v>586</v>
      </c>
      <c r="P559" s="58"/>
      <c r="Q559" s="16" t="s">
        <v>738</v>
      </c>
      <c r="S559" s="81"/>
    </row>
    <row r="560">
      <c r="E560" s="17">
        <v>98.0</v>
      </c>
      <c r="F560" s="17">
        <v>3.0</v>
      </c>
      <c r="G560" s="17">
        <v>9.0</v>
      </c>
      <c r="H560" s="17">
        <v>2.0</v>
      </c>
      <c r="I560" s="17">
        <v>2.0</v>
      </c>
      <c r="J560" s="17">
        <v>0.0</v>
      </c>
      <c r="K560" s="76">
        <f t="shared" si="1"/>
        <v>1</v>
      </c>
      <c r="L560" s="17" t="s">
        <v>83</v>
      </c>
      <c r="M560" s="44" t="s">
        <v>545</v>
      </c>
      <c r="N560" s="44" t="s">
        <v>565</v>
      </c>
      <c r="O560" s="58"/>
      <c r="P560" s="58"/>
      <c r="Q560" s="80"/>
      <c r="S560" s="81"/>
    </row>
    <row r="561">
      <c r="E561" s="17">
        <v>99.0</v>
      </c>
      <c r="F561" s="17">
        <v>3.0</v>
      </c>
      <c r="G561" s="17">
        <v>12.0</v>
      </c>
      <c r="H561" s="17">
        <v>1.0</v>
      </c>
      <c r="I561" s="17">
        <v>2.0</v>
      </c>
      <c r="J561" s="17">
        <v>1.0</v>
      </c>
      <c r="K561" s="76">
        <f t="shared" si="1"/>
        <v>1</v>
      </c>
      <c r="L561" s="17" t="s">
        <v>83</v>
      </c>
      <c r="M561" s="44" t="s">
        <v>539</v>
      </c>
      <c r="N561" s="44" t="s">
        <v>739</v>
      </c>
      <c r="O561" s="58"/>
      <c r="P561" s="58"/>
      <c r="Q561" s="80"/>
      <c r="S561" s="81"/>
    </row>
    <row r="562">
      <c r="E562" s="17">
        <v>100.0</v>
      </c>
      <c r="F562" s="17">
        <v>3.0</v>
      </c>
      <c r="G562" s="17">
        <v>13.0</v>
      </c>
      <c r="H562" s="17">
        <v>2.0</v>
      </c>
      <c r="I562" s="17">
        <v>2.0</v>
      </c>
      <c r="J562" s="17">
        <v>3.0</v>
      </c>
      <c r="K562" s="76">
        <f t="shared" si="1"/>
        <v>1</v>
      </c>
      <c r="L562" s="17" t="s">
        <v>58</v>
      </c>
      <c r="M562" s="44" t="s">
        <v>527</v>
      </c>
      <c r="N562" s="44" t="s">
        <v>740</v>
      </c>
      <c r="O562" s="44" t="s">
        <v>577</v>
      </c>
      <c r="P562" s="58"/>
      <c r="Q562" s="80"/>
      <c r="S562" s="81"/>
    </row>
    <row r="563">
      <c r="I563" s="76">
        <f>COUNTIF(I2:I562,"&gt;0")</f>
        <v>561</v>
      </c>
      <c r="K563" s="76">
        <f>countif(K2:K562, "=1")</f>
        <v>427</v>
      </c>
      <c r="L563" s="76">
        <f>countif(L2:L562, "=Yes")</f>
        <v>73</v>
      </c>
      <c r="M563" s="58"/>
      <c r="N563" s="58"/>
      <c r="O563" s="58"/>
      <c r="P563" s="58"/>
      <c r="Q563" s="80"/>
      <c r="S563" s="81">
        <f>average(S2:S562)</f>
        <v>0.1871174806</v>
      </c>
    </row>
    <row r="564">
      <c r="M564" s="58"/>
      <c r="N564" s="58"/>
      <c r="O564" s="58"/>
      <c r="P564" s="58"/>
      <c r="Q564" s="80"/>
      <c r="S564" s="81"/>
    </row>
    <row r="565">
      <c r="K565" s="17" t="s">
        <v>527</v>
      </c>
      <c r="M565" s="58">
        <f>countif(M2:M562, "=Meaningful")</f>
        <v>73</v>
      </c>
      <c r="N565" s="58"/>
      <c r="O565" s="58"/>
      <c r="P565" s="58"/>
      <c r="Q565" s="80"/>
      <c r="S565" s="81"/>
    </row>
    <row r="566">
      <c r="K566" s="17" t="s">
        <v>741</v>
      </c>
      <c r="M566" s="58">
        <f>countif(M2:M562, "=Pattern is not generally applicable due to project specific API/attributes")</f>
        <v>113</v>
      </c>
      <c r="N566" s="58"/>
      <c r="O566" s="58"/>
      <c r="P566" s="58"/>
      <c r="Q566" s="80"/>
      <c r="S566" s="81"/>
    </row>
    <row r="567">
      <c r="K567" s="17" t="s">
        <v>742</v>
      </c>
      <c r="M567" s="58">
        <f>countif(M2:M562, "=Before and after versions are not semantically similar")</f>
        <v>241</v>
      </c>
      <c r="N567" s="58"/>
      <c r="O567" s="58"/>
      <c r="P567" s="58"/>
      <c r="Q567" s="80"/>
      <c r="S567" s="81"/>
    </row>
    <row r="568">
      <c r="M568" s="58"/>
      <c r="N568" s="58"/>
      <c r="O568" s="58"/>
      <c r="P568" s="58"/>
      <c r="Q568" s="80"/>
      <c r="S568" s="81"/>
    </row>
    <row r="569">
      <c r="M569" s="58"/>
      <c r="N569" s="58"/>
      <c r="O569" s="58"/>
      <c r="P569" s="58"/>
      <c r="Q569" s="80"/>
      <c r="S569" s="81"/>
    </row>
    <row r="570">
      <c r="M570" s="58"/>
      <c r="N570" s="58"/>
      <c r="O570" s="58"/>
      <c r="P570" s="58"/>
      <c r="Q570" s="80"/>
      <c r="S570" s="81"/>
    </row>
    <row r="571">
      <c r="M571" s="58"/>
      <c r="N571" s="58"/>
      <c r="O571" s="58"/>
      <c r="P571" s="58"/>
      <c r="Q571" s="80"/>
      <c r="S571" s="81"/>
    </row>
    <row r="572">
      <c r="M572" s="58"/>
      <c r="N572" s="58"/>
      <c r="O572" s="58"/>
      <c r="P572" s="58"/>
      <c r="Q572" s="80"/>
      <c r="S572" s="81"/>
    </row>
    <row r="573">
      <c r="M573" s="58"/>
      <c r="N573" s="58"/>
      <c r="O573" s="58"/>
      <c r="P573" s="58"/>
      <c r="Q573" s="80"/>
      <c r="S573" s="81"/>
    </row>
    <row r="574">
      <c r="M574" s="58"/>
      <c r="N574" s="58"/>
      <c r="O574" s="58"/>
      <c r="P574" s="58"/>
      <c r="Q574" s="80"/>
      <c r="S574" s="81"/>
    </row>
    <row r="575">
      <c r="M575" s="58"/>
      <c r="N575" s="58"/>
      <c r="O575" s="58"/>
      <c r="P575" s="58"/>
      <c r="Q575" s="80"/>
      <c r="S575" s="81"/>
    </row>
    <row r="576">
      <c r="M576" s="58"/>
      <c r="N576" s="58"/>
      <c r="O576" s="58"/>
      <c r="P576" s="58"/>
      <c r="Q576" s="80"/>
      <c r="S576" s="81"/>
    </row>
    <row r="577">
      <c r="M577" s="58"/>
      <c r="N577" s="58"/>
      <c r="O577" s="58"/>
      <c r="P577" s="58"/>
      <c r="Q577" s="80"/>
      <c r="S577" s="81"/>
    </row>
    <row r="578">
      <c r="M578" s="58"/>
      <c r="N578" s="58"/>
      <c r="O578" s="58"/>
      <c r="P578" s="58"/>
      <c r="Q578" s="80"/>
      <c r="S578" s="81"/>
    </row>
    <row r="579">
      <c r="M579" s="58"/>
      <c r="N579" s="58"/>
      <c r="O579" s="58"/>
      <c r="P579" s="58"/>
      <c r="Q579" s="80"/>
      <c r="S579" s="81"/>
    </row>
    <row r="580">
      <c r="M580" s="58"/>
      <c r="N580" s="58"/>
      <c r="O580" s="58"/>
      <c r="P580" s="58"/>
      <c r="Q580" s="80"/>
      <c r="S580" s="81"/>
    </row>
    <row r="581">
      <c r="M581" s="58"/>
      <c r="N581" s="58"/>
      <c r="O581" s="58"/>
      <c r="P581" s="58"/>
      <c r="Q581" s="80"/>
      <c r="S581" s="81"/>
    </row>
    <row r="582">
      <c r="M582" s="58"/>
      <c r="N582" s="58"/>
      <c r="O582" s="58"/>
      <c r="P582" s="58"/>
      <c r="Q582" s="80"/>
      <c r="S582" s="81"/>
    </row>
    <row r="583">
      <c r="M583" s="58"/>
      <c r="N583" s="58"/>
      <c r="O583" s="58"/>
      <c r="P583" s="58"/>
      <c r="Q583" s="80"/>
      <c r="S583" s="81"/>
    </row>
    <row r="584">
      <c r="M584" s="58"/>
      <c r="N584" s="58"/>
      <c r="O584" s="58"/>
      <c r="P584" s="58"/>
      <c r="Q584" s="80"/>
      <c r="S584" s="81"/>
    </row>
    <row r="585">
      <c r="M585" s="58"/>
      <c r="N585" s="58"/>
      <c r="O585" s="58"/>
      <c r="P585" s="58"/>
      <c r="Q585" s="80"/>
      <c r="S585" s="81"/>
    </row>
    <row r="586">
      <c r="M586" s="58"/>
      <c r="N586" s="58"/>
      <c r="O586" s="58"/>
      <c r="P586" s="58"/>
      <c r="Q586" s="80"/>
      <c r="S586" s="81"/>
    </row>
    <row r="587">
      <c r="M587" s="58"/>
      <c r="N587" s="58"/>
      <c r="O587" s="58"/>
      <c r="P587" s="58"/>
      <c r="Q587" s="80"/>
      <c r="S587" s="81"/>
    </row>
    <row r="588">
      <c r="M588" s="58"/>
      <c r="N588" s="58"/>
      <c r="O588" s="58"/>
      <c r="P588" s="58"/>
      <c r="Q588" s="80"/>
      <c r="S588" s="81"/>
    </row>
    <row r="589">
      <c r="M589" s="58"/>
      <c r="N589" s="58"/>
      <c r="O589" s="58"/>
      <c r="P589" s="58"/>
      <c r="Q589" s="80"/>
      <c r="S589" s="81"/>
    </row>
    <row r="590">
      <c r="M590" s="58"/>
      <c r="N590" s="58"/>
      <c r="O590" s="58"/>
      <c r="P590" s="58"/>
      <c r="Q590" s="80"/>
      <c r="S590" s="81"/>
    </row>
    <row r="591">
      <c r="M591" s="58"/>
      <c r="N591" s="58"/>
      <c r="O591" s="58"/>
      <c r="P591" s="58"/>
      <c r="Q591" s="80"/>
      <c r="S591" s="81"/>
    </row>
    <row r="592">
      <c r="M592" s="58"/>
      <c r="N592" s="58"/>
      <c r="O592" s="58"/>
      <c r="P592" s="58"/>
      <c r="Q592" s="80"/>
      <c r="S592" s="81"/>
    </row>
    <row r="593">
      <c r="M593" s="58"/>
      <c r="N593" s="58"/>
      <c r="O593" s="58"/>
      <c r="P593" s="58"/>
      <c r="Q593" s="80"/>
      <c r="S593" s="81"/>
    </row>
    <row r="594">
      <c r="M594" s="58"/>
      <c r="N594" s="58"/>
      <c r="O594" s="58"/>
      <c r="P594" s="58"/>
      <c r="Q594" s="80"/>
      <c r="S594" s="81"/>
    </row>
    <row r="595">
      <c r="M595" s="58"/>
      <c r="N595" s="58"/>
      <c r="O595" s="58"/>
      <c r="P595" s="58"/>
      <c r="Q595" s="80"/>
      <c r="S595" s="81"/>
    </row>
    <row r="596">
      <c r="M596" s="58"/>
      <c r="N596" s="58"/>
      <c r="O596" s="58"/>
      <c r="P596" s="58"/>
      <c r="Q596" s="80"/>
      <c r="S596" s="81"/>
    </row>
    <row r="597">
      <c r="M597" s="58"/>
      <c r="N597" s="58"/>
      <c r="O597" s="58"/>
      <c r="P597" s="58"/>
      <c r="Q597" s="80"/>
      <c r="S597" s="81"/>
    </row>
    <row r="598">
      <c r="M598" s="58"/>
      <c r="N598" s="58"/>
      <c r="O598" s="58"/>
      <c r="P598" s="58"/>
      <c r="Q598" s="80"/>
      <c r="S598" s="81"/>
    </row>
    <row r="599">
      <c r="M599" s="58"/>
      <c r="N599" s="58"/>
      <c r="O599" s="58"/>
      <c r="P599" s="58"/>
      <c r="Q599" s="80"/>
      <c r="S599" s="81"/>
    </row>
    <row r="600">
      <c r="M600" s="58"/>
      <c r="N600" s="58"/>
      <c r="O600" s="58"/>
      <c r="P600" s="58"/>
      <c r="Q600" s="80"/>
      <c r="S600" s="81"/>
    </row>
    <row r="601">
      <c r="M601" s="58"/>
      <c r="N601" s="58"/>
      <c r="O601" s="58"/>
      <c r="P601" s="58"/>
      <c r="Q601" s="80"/>
      <c r="S601" s="81"/>
    </row>
    <row r="602">
      <c r="M602" s="58"/>
      <c r="N602" s="58"/>
      <c r="O602" s="58"/>
      <c r="P602" s="58"/>
      <c r="Q602" s="80"/>
      <c r="S602" s="81"/>
    </row>
    <row r="603">
      <c r="M603" s="58"/>
      <c r="N603" s="58"/>
      <c r="O603" s="58"/>
      <c r="P603" s="58"/>
      <c r="Q603" s="80"/>
      <c r="S603" s="81"/>
    </row>
    <row r="604">
      <c r="M604" s="58"/>
      <c r="N604" s="58"/>
      <c r="O604" s="58"/>
      <c r="P604" s="58"/>
      <c r="Q604" s="80"/>
      <c r="S604" s="81"/>
    </row>
    <row r="605">
      <c r="M605" s="58"/>
      <c r="N605" s="58"/>
      <c r="O605" s="58"/>
      <c r="P605" s="58"/>
      <c r="Q605" s="80"/>
      <c r="S605" s="81"/>
    </row>
    <row r="606">
      <c r="M606" s="58"/>
      <c r="N606" s="58"/>
      <c r="O606" s="58"/>
      <c r="P606" s="58"/>
      <c r="Q606" s="80"/>
      <c r="S606" s="81"/>
    </row>
    <row r="607">
      <c r="M607" s="58"/>
      <c r="N607" s="58"/>
      <c r="O607" s="58"/>
      <c r="P607" s="58"/>
      <c r="Q607" s="80"/>
      <c r="S607" s="81"/>
    </row>
    <row r="608">
      <c r="M608" s="58"/>
      <c r="N608" s="58"/>
      <c r="O608" s="58"/>
      <c r="P608" s="58"/>
      <c r="Q608" s="80"/>
      <c r="S608" s="81"/>
    </row>
    <row r="609">
      <c r="M609" s="58"/>
      <c r="N609" s="58"/>
      <c r="O609" s="58"/>
      <c r="P609" s="58"/>
      <c r="Q609" s="80"/>
      <c r="S609" s="81"/>
    </row>
    <row r="610">
      <c r="M610" s="58"/>
      <c r="N610" s="58"/>
      <c r="O610" s="58"/>
      <c r="P610" s="58"/>
      <c r="Q610" s="80"/>
      <c r="S610" s="81"/>
    </row>
    <row r="611">
      <c r="M611" s="58"/>
      <c r="N611" s="58"/>
      <c r="O611" s="58"/>
      <c r="P611" s="58"/>
      <c r="Q611" s="80"/>
      <c r="S611" s="81"/>
    </row>
    <row r="612">
      <c r="M612" s="58"/>
      <c r="N612" s="58"/>
      <c r="O612" s="58"/>
      <c r="P612" s="58"/>
      <c r="Q612" s="80"/>
      <c r="S612" s="81"/>
    </row>
    <row r="613">
      <c r="M613" s="58"/>
      <c r="N613" s="58"/>
      <c r="O613" s="58"/>
      <c r="P613" s="58"/>
      <c r="Q613" s="80"/>
      <c r="S613" s="81"/>
    </row>
    <row r="614">
      <c r="M614" s="58"/>
      <c r="N614" s="58"/>
      <c r="O614" s="58"/>
      <c r="P614" s="58"/>
      <c r="Q614" s="80"/>
      <c r="S614" s="81"/>
    </row>
    <row r="615">
      <c r="M615" s="58"/>
      <c r="N615" s="58"/>
      <c r="O615" s="58"/>
      <c r="P615" s="58"/>
      <c r="Q615" s="80"/>
      <c r="S615" s="81"/>
    </row>
    <row r="616">
      <c r="M616" s="58"/>
      <c r="N616" s="58"/>
      <c r="O616" s="58"/>
      <c r="P616" s="58"/>
      <c r="Q616" s="80"/>
      <c r="S616" s="81"/>
    </row>
    <row r="617">
      <c r="M617" s="58"/>
      <c r="N617" s="58"/>
      <c r="O617" s="58"/>
      <c r="P617" s="58"/>
      <c r="Q617" s="80"/>
      <c r="S617" s="81"/>
    </row>
    <row r="618">
      <c r="M618" s="58"/>
      <c r="N618" s="58"/>
      <c r="O618" s="58"/>
      <c r="P618" s="58"/>
      <c r="Q618" s="80"/>
      <c r="S618" s="81"/>
    </row>
    <row r="619">
      <c r="M619" s="58"/>
      <c r="N619" s="58"/>
      <c r="O619" s="58"/>
      <c r="P619" s="58"/>
      <c r="Q619" s="80"/>
      <c r="S619" s="81"/>
    </row>
    <row r="620">
      <c r="M620" s="58"/>
      <c r="N620" s="58"/>
      <c r="O620" s="58"/>
      <c r="P620" s="58"/>
      <c r="Q620" s="80"/>
      <c r="S620" s="81"/>
    </row>
    <row r="621">
      <c r="M621" s="58"/>
      <c r="N621" s="58"/>
      <c r="O621" s="58"/>
      <c r="P621" s="58"/>
      <c r="Q621" s="80"/>
      <c r="S621" s="81"/>
    </row>
    <row r="622">
      <c r="M622" s="58"/>
      <c r="N622" s="58"/>
      <c r="O622" s="58"/>
      <c r="P622" s="58"/>
      <c r="Q622" s="80"/>
      <c r="S622" s="81"/>
    </row>
    <row r="623">
      <c r="M623" s="58"/>
      <c r="N623" s="58"/>
      <c r="O623" s="58"/>
      <c r="P623" s="58"/>
      <c r="Q623" s="80"/>
      <c r="S623" s="81"/>
    </row>
    <row r="624">
      <c r="M624" s="58"/>
      <c r="N624" s="58"/>
      <c r="O624" s="58"/>
      <c r="P624" s="58"/>
      <c r="Q624" s="80"/>
      <c r="S624" s="81"/>
    </row>
    <row r="625">
      <c r="M625" s="58"/>
      <c r="N625" s="58"/>
      <c r="O625" s="58"/>
      <c r="P625" s="58"/>
      <c r="Q625" s="80"/>
      <c r="S625" s="81"/>
    </row>
    <row r="626">
      <c r="M626" s="58"/>
      <c r="N626" s="58"/>
      <c r="O626" s="58"/>
      <c r="P626" s="58"/>
      <c r="Q626" s="80"/>
      <c r="S626" s="81"/>
    </row>
    <row r="627">
      <c r="M627" s="58"/>
      <c r="N627" s="58"/>
      <c r="O627" s="58"/>
      <c r="P627" s="58"/>
      <c r="Q627" s="80"/>
      <c r="S627" s="81"/>
    </row>
    <row r="628">
      <c r="M628" s="58"/>
      <c r="N628" s="58"/>
      <c r="O628" s="58"/>
      <c r="P628" s="58"/>
      <c r="Q628" s="80"/>
      <c r="S628" s="81"/>
    </row>
    <row r="629">
      <c r="M629" s="58"/>
      <c r="N629" s="58"/>
      <c r="O629" s="58"/>
      <c r="P629" s="58"/>
      <c r="Q629" s="80"/>
      <c r="S629" s="81"/>
    </row>
    <row r="630">
      <c r="M630" s="58"/>
      <c r="N630" s="58"/>
      <c r="O630" s="58"/>
      <c r="P630" s="58"/>
      <c r="Q630" s="80"/>
      <c r="S630" s="81"/>
    </row>
    <row r="631">
      <c r="M631" s="58"/>
      <c r="N631" s="58"/>
      <c r="O631" s="58"/>
      <c r="P631" s="58"/>
      <c r="Q631" s="80"/>
      <c r="S631" s="81"/>
    </row>
    <row r="632">
      <c r="M632" s="58"/>
      <c r="N632" s="58"/>
      <c r="O632" s="58"/>
      <c r="P632" s="58"/>
      <c r="Q632" s="80"/>
      <c r="S632" s="81"/>
    </row>
    <row r="633">
      <c r="M633" s="58"/>
      <c r="N633" s="58"/>
      <c r="O633" s="58"/>
      <c r="P633" s="58"/>
      <c r="Q633" s="80"/>
      <c r="S633" s="81"/>
    </row>
    <row r="634">
      <c r="M634" s="58"/>
      <c r="N634" s="58"/>
      <c r="O634" s="58"/>
      <c r="P634" s="58"/>
      <c r="Q634" s="80"/>
      <c r="S634" s="81"/>
    </row>
    <row r="635">
      <c r="M635" s="58"/>
      <c r="N635" s="58"/>
      <c r="O635" s="58"/>
      <c r="P635" s="58"/>
      <c r="Q635" s="80"/>
      <c r="S635" s="81"/>
    </row>
    <row r="636">
      <c r="M636" s="58"/>
      <c r="N636" s="58"/>
      <c r="O636" s="58"/>
      <c r="P636" s="58"/>
      <c r="Q636" s="80"/>
      <c r="S636" s="81"/>
    </row>
    <row r="637">
      <c r="M637" s="58"/>
      <c r="N637" s="58"/>
      <c r="O637" s="58"/>
      <c r="P637" s="58"/>
      <c r="Q637" s="80"/>
      <c r="S637" s="81"/>
    </row>
    <row r="638">
      <c r="M638" s="58"/>
      <c r="N638" s="58"/>
      <c r="O638" s="58"/>
      <c r="P638" s="58"/>
      <c r="Q638" s="80"/>
      <c r="S638" s="81"/>
    </row>
    <row r="639">
      <c r="M639" s="58"/>
      <c r="N639" s="58"/>
      <c r="O639" s="58"/>
      <c r="P639" s="58"/>
      <c r="Q639" s="80"/>
      <c r="S639" s="81"/>
    </row>
    <row r="640">
      <c r="M640" s="58"/>
      <c r="N640" s="58"/>
      <c r="O640" s="58"/>
      <c r="P640" s="58"/>
      <c r="Q640" s="80"/>
      <c r="S640" s="81"/>
    </row>
    <row r="641">
      <c r="M641" s="58"/>
      <c r="N641" s="58"/>
      <c r="O641" s="58"/>
      <c r="P641" s="58"/>
      <c r="Q641" s="80"/>
      <c r="S641" s="81"/>
    </row>
    <row r="642">
      <c r="M642" s="58"/>
      <c r="N642" s="58"/>
      <c r="O642" s="58"/>
      <c r="P642" s="58"/>
      <c r="Q642" s="80"/>
      <c r="S642" s="81"/>
    </row>
    <row r="643">
      <c r="M643" s="58"/>
      <c r="N643" s="58"/>
      <c r="O643" s="58"/>
      <c r="P643" s="58"/>
      <c r="Q643" s="80"/>
      <c r="S643" s="81"/>
    </row>
    <row r="644">
      <c r="M644" s="58"/>
      <c r="N644" s="58"/>
      <c r="O644" s="58"/>
      <c r="P644" s="58"/>
      <c r="Q644" s="80"/>
      <c r="S644" s="81"/>
    </row>
    <row r="645">
      <c r="M645" s="58"/>
      <c r="N645" s="58"/>
      <c r="O645" s="58"/>
      <c r="P645" s="58"/>
      <c r="Q645" s="80"/>
      <c r="S645" s="81"/>
    </row>
    <row r="646">
      <c r="M646" s="58"/>
      <c r="N646" s="58"/>
      <c r="O646" s="58"/>
      <c r="P646" s="58"/>
      <c r="Q646" s="80"/>
      <c r="S646" s="81"/>
    </row>
    <row r="647">
      <c r="M647" s="58"/>
      <c r="N647" s="58"/>
      <c r="O647" s="58"/>
      <c r="P647" s="58"/>
      <c r="Q647" s="80"/>
      <c r="S647" s="81"/>
    </row>
    <row r="648">
      <c r="M648" s="58"/>
      <c r="N648" s="58"/>
      <c r="O648" s="58"/>
      <c r="P648" s="58"/>
      <c r="Q648" s="80"/>
      <c r="S648" s="81"/>
    </row>
    <row r="649">
      <c r="M649" s="58"/>
      <c r="N649" s="58"/>
      <c r="O649" s="58"/>
      <c r="P649" s="58"/>
      <c r="Q649" s="80"/>
      <c r="S649" s="81"/>
    </row>
    <row r="650">
      <c r="M650" s="58"/>
      <c r="N650" s="58"/>
      <c r="O650" s="58"/>
      <c r="P650" s="58"/>
      <c r="Q650" s="80"/>
      <c r="S650" s="81"/>
    </row>
    <row r="651">
      <c r="M651" s="58"/>
      <c r="N651" s="58"/>
      <c r="O651" s="58"/>
      <c r="P651" s="58"/>
      <c r="Q651" s="80"/>
      <c r="S651" s="81"/>
    </row>
    <row r="652">
      <c r="M652" s="58"/>
      <c r="N652" s="58"/>
      <c r="O652" s="58"/>
      <c r="P652" s="58"/>
      <c r="Q652" s="80"/>
      <c r="S652" s="81"/>
    </row>
    <row r="653">
      <c r="M653" s="58"/>
      <c r="N653" s="58"/>
      <c r="O653" s="58"/>
      <c r="P653" s="58"/>
      <c r="Q653" s="80"/>
      <c r="S653" s="81"/>
    </row>
    <row r="654">
      <c r="M654" s="58"/>
      <c r="N654" s="58"/>
      <c r="O654" s="58"/>
      <c r="P654" s="58"/>
      <c r="Q654" s="80"/>
      <c r="S654" s="81"/>
    </row>
    <row r="655">
      <c r="M655" s="58"/>
      <c r="N655" s="58"/>
      <c r="O655" s="58"/>
      <c r="P655" s="58"/>
      <c r="Q655" s="80"/>
      <c r="S655" s="81"/>
    </row>
    <row r="656">
      <c r="M656" s="58"/>
      <c r="N656" s="58"/>
      <c r="O656" s="58"/>
      <c r="P656" s="58"/>
      <c r="Q656" s="80"/>
      <c r="S656" s="81"/>
    </row>
    <row r="657">
      <c r="M657" s="58"/>
      <c r="N657" s="58"/>
      <c r="O657" s="58"/>
      <c r="P657" s="58"/>
      <c r="Q657" s="80"/>
      <c r="S657" s="81"/>
    </row>
    <row r="658">
      <c r="M658" s="58"/>
      <c r="N658" s="58"/>
      <c r="O658" s="58"/>
      <c r="P658" s="58"/>
      <c r="Q658" s="80"/>
      <c r="S658" s="81"/>
    </row>
    <row r="659">
      <c r="M659" s="58"/>
      <c r="N659" s="58"/>
      <c r="O659" s="58"/>
      <c r="P659" s="58"/>
      <c r="Q659" s="80"/>
      <c r="S659" s="81"/>
    </row>
    <row r="660">
      <c r="M660" s="58"/>
      <c r="N660" s="58"/>
      <c r="O660" s="58"/>
      <c r="P660" s="58"/>
      <c r="Q660" s="80"/>
      <c r="S660" s="81"/>
    </row>
    <row r="661">
      <c r="M661" s="58"/>
      <c r="N661" s="58"/>
      <c r="O661" s="58"/>
      <c r="P661" s="58"/>
      <c r="Q661" s="80"/>
      <c r="S661" s="81"/>
    </row>
    <row r="662">
      <c r="M662" s="58"/>
      <c r="N662" s="58"/>
      <c r="O662" s="58"/>
      <c r="P662" s="58"/>
      <c r="Q662" s="80"/>
      <c r="S662" s="81"/>
    </row>
    <row r="663">
      <c r="M663" s="58"/>
      <c r="N663" s="58"/>
      <c r="O663" s="58"/>
      <c r="P663" s="58"/>
      <c r="Q663" s="80"/>
      <c r="S663" s="81"/>
    </row>
    <row r="664">
      <c r="M664" s="58"/>
      <c r="N664" s="58"/>
      <c r="O664" s="58"/>
      <c r="P664" s="58"/>
      <c r="Q664" s="80"/>
      <c r="S664" s="81"/>
    </row>
    <row r="665">
      <c r="M665" s="58"/>
      <c r="N665" s="58"/>
      <c r="O665" s="58"/>
      <c r="P665" s="58"/>
      <c r="Q665" s="80"/>
      <c r="S665" s="81"/>
    </row>
    <row r="666">
      <c r="M666" s="58"/>
      <c r="N666" s="58"/>
      <c r="O666" s="58"/>
      <c r="P666" s="58"/>
      <c r="Q666" s="80"/>
      <c r="S666" s="81"/>
    </row>
    <row r="667">
      <c r="M667" s="58"/>
      <c r="N667" s="58"/>
      <c r="O667" s="58"/>
      <c r="P667" s="58"/>
      <c r="Q667" s="80"/>
      <c r="S667" s="81"/>
    </row>
    <row r="668">
      <c r="M668" s="58"/>
      <c r="N668" s="58"/>
      <c r="O668" s="58"/>
      <c r="P668" s="58"/>
      <c r="Q668" s="80"/>
      <c r="S668" s="81"/>
    </row>
    <row r="669">
      <c r="M669" s="58"/>
      <c r="N669" s="58"/>
      <c r="O669" s="58"/>
      <c r="P669" s="58"/>
      <c r="Q669" s="80"/>
      <c r="S669" s="81"/>
    </row>
    <row r="670">
      <c r="M670" s="58"/>
      <c r="N670" s="58"/>
      <c r="O670" s="58"/>
      <c r="P670" s="58"/>
      <c r="Q670" s="80"/>
      <c r="S670" s="81"/>
    </row>
    <row r="671">
      <c r="M671" s="58"/>
      <c r="N671" s="58"/>
      <c r="O671" s="58"/>
      <c r="P671" s="58"/>
      <c r="Q671" s="80"/>
      <c r="S671" s="81"/>
    </row>
    <row r="672">
      <c r="M672" s="58"/>
      <c r="N672" s="58"/>
      <c r="O672" s="58"/>
      <c r="P672" s="58"/>
      <c r="Q672" s="80"/>
      <c r="S672" s="81"/>
    </row>
    <row r="673">
      <c r="M673" s="58"/>
      <c r="N673" s="58"/>
      <c r="O673" s="58"/>
      <c r="P673" s="58"/>
      <c r="Q673" s="80"/>
      <c r="S673" s="81"/>
    </row>
    <row r="674">
      <c r="M674" s="58"/>
      <c r="N674" s="58"/>
      <c r="O674" s="58"/>
      <c r="P674" s="58"/>
      <c r="Q674" s="80"/>
      <c r="S674" s="81"/>
    </row>
    <row r="675">
      <c r="M675" s="58"/>
      <c r="N675" s="58"/>
      <c r="O675" s="58"/>
      <c r="P675" s="58"/>
      <c r="Q675" s="80"/>
      <c r="S675" s="81"/>
    </row>
    <row r="676">
      <c r="M676" s="58"/>
      <c r="N676" s="58"/>
      <c r="O676" s="58"/>
      <c r="P676" s="58"/>
      <c r="Q676" s="80"/>
      <c r="S676" s="81"/>
    </row>
    <row r="677">
      <c r="M677" s="58"/>
      <c r="N677" s="58"/>
      <c r="O677" s="58"/>
      <c r="P677" s="58"/>
      <c r="Q677" s="80"/>
      <c r="S677" s="81"/>
    </row>
    <row r="678">
      <c r="M678" s="58"/>
      <c r="N678" s="58"/>
      <c r="O678" s="58"/>
      <c r="P678" s="58"/>
      <c r="Q678" s="80"/>
      <c r="S678" s="81"/>
    </row>
    <row r="679">
      <c r="M679" s="58"/>
      <c r="N679" s="58"/>
      <c r="O679" s="58"/>
      <c r="P679" s="58"/>
      <c r="Q679" s="80"/>
      <c r="S679" s="81"/>
    </row>
    <row r="680">
      <c r="M680" s="58"/>
      <c r="N680" s="58"/>
      <c r="O680" s="58"/>
      <c r="P680" s="58"/>
      <c r="Q680" s="80"/>
      <c r="S680" s="81"/>
    </row>
    <row r="681">
      <c r="M681" s="58"/>
      <c r="N681" s="58"/>
      <c r="O681" s="58"/>
      <c r="P681" s="58"/>
      <c r="Q681" s="80"/>
      <c r="S681" s="81"/>
    </row>
    <row r="682">
      <c r="M682" s="58"/>
      <c r="N682" s="58"/>
      <c r="O682" s="58"/>
      <c r="P682" s="58"/>
      <c r="Q682" s="80"/>
      <c r="S682" s="81"/>
    </row>
    <row r="683">
      <c r="M683" s="58"/>
      <c r="N683" s="58"/>
      <c r="O683" s="58"/>
      <c r="P683" s="58"/>
      <c r="Q683" s="80"/>
      <c r="S683" s="81"/>
    </row>
    <row r="684">
      <c r="M684" s="58"/>
      <c r="N684" s="58"/>
      <c r="O684" s="58"/>
      <c r="P684" s="58"/>
      <c r="Q684" s="80"/>
      <c r="S684" s="81"/>
    </row>
    <row r="685">
      <c r="M685" s="58"/>
      <c r="N685" s="58"/>
      <c r="O685" s="58"/>
      <c r="P685" s="58"/>
      <c r="Q685" s="80"/>
      <c r="S685" s="81"/>
    </row>
    <row r="686">
      <c r="M686" s="58"/>
      <c r="N686" s="58"/>
      <c r="O686" s="58"/>
      <c r="P686" s="58"/>
      <c r="Q686" s="80"/>
      <c r="S686" s="81"/>
    </row>
    <row r="687">
      <c r="M687" s="58"/>
      <c r="N687" s="58"/>
      <c r="O687" s="58"/>
      <c r="P687" s="58"/>
      <c r="Q687" s="80"/>
      <c r="S687" s="81"/>
    </row>
    <row r="688">
      <c r="M688" s="58"/>
      <c r="N688" s="58"/>
      <c r="O688" s="58"/>
      <c r="P688" s="58"/>
      <c r="Q688" s="80"/>
      <c r="S688" s="81"/>
    </row>
    <row r="689">
      <c r="M689" s="58"/>
      <c r="N689" s="58"/>
      <c r="O689" s="58"/>
      <c r="P689" s="58"/>
      <c r="Q689" s="80"/>
      <c r="S689" s="81"/>
    </row>
    <row r="690">
      <c r="M690" s="58"/>
      <c r="N690" s="58"/>
      <c r="O690" s="58"/>
      <c r="P690" s="58"/>
      <c r="Q690" s="80"/>
      <c r="S690" s="81"/>
    </row>
    <row r="691">
      <c r="M691" s="58"/>
      <c r="N691" s="58"/>
      <c r="O691" s="58"/>
      <c r="P691" s="58"/>
      <c r="Q691" s="80"/>
      <c r="S691" s="81"/>
    </row>
    <row r="692">
      <c r="M692" s="58"/>
      <c r="N692" s="58"/>
      <c r="O692" s="58"/>
      <c r="P692" s="58"/>
      <c r="Q692" s="80"/>
      <c r="S692" s="81"/>
    </row>
    <row r="693">
      <c r="M693" s="58"/>
      <c r="N693" s="58"/>
      <c r="O693" s="58"/>
      <c r="P693" s="58"/>
      <c r="Q693" s="80"/>
      <c r="S693" s="81"/>
    </row>
    <row r="694">
      <c r="M694" s="58"/>
      <c r="N694" s="58"/>
      <c r="O694" s="58"/>
      <c r="P694" s="58"/>
      <c r="Q694" s="80"/>
      <c r="S694" s="81"/>
    </row>
    <row r="695">
      <c r="M695" s="58"/>
      <c r="N695" s="58"/>
      <c r="O695" s="58"/>
      <c r="P695" s="58"/>
      <c r="Q695" s="80"/>
      <c r="S695" s="81"/>
    </row>
    <row r="696">
      <c r="M696" s="58"/>
      <c r="N696" s="58"/>
      <c r="O696" s="58"/>
      <c r="P696" s="58"/>
      <c r="Q696" s="80"/>
      <c r="S696" s="81"/>
    </row>
    <row r="697">
      <c r="M697" s="58"/>
      <c r="N697" s="58"/>
      <c r="O697" s="58"/>
      <c r="P697" s="58"/>
      <c r="Q697" s="80"/>
      <c r="S697" s="81"/>
    </row>
    <row r="698">
      <c r="M698" s="58"/>
      <c r="N698" s="58"/>
      <c r="O698" s="58"/>
      <c r="P698" s="58"/>
      <c r="Q698" s="80"/>
      <c r="S698" s="81"/>
    </row>
    <row r="699">
      <c r="M699" s="58"/>
      <c r="N699" s="58"/>
      <c r="O699" s="58"/>
      <c r="P699" s="58"/>
      <c r="Q699" s="80"/>
      <c r="S699" s="81"/>
    </row>
    <row r="700">
      <c r="M700" s="58"/>
      <c r="N700" s="58"/>
      <c r="O700" s="58"/>
      <c r="P700" s="58"/>
      <c r="Q700" s="80"/>
      <c r="S700" s="81"/>
    </row>
    <row r="701">
      <c r="M701" s="58"/>
      <c r="N701" s="58"/>
      <c r="O701" s="58"/>
      <c r="P701" s="58"/>
      <c r="Q701" s="80"/>
      <c r="S701" s="81"/>
    </row>
    <row r="702">
      <c r="M702" s="58"/>
      <c r="N702" s="58"/>
      <c r="O702" s="58"/>
      <c r="P702" s="58"/>
      <c r="Q702" s="80"/>
      <c r="S702" s="81"/>
    </row>
    <row r="703">
      <c r="M703" s="58"/>
      <c r="N703" s="58"/>
      <c r="O703" s="58"/>
      <c r="P703" s="58"/>
      <c r="Q703" s="80"/>
      <c r="S703" s="81"/>
    </row>
    <row r="704">
      <c r="M704" s="58"/>
      <c r="N704" s="58"/>
      <c r="O704" s="58"/>
      <c r="P704" s="58"/>
      <c r="Q704" s="80"/>
      <c r="S704" s="81"/>
    </row>
    <row r="705">
      <c r="M705" s="58"/>
      <c r="N705" s="58"/>
      <c r="O705" s="58"/>
      <c r="P705" s="58"/>
      <c r="Q705" s="80"/>
      <c r="S705" s="81"/>
    </row>
    <row r="706">
      <c r="M706" s="58"/>
      <c r="N706" s="58"/>
      <c r="O706" s="58"/>
      <c r="P706" s="58"/>
      <c r="Q706" s="80"/>
      <c r="S706" s="81"/>
    </row>
    <row r="707">
      <c r="M707" s="58"/>
      <c r="N707" s="58"/>
      <c r="O707" s="58"/>
      <c r="P707" s="58"/>
      <c r="Q707" s="80"/>
      <c r="S707" s="81"/>
    </row>
    <row r="708">
      <c r="M708" s="58"/>
      <c r="N708" s="58"/>
      <c r="O708" s="58"/>
      <c r="P708" s="58"/>
      <c r="Q708" s="80"/>
      <c r="S708" s="81"/>
    </row>
    <row r="709">
      <c r="M709" s="58"/>
      <c r="N709" s="58"/>
      <c r="O709" s="58"/>
      <c r="P709" s="58"/>
      <c r="Q709" s="80"/>
      <c r="S709" s="81"/>
    </row>
    <row r="710">
      <c r="M710" s="58"/>
      <c r="N710" s="58"/>
      <c r="O710" s="58"/>
      <c r="P710" s="58"/>
      <c r="Q710" s="80"/>
      <c r="S710" s="81"/>
    </row>
    <row r="711">
      <c r="M711" s="58"/>
      <c r="N711" s="58"/>
      <c r="O711" s="58"/>
      <c r="P711" s="58"/>
      <c r="Q711" s="80"/>
      <c r="S711" s="81"/>
    </row>
    <row r="712">
      <c r="M712" s="58"/>
      <c r="N712" s="58"/>
      <c r="O712" s="58"/>
      <c r="P712" s="58"/>
      <c r="Q712" s="80"/>
      <c r="S712" s="81"/>
    </row>
    <row r="713">
      <c r="M713" s="58"/>
      <c r="N713" s="58"/>
      <c r="O713" s="58"/>
      <c r="P713" s="58"/>
      <c r="Q713" s="80"/>
      <c r="S713" s="81"/>
    </row>
    <row r="714">
      <c r="M714" s="58"/>
      <c r="N714" s="58"/>
      <c r="O714" s="58"/>
      <c r="P714" s="58"/>
      <c r="Q714" s="80"/>
      <c r="S714" s="81"/>
    </row>
    <row r="715">
      <c r="M715" s="58"/>
      <c r="N715" s="58"/>
      <c r="O715" s="58"/>
      <c r="P715" s="58"/>
      <c r="Q715" s="80"/>
      <c r="S715" s="81"/>
    </row>
    <row r="716">
      <c r="M716" s="58"/>
      <c r="N716" s="58"/>
      <c r="O716" s="58"/>
      <c r="P716" s="58"/>
      <c r="Q716" s="80"/>
      <c r="S716" s="81"/>
    </row>
    <row r="717">
      <c r="M717" s="58"/>
      <c r="N717" s="58"/>
      <c r="O717" s="58"/>
      <c r="P717" s="58"/>
      <c r="Q717" s="80"/>
      <c r="S717" s="81"/>
    </row>
    <row r="718">
      <c r="M718" s="58"/>
      <c r="N718" s="58"/>
      <c r="O718" s="58"/>
      <c r="P718" s="58"/>
      <c r="Q718" s="80"/>
      <c r="S718" s="81"/>
    </row>
    <row r="719">
      <c r="M719" s="58"/>
      <c r="N719" s="58"/>
      <c r="O719" s="58"/>
      <c r="P719" s="58"/>
      <c r="Q719" s="80"/>
      <c r="S719" s="81"/>
    </row>
    <row r="720">
      <c r="M720" s="58"/>
      <c r="N720" s="58"/>
      <c r="O720" s="58"/>
      <c r="P720" s="58"/>
      <c r="Q720" s="80"/>
      <c r="S720" s="81"/>
    </row>
    <row r="721">
      <c r="M721" s="58"/>
      <c r="N721" s="58"/>
      <c r="O721" s="58"/>
      <c r="P721" s="58"/>
      <c r="Q721" s="80"/>
      <c r="S721" s="81"/>
    </row>
    <row r="722">
      <c r="M722" s="58"/>
      <c r="N722" s="58"/>
      <c r="O722" s="58"/>
      <c r="P722" s="58"/>
      <c r="Q722" s="80"/>
      <c r="S722" s="81"/>
    </row>
    <row r="723">
      <c r="M723" s="58"/>
      <c r="N723" s="58"/>
      <c r="O723" s="58"/>
      <c r="P723" s="58"/>
      <c r="Q723" s="80"/>
      <c r="S723" s="81"/>
    </row>
    <row r="724">
      <c r="M724" s="58"/>
      <c r="N724" s="58"/>
      <c r="O724" s="58"/>
      <c r="P724" s="58"/>
      <c r="Q724" s="80"/>
      <c r="S724" s="81"/>
    </row>
    <row r="725">
      <c r="M725" s="58"/>
      <c r="N725" s="58"/>
      <c r="O725" s="58"/>
      <c r="P725" s="58"/>
      <c r="Q725" s="80"/>
      <c r="S725" s="81"/>
    </row>
    <row r="726">
      <c r="M726" s="58"/>
      <c r="N726" s="58"/>
      <c r="O726" s="58"/>
      <c r="P726" s="58"/>
      <c r="Q726" s="80"/>
      <c r="S726" s="81"/>
    </row>
    <row r="727">
      <c r="M727" s="58"/>
      <c r="N727" s="58"/>
      <c r="O727" s="58"/>
      <c r="P727" s="58"/>
      <c r="Q727" s="80"/>
      <c r="S727" s="81"/>
    </row>
    <row r="728">
      <c r="M728" s="58"/>
      <c r="N728" s="58"/>
      <c r="O728" s="58"/>
      <c r="P728" s="58"/>
      <c r="Q728" s="80"/>
      <c r="S728" s="81"/>
    </row>
    <row r="729">
      <c r="M729" s="58"/>
      <c r="N729" s="58"/>
      <c r="O729" s="58"/>
      <c r="P729" s="58"/>
      <c r="Q729" s="80"/>
      <c r="S729" s="81"/>
    </row>
    <row r="730">
      <c r="M730" s="58"/>
      <c r="N730" s="58"/>
      <c r="O730" s="58"/>
      <c r="P730" s="58"/>
      <c r="Q730" s="80"/>
      <c r="S730" s="81"/>
    </row>
    <row r="731">
      <c r="M731" s="58"/>
      <c r="N731" s="58"/>
      <c r="O731" s="58"/>
      <c r="P731" s="58"/>
      <c r="Q731" s="80"/>
      <c r="S731" s="81"/>
    </row>
    <row r="732">
      <c r="M732" s="58"/>
      <c r="N732" s="58"/>
      <c r="O732" s="58"/>
      <c r="P732" s="58"/>
      <c r="Q732" s="80"/>
      <c r="S732" s="81"/>
    </row>
    <row r="733">
      <c r="M733" s="58"/>
      <c r="N733" s="58"/>
      <c r="O733" s="58"/>
      <c r="P733" s="58"/>
      <c r="Q733" s="80"/>
      <c r="S733" s="81"/>
    </row>
    <row r="734">
      <c r="M734" s="58"/>
      <c r="N734" s="58"/>
      <c r="O734" s="58"/>
      <c r="P734" s="58"/>
      <c r="Q734" s="80"/>
      <c r="S734" s="81"/>
    </row>
    <row r="735">
      <c r="M735" s="58"/>
      <c r="N735" s="58"/>
      <c r="O735" s="58"/>
      <c r="P735" s="58"/>
      <c r="Q735" s="80"/>
      <c r="S735" s="81"/>
    </row>
    <row r="736">
      <c r="M736" s="58"/>
      <c r="N736" s="58"/>
      <c r="O736" s="58"/>
      <c r="P736" s="58"/>
      <c r="Q736" s="80"/>
      <c r="S736" s="81"/>
    </row>
    <row r="737">
      <c r="M737" s="58"/>
      <c r="N737" s="58"/>
      <c r="O737" s="58"/>
      <c r="P737" s="58"/>
      <c r="Q737" s="80"/>
      <c r="S737" s="81"/>
    </row>
    <row r="738">
      <c r="M738" s="58"/>
      <c r="N738" s="58"/>
      <c r="O738" s="58"/>
      <c r="P738" s="58"/>
      <c r="Q738" s="80"/>
      <c r="S738" s="81"/>
    </row>
    <row r="739">
      <c r="M739" s="58"/>
      <c r="N739" s="58"/>
      <c r="O739" s="58"/>
      <c r="P739" s="58"/>
      <c r="Q739" s="80"/>
      <c r="S739" s="81"/>
    </row>
    <row r="740">
      <c r="M740" s="58"/>
      <c r="N740" s="58"/>
      <c r="O740" s="58"/>
      <c r="P740" s="58"/>
      <c r="Q740" s="80"/>
      <c r="S740" s="81"/>
    </row>
    <row r="741">
      <c r="M741" s="58"/>
      <c r="N741" s="58"/>
      <c r="O741" s="58"/>
      <c r="P741" s="58"/>
      <c r="Q741" s="80"/>
      <c r="S741" s="81"/>
    </row>
    <row r="742">
      <c r="M742" s="58"/>
      <c r="N742" s="58"/>
      <c r="O742" s="58"/>
      <c r="P742" s="58"/>
      <c r="Q742" s="80"/>
      <c r="S742" s="81"/>
    </row>
    <row r="743">
      <c r="M743" s="58"/>
      <c r="N743" s="58"/>
      <c r="O743" s="58"/>
      <c r="P743" s="58"/>
      <c r="Q743" s="80"/>
      <c r="S743" s="81"/>
    </row>
    <row r="744">
      <c r="M744" s="58"/>
      <c r="N744" s="58"/>
      <c r="O744" s="58"/>
      <c r="P744" s="58"/>
      <c r="Q744" s="80"/>
      <c r="S744" s="81"/>
    </row>
    <row r="745">
      <c r="M745" s="58"/>
      <c r="N745" s="58"/>
      <c r="O745" s="58"/>
      <c r="P745" s="58"/>
      <c r="Q745" s="80"/>
      <c r="S745" s="81"/>
    </row>
    <row r="746">
      <c r="M746" s="58"/>
      <c r="N746" s="58"/>
      <c r="O746" s="58"/>
      <c r="P746" s="58"/>
      <c r="Q746" s="80"/>
      <c r="S746" s="81"/>
    </row>
    <row r="747">
      <c r="M747" s="58"/>
      <c r="N747" s="58"/>
      <c r="O747" s="58"/>
      <c r="P747" s="58"/>
      <c r="Q747" s="80"/>
      <c r="S747" s="81"/>
    </row>
    <row r="748">
      <c r="M748" s="58"/>
      <c r="N748" s="58"/>
      <c r="O748" s="58"/>
      <c r="P748" s="58"/>
      <c r="Q748" s="80"/>
      <c r="S748" s="81"/>
    </row>
    <row r="749">
      <c r="M749" s="58"/>
      <c r="N749" s="58"/>
      <c r="O749" s="58"/>
      <c r="P749" s="58"/>
      <c r="Q749" s="80"/>
      <c r="S749" s="81"/>
    </row>
    <row r="750">
      <c r="M750" s="58"/>
      <c r="N750" s="58"/>
      <c r="O750" s="58"/>
      <c r="P750" s="58"/>
      <c r="Q750" s="80"/>
      <c r="S750" s="81"/>
    </row>
    <row r="751">
      <c r="M751" s="58"/>
      <c r="N751" s="58"/>
      <c r="O751" s="58"/>
      <c r="P751" s="58"/>
      <c r="Q751" s="80"/>
      <c r="S751" s="81"/>
    </row>
    <row r="752">
      <c r="M752" s="58"/>
      <c r="N752" s="58"/>
      <c r="O752" s="58"/>
      <c r="P752" s="58"/>
      <c r="Q752" s="80"/>
      <c r="S752" s="81"/>
    </row>
    <row r="753">
      <c r="M753" s="58"/>
      <c r="N753" s="58"/>
      <c r="O753" s="58"/>
      <c r="P753" s="58"/>
      <c r="Q753" s="80"/>
      <c r="S753" s="81"/>
    </row>
    <row r="754">
      <c r="M754" s="58"/>
      <c r="N754" s="58"/>
      <c r="O754" s="58"/>
      <c r="P754" s="58"/>
      <c r="Q754" s="80"/>
      <c r="S754" s="81"/>
    </row>
    <row r="755">
      <c r="M755" s="58"/>
      <c r="N755" s="58"/>
      <c r="O755" s="58"/>
      <c r="P755" s="58"/>
      <c r="Q755" s="80"/>
      <c r="S755" s="81"/>
    </row>
    <row r="756">
      <c r="M756" s="58"/>
      <c r="N756" s="58"/>
      <c r="O756" s="58"/>
      <c r="P756" s="58"/>
      <c r="Q756" s="80"/>
      <c r="S756" s="81"/>
    </row>
    <row r="757">
      <c r="M757" s="58"/>
      <c r="N757" s="58"/>
      <c r="O757" s="58"/>
      <c r="P757" s="58"/>
      <c r="Q757" s="80"/>
      <c r="S757" s="81"/>
    </row>
    <row r="758">
      <c r="M758" s="58"/>
      <c r="N758" s="58"/>
      <c r="O758" s="58"/>
      <c r="P758" s="58"/>
      <c r="Q758" s="80"/>
      <c r="S758" s="81"/>
    </row>
    <row r="759">
      <c r="M759" s="58"/>
      <c r="N759" s="58"/>
      <c r="O759" s="58"/>
      <c r="P759" s="58"/>
      <c r="Q759" s="80"/>
      <c r="S759" s="81"/>
    </row>
    <row r="760">
      <c r="M760" s="58"/>
      <c r="N760" s="58"/>
      <c r="O760" s="58"/>
      <c r="P760" s="58"/>
      <c r="Q760" s="80"/>
      <c r="S760" s="81"/>
    </row>
    <row r="761">
      <c r="M761" s="58"/>
      <c r="N761" s="58"/>
      <c r="O761" s="58"/>
      <c r="P761" s="58"/>
      <c r="Q761" s="80"/>
      <c r="S761" s="81"/>
    </row>
    <row r="762">
      <c r="M762" s="58"/>
      <c r="N762" s="58"/>
      <c r="O762" s="58"/>
      <c r="P762" s="58"/>
      <c r="Q762" s="80"/>
      <c r="S762" s="81"/>
    </row>
    <row r="763">
      <c r="M763" s="58"/>
      <c r="N763" s="58"/>
      <c r="O763" s="58"/>
      <c r="P763" s="58"/>
      <c r="Q763" s="80"/>
      <c r="S763" s="81"/>
    </row>
    <row r="764">
      <c r="M764" s="58"/>
      <c r="N764" s="58"/>
      <c r="O764" s="58"/>
      <c r="P764" s="58"/>
      <c r="Q764" s="80"/>
      <c r="S764" s="81"/>
    </row>
    <row r="765">
      <c r="M765" s="58"/>
      <c r="N765" s="58"/>
      <c r="O765" s="58"/>
      <c r="P765" s="58"/>
      <c r="Q765" s="80"/>
      <c r="S765" s="81"/>
    </row>
    <row r="766">
      <c r="M766" s="58"/>
      <c r="N766" s="58"/>
      <c r="O766" s="58"/>
      <c r="P766" s="58"/>
      <c r="Q766" s="80"/>
      <c r="S766" s="81"/>
    </row>
    <row r="767">
      <c r="M767" s="58"/>
      <c r="N767" s="58"/>
      <c r="O767" s="58"/>
      <c r="P767" s="58"/>
      <c r="Q767" s="80"/>
      <c r="S767" s="81"/>
    </row>
    <row r="768">
      <c r="M768" s="58"/>
      <c r="N768" s="58"/>
      <c r="O768" s="58"/>
      <c r="P768" s="58"/>
      <c r="Q768" s="80"/>
      <c r="S768" s="81"/>
    </row>
    <row r="769">
      <c r="M769" s="58"/>
      <c r="N769" s="58"/>
      <c r="O769" s="58"/>
      <c r="P769" s="58"/>
      <c r="Q769" s="80"/>
      <c r="S769" s="81"/>
    </row>
    <row r="770">
      <c r="M770" s="58"/>
      <c r="N770" s="58"/>
      <c r="O770" s="58"/>
      <c r="P770" s="58"/>
      <c r="Q770" s="80"/>
      <c r="S770" s="81"/>
    </row>
    <row r="771">
      <c r="M771" s="58"/>
      <c r="N771" s="58"/>
      <c r="O771" s="58"/>
      <c r="P771" s="58"/>
      <c r="Q771" s="80"/>
      <c r="S771" s="81"/>
    </row>
    <row r="772">
      <c r="M772" s="58"/>
      <c r="N772" s="58"/>
      <c r="O772" s="58"/>
      <c r="P772" s="58"/>
      <c r="Q772" s="80"/>
      <c r="S772" s="81"/>
    </row>
    <row r="773">
      <c r="M773" s="58"/>
      <c r="N773" s="58"/>
      <c r="O773" s="58"/>
      <c r="P773" s="58"/>
      <c r="Q773" s="80"/>
      <c r="S773" s="81"/>
    </row>
    <row r="774">
      <c r="M774" s="58"/>
      <c r="N774" s="58"/>
      <c r="O774" s="58"/>
      <c r="P774" s="58"/>
      <c r="Q774" s="80"/>
      <c r="S774" s="81"/>
    </row>
    <row r="775">
      <c r="M775" s="58"/>
      <c r="N775" s="58"/>
      <c r="O775" s="58"/>
      <c r="P775" s="58"/>
      <c r="Q775" s="80"/>
      <c r="S775" s="81"/>
    </row>
    <row r="776">
      <c r="M776" s="58"/>
      <c r="N776" s="58"/>
      <c r="O776" s="58"/>
      <c r="P776" s="58"/>
      <c r="Q776" s="80"/>
      <c r="S776" s="81"/>
    </row>
    <row r="777">
      <c r="M777" s="58"/>
      <c r="N777" s="58"/>
      <c r="O777" s="58"/>
      <c r="P777" s="58"/>
      <c r="Q777" s="80"/>
      <c r="S777" s="81"/>
    </row>
    <row r="778">
      <c r="M778" s="58"/>
      <c r="N778" s="58"/>
      <c r="O778" s="58"/>
      <c r="P778" s="58"/>
      <c r="Q778" s="80"/>
      <c r="S778" s="81"/>
    </row>
    <row r="779">
      <c r="M779" s="58"/>
      <c r="N779" s="58"/>
      <c r="O779" s="58"/>
      <c r="P779" s="58"/>
      <c r="Q779" s="80"/>
      <c r="S779" s="81"/>
    </row>
    <row r="780">
      <c r="M780" s="58"/>
      <c r="N780" s="58"/>
      <c r="O780" s="58"/>
      <c r="P780" s="58"/>
      <c r="Q780" s="80"/>
      <c r="S780" s="81"/>
    </row>
    <row r="781">
      <c r="M781" s="58"/>
      <c r="N781" s="58"/>
      <c r="O781" s="58"/>
      <c r="P781" s="58"/>
      <c r="Q781" s="80"/>
      <c r="S781" s="81"/>
    </row>
    <row r="782">
      <c r="M782" s="58"/>
      <c r="N782" s="58"/>
      <c r="O782" s="58"/>
      <c r="P782" s="58"/>
      <c r="Q782" s="80"/>
      <c r="S782" s="81"/>
    </row>
    <row r="783">
      <c r="M783" s="58"/>
      <c r="N783" s="58"/>
      <c r="O783" s="58"/>
      <c r="P783" s="58"/>
      <c r="Q783" s="80"/>
      <c r="S783" s="81"/>
    </row>
    <row r="784">
      <c r="M784" s="58"/>
      <c r="N784" s="58"/>
      <c r="O784" s="58"/>
      <c r="P784" s="58"/>
      <c r="Q784" s="80"/>
      <c r="S784" s="81"/>
    </row>
    <row r="785">
      <c r="M785" s="58"/>
      <c r="N785" s="58"/>
      <c r="O785" s="58"/>
      <c r="P785" s="58"/>
      <c r="Q785" s="80"/>
      <c r="S785" s="81"/>
    </row>
    <row r="786">
      <c r="M786" s="58"/>
      <c r="N786" s="58"/>
      <c r="O786" s="58"/>
      <c r="P786" s="58"/>
      <c r="Q786" s="80"/>
      <c r="S786" s="81"/>
    </row>
    <row r="787">
      <c r="M787" s="58"/>
      <c r="N787" s="58"/>
      <c r="O787" s="58"/>
      <c r="P787" s="58"/>
      <c r="Q787" s="80"/>
      <c r="S787" s="81"/>
    </row>
    <row r="788">
      <c r="M788" s="58"/>
      <c r="N788" s="58"/>
      <c r="O788" s="58"/>
      <c r="P788" s="58"/>
      <c r="Q788" s="80"/>
      <c r="S788" s="81"/>
    </row>
    <row r="789">
      <c r="M789" s="58"/>
      <c r="N789" s="58"/>
      <c r="O789" s="58"/>
      <c r="P789" s="58"/>
      <c r="Q789" s="80"/>
      <c r="S789" s="81"/>
    </row>
    <row r="790">
      <c r="M790" s="58"/>
      <c r="N790" s="58"/>
      <c r="O790" s="58"/>
      <c r="P790" s="58"/>
      <c r="Q790" s="80"/>
      <c r="S790" s="81"/>
    </row>
    <row r="791">
      <c r="M791" s="58"/>
      <c r="N791" s="58"/>
      <c r="O791" s="58"/>
      <c r="P791" s="58"/>
      <c r="Q791" s="80"/>
      <c r="S791" s="81"/>
    </row>
    <row r="792">
      <c r="M792" s="58"/>
      <c r="N792" s="58"/>
      <c r="O792" s="58"/>
      <c r="P792" s="58"/>
      <c r="Q792" s="80"/>
      <c r="S792" s="81"/>
    </row>
    <row r="793">
      <c r="M793" s="58"/>
      <c r="N793" s="58"/>
      <c r="O793" s="58"/>
      <c r="P793" s="58"/>
      <c r="Q793" s="80"/>
      <c r="S793" s="81"/>
    </row>
    <row r="794">
      <c r="M794" s="58"/>
      <c r="N794" s="58"/>
      <c r="O794" s="58"/>
      <c r="P794" s="58"/>
      <c r="Q794" s="80"/>
      <c r="S794" s="81"/>
    </row>
    <row r="795">
      <c r="M795" s="58"/>
      <c r="N795" s="58"/>
      <c r="O795" s="58"/>
      <c r="P795" s="58"/>
      <c r="Q795" s="80"/>
      <c r="S795" s="81"/>
    </row>
    <row r="796">
      <c r="M796" s="58"/>
      <c r="N796" s="58"/>
      <c r="O796" s="58"/>
      <c r="P796" s="58"/>
      <c r="Q796" s="80"/>
      <c r="S796" s="81"/>
    </row>
    <row r="797">
      <c r="M797" s="58"/>
      <c r="N797" s="58"/>
      <c r="O797" s="58"/>
      <c r="P797" s="58"/>
      <c r="Q797" s="80"/>
      <c r="S797" s="81"/>
    </row>
    <row r="798">
      <c r="M798" s="58"/>
      <c r="N798" s="58"/>
      <c r="O798" s="58"/>
      <c r="P798" s="58"/>
      <c r="Q798" s="80"/>
      <c r="S798" s="81"/>
    </row>
    <row r="799">
      <c r="M799" s="58"/>
      <c r="N799" s="58"/>
      <c r="O799" s="58"/>
      <c r="P799" s="58"/>
      <c r="Q799" s="80"/>
      <c r="S799" s="81"/>
    </row>
    <row r="800">
      <c r="M800" s="58"/>
      <c r="N800" s="58"/>
      <c r="O800" s="58"/>
      <c r="P800" s="58"/>
      <c r="Q800" s="80"/>
      <c r="S800" s="81"/>
    </row>
    <row r="801">
      <c r="M801" s="58"/>
      <c r="N801" s="58"/>
      <c r="O801" s="58"/>
      <c r="P801" s="58"/>
      <c r="Q801" s="80"/>
      <c r="S801" s="81"/>
    </row>
    <row r="802">
      <c r="M802" s="58"/>
      <c r="N802" s="58"/>
      <c r="O802" s="58"/>
      <c r="P802" s="58"/>
      <c r="Q802" s="80"/>
      <c r="S802" s="81"/>
    </row>
    <row r="803">
      <c r="M803" s="58"/>
      <c r="N803" s="58"/>
      <c r="O803" s="58"/>
      <c r="P803" s="58"/>
      <c r="Q803" s="80"/>
      <c r="S803" s="81"/>
    </row>
    <row r="804">
      <c r="M804" s="58"/>
      <c r="N804" s="58"/>
      <c r="O804" s="58"/>
      <c r="P804" s="58"/>
      <c r="Q804" s="80"/>
      <c r="S804" s="81"/>
    </row>
    <row r="805">
      <c r="M805" s="58"/>
      <c r="N805" s="58"/>
      <c r="O805" s="58"/>
      <c r="P805" s="58"/>
      <c r="Q805" s="80"/>
      <c r="S805" s="81"/>
    </row>
    <row r="806">
      <c r="M806" s="58"/>
      <c r="N806" s="58"/>
      <c r="O806" s="58"/>
      <c r="P806" s="58"/>
      <c r="Q806" s="80"/>
      <c r="S806" s="81"/>
    </row>
    <row r="807">
      <c r="M807" s="58"/>
      <c r="N807" s="58"/>
      <c r="O807" s="58"/>
      <c r="P807" s="58"/>
      <c r="Q807" s="80"/>
      <c r="S807" s="81"/>
    </row>
    <row r="808">
      <c r="M808" s="58"/>
      <c r="N808" s="58"/>
      <c r="O808" s="58"/>
      <c r="P808" s="58"/>
      <c r="Q808" s="80"/>
      <c r="S808" s="81"/>
    </row>
    <row r="809">
      <c r="M809" s="58"/>
      <c r="N809" s="58"/>
      <c r="O809" s="58"/>
      <c r="P809" s="58"/>
      <c r="Q809" s="80"/>
      <c r="S809" s="81"/>
    </row>
    <row r="810">
      <c r="M810" s="58"/>
      <c r="N810" s="58"/>
      <c r="O810" s="58"/>
      <c r="P810" s="58"/>
      <c r="Q810" s="80"/>
      <c r="S810" s="81"/>
    </row>
    <row r="811">
      <c r="M811" s="58"/>
      <c r="N811" s="58"/>
      <c r="O811" s="58"/>
      <c r="P811" s="58"/>
      <c r="Q811" s="80"/>
      <c r="S811" s="81"/>
    </row>
    <row r="812">
      <c r="M812" s="58"/>
      <c r="N812" s="58"/>
      <c r="O812" s="58"/>
      <c r="P812" s="58"/>
      <c r="Q812" s="80"/>
      <c r="S812" s="81"/>
    </row>
    <row r="813">
      <c r="M813" s="58"/>
      <c r="N813" s="58"/>
      <c r="O813" s="58"/>
      <c r="P813" s="58"/>
      <c r="Q813" s="80"/>
      <c r="S813" s="81"/>
    </row>
    <row r="814">
      <c r="M814" s="58"/>
      <c r="N814" s="58"/>
      <c r="O814" s="58"/>
      <c r="P814" s="58"/>
      <c r="Q814" s="80"/>
      <c r="S814" s="81"/>
    </row>
    <row r="815">
      <c r="M815" s="58"/>
      <c r="N815" s="58"/>
      <c r="O815" s="58"/>
      <c r="P815" s="58"/>
      <c r="Q815" s="80"/>
      <c r="S815" s="81"/>
    </row>
    <row r="816">
      <c r="M816" s="58"/>
      <c r="N816" s="58"/>
      <c r="O816" s="58"/>
      <c r="P816" s="58"/>
      <c r="Q816" s="80"/>
      <c r="S816" s="81"/>
    </row>
    <row r="817">
      <c r="M817" s="58"/>
      <c r="N817" s="58"/>
      <c r="O817" s="58"/>
      <c r="P817" s="58"/>
      <c r="Q817" s="80"/>
      <c r="S817" s="81"/>
    </row>
    <row r="818">
      <c r="M818" s="58"/>
      <c r="N818" s="58"/>
      <c r="O818" s="58"/>
      <c r="P818" s="58"/>
      <c r="Q818" s="80"/>
      <c r="S818" s="81"/>
    </row>
    <row r="819">
      <c r="M819" s="58"/>
      <c r="N819" s="58"/>
      <c r="O819" s="58"/>
      <c r="P819" s="58"/>
      <c r="Q819" s="80"/>
      <c r="S819" s="81"/>
    </row>
    <row r="820">
      <c r="M820" s="58"/>
      <c r="N820" s="58"/>
      <c r="O820" s="58"/>
      <c r="P820" s="58"/>
      <c r="Q820" s="80"/>
      <c r="S820" s="81"/>
    </row>
    <row r="821">
      <c r="M821" s="58"/>
      <c r="N821" s="58"/>
      <c r="O821" s="58"/>
      <c r="P821" s="58"/>
      <c r="Q821" s="80"/>
      <c r="S821" s="81"/>
    </row>
    <row r="822">
      <c r="M822" s="58"/>
      <c r="N822" s="58"/>
      <c r="O822" s="58"/>
      <c r="P822" s="58"/>
      <c r="Q822" s="80"/>
      <c r="S822" s="81"/>
    </row>
    <row r="823">
      <c r="M823" s="58"/>
      <c r="N823" s="58"/>
      <c r="O823" s="58"/>
      <c r="P823" s="58"/>
      <c r="Q823" s="80"/>
      <c r="S823" s="81"/>
    </row>
    <row r="824">
      <c r="M824" s="58"/>
      <c r="N824" s="58"/>
      <c r="O824" s="58"/>
      <c r="P824" s="58"/>
      <c r="Q824" s="80"/>
      <c r="S824" s="81"/>
    </row>
    <row r="825">
      <c r="M825" s="58"/>
      <c r="N825" s="58"/>
      <c r="O825" s="58"/>
      <c r="P825" s="58"/>
      <c r="Q825" s="80"/>
      <c r="S825" s="81"/>
    </row>
    <row r="826">
      <c r="M826" s="58"/>
      <c r="N826" s="58"/>
      <c r="O826" s="58"/>
      <c r="P826" s="58"/>
      <c r="Q826" s="80"/>
      <c r="S826" s="81"/>
    </row>
    <row r="827">
      <c r="M827" s="58"/>
      <c r="N827" s="58"/>
      <c r="O827" s="58"/>
      <c r="P827" s="58"/>
      <c r="Q827" s="80"/>
      <c r="S827" s="81"/>
    </row>
    <row r="828">
      <c r="M828" s="58"/>
      <c r="N828" s="58"/>
      <c r="O828" s="58"/>
      <c r="P828" s="58"/>
      <c r="Q828" s="80"/>
      <c r="S828" s="81"/>
    </row>
    <row r="829">
      <c r="M829" s="58"/>
      <c r="N829" s="58"/>
      <c r="O829" s="58"/>
      <c r="P829" s="58"/>
      <c r="Q829" s="80"/>
      <c r="S829" s="81"/>
    </row>
    <row r="830">
      <c r="M830" s="58"/>
      <c r="N830" s="58"/>
      <c r="O830" s="58"/>
      <c r="P830" s="58"/>
      <c r="Q830" s="80"/>
      <c r="S830" s="81"/>
    </row>
    <row r="831">
      <c r="M831" s="58"/>
      <c r="N831" s="58"/>
      <c r="O831" s="58"/>
      <c r="P831" s="58"/>
      <c r="Q831" s="80"/>
      <c r="S831" s="81"/>
    </row>
    <row r="832">
      <c r="M832" s="58"/>
      <c r="N832" s="58"/>
      <c r="O832" s="58"/>
      <c r="P832" s="58"/>
      <c r="Q832" s="80"/>
      <c r="S832" s="81"/>
    </row>
    <row r="833">
      <c r="M833" s="58"/>
      <c r="N833" s="58"/>
      <c r="O833" s="58"/>
      <c r="P833" s="58"/>
      <c r="Q833" s="80"/>
      <c r="S833" s="81"/>
    </row>
    <row r="834">
      <c r="M834" s="58"/>
      <c r="N834" s="58"/>
      <c r="O834" s="58"/>
      <c r="P834" s="58"/>
      <c r="Q834" s="80"/>
      <c r="S834" s="81"/>
    </row>
    <row r="835">
      <c r="M835" s="58"/>
      <c r="N835" s="58"/>
      <c r="O835" s="58"/>
      <c r="P835" s="58"/>
      <c r="Q835" s="80"/>
      <c r="S835" s="81"/>
    </row>
    <row r="836">
      <c r="M836" s="58"/>
      <c r="N836" s="58"/>
      <c r="O836" s="58"/>
      <c r="P836" s="58"/>
      <c r="Q836" s="80"/>
      <c r="S836" s="81"/>
    </row>
    <row r="837">
      <c r="M837" s="58"/>
      <c r="N837" s="58"/>
      <c r="O837" s="58"/>
      <c r="P837" s="58"/>
      <c r="Q837" s="80"/>
      <c r="S837" s="81"/>
    </row>
    <row r="838">
      <c r="M838" s="58"/>
      <c r="N838" s="58"/>
      <c r="O838" s="58"/>
      <c r="P838" s="58"/>
      <c r="Q838" s="80"/>
      <c r="S838" s="81"/>
    </row>
    <row r="839">
      <c r="M839" s="58"/>
      <c r="N839" s="58"/>
      <c r="O839" s="58"/>
      <c r="P839" s="58"/>
      <c r="Q839" s="80"/>
      <c r="S839" s="81"/>
    </row>
    <row r="840">
      <c r="M840" s="58"/>
      <c r="N840" s="58"/>
      <c r="O840" s="58"/>
      <c r="P840" s="58"/>
      <c r="Q840" s="80"/>
      <c r="S840" s="81"/>
    </row>
    <row r="841">
      <c r="M841" s="58"/>
      <c r="N841" s="58"/>
      <c r="O841" s="58"/>
      <c r="P841" s="58"/>
      <c r="Q841" s="80"/>
      <c r="S841" s="81"/>
    </row>
    <row r="842">
      <c r="M842" s="58"/>
      <c r="N842" s="58"/>
      <c r="O842" s="58"/>
      <c r="P842" s="58"/>
      <c r="Q842" s="80"/>
      <c r="S842" s="81"/>
    </row>
    <row r="843">
      <c r="M843" s="58"/>
      <c r="N843" s="58"/>
      <c r="O843" s="58"/>
      <c r="P843" s="58"/>
      <c r="Q843" s="80"/>
      <c r="S843" s="81"/>
    </row>
    <row r="844">
      <c r="M844" s="58"/>
      <c r="N844" s="58"/>
      <c r="O844" s="58"/>
      <c r="P844" s="58"/>
      <c r="Q844" s="80"/>
      <c r="S844" s="81"/>
    </row>
    <row r="845">
      <c r="M845" s="58"/>
      <c r="N845" s="58"/>
      <c r="O845" s="58"/>
      <c r="P845" s="58"/>
      <c r="Q845" s="80"/>
      <c r="S845" s="81"/>
    </row>
    <row r="846">
      <c r="M846" s="58"/>
      <c r="N846" s="58"/>
      <c r="O846" s="58"/>
      <c r="P846" s="58"/>
      <c r="Q846" s="80"/>
      <c r="S846" s="81"/>
    </row>
    <row r="847">
      <c r="M847" s="58"/>
      <c r="N847" s="58"/>
      <c r="O847" s="58"/>
      <c r="P847" s="58"/>
      <c r="Q847" s="80"/>
      <c r="S847" s="81"/>
    </row>
    <row r="848">
      <c r="M848" s="58"/>
      <c r="N848" s="58"/>
      <c r="O848" s="58"/>
      <c r="P848" s="58"/>
      <c r="Q848" s="80"/>
      <c r="S848" s="81"/>
    </row>
    <row r="849">
      <c r="M849" s="58"/>
      <c r="N849" s="58"/>
      <c r="O849" s="58"/>
      <c r="P849" s="58"/>
      <c r="Q849" s="80"/>
      <c r="S849" s="81"/>
    </row>
    <row r="850">
      <c r="M850" s="58"/>
      <c r="N850" s="58"/>
      <c r="O850" s="58"/>
      <c r="P850" s="58"/>
      <c r="Q850" s="80"/>
      <c r="S850" s="81"/>
    </row>
    <row r="851">
      <c r="M851" s="58"/>
      <c r="N851" s="58"/>
      <c r="O851" s="58"/>
      <c r="P851" s="58"/>
      <c r="Q851" s="80"/>
      <c r="S851" s="81"/>
    </row>
    <row r="852">
      <c r="M852" s="58"/>
      <c r="N852" s="58"/>
      <c r="O852" s="58"/>
      <c r="P852" s="58"/>
      <c r="Q852" s="80"/>
      <c r="S852" s="81"/>
    </row>
    <row r="853">
      <c r="M853" s="58"/>
      <c r="N853" s="58"/>
      <c r="O853" s="58"/>
      <c r="P853" s="58"/>
      <c r="Q853" s="80"/>
      <c r="S853" s="81"/>
    </row>
    <row r="854">
      <c r="M854" s="58"/>
      <c r="N854" s="58"/>
      <c r="O854" s="58"/>
      <c r="P854" s="58"/>
      <c r="Q854" s="80"/>
      <c r="S854" s="81"/>
    </row>
    <row r="855">
      <c r="M855" s="58"/>
      <c r="N855" s="58"/>
      <c r="O855" s="58"/>
      <c r="P855" s="58"/>
      <c r="Q855" s="80"/>
      <c r="S855" s="81"/>
    </row>
    <row r="856">
      <c r="M856" s="58"/>
      <c r="N856" s="58"/>
      <c r="O856" s="58"/>
      <c r="P856" s="58"/>
      <c r="Q856" s="80"/>
      <c r="S856" s="81"/>
    </row>
    <row r="857">
      <c r="M857" s="58"/>
      <c r="N857" s="58"/>
      <c r="O857" s="58"/>
      <c r="P857" s="58"/>
      <c r="Q857" s="80"/>
      <c r="S857" s="81"/>
    </row>
    <row r="858">
      <c r="M858" s="58"/>
      <c r="N858" s="58"/>
      <c r="O858" s="58"/>
      <c r="P858" s="58"/>
      <c r="Q858" s="80"/>
      <c r="S858" s="81"/>
    </row>
    <row r="859">
      <c r="M859" s="58"/>
      <c r="N859" s="58"/>
      <c r="O859" s="58"/>
      <c r="P859" s="58"/>
      <c r="Q859" s="80"/>
      <c r="S859" s="81"/>
    </row>
    <row r="860">
      <c r="M860" s="58"/>
      <c r="N860" s="58"/>
      <c r="O860" s="58"/>
      <c r="P860" s="58"/>
      <c r="Q860" s="80"/>
      <c r="S860" s="81"/>
    </row>
    <row r="861">
      <c r="M861" s="58"/>
      <c r="N861" s="58"/>
      <c r="O861" s="58"/>
      <c r="P861" s="58"/>
      <c r="Q861" s="80"/>
      <c r="S861" s="81"/>
    </row>
    <row r="862">
      <c r="M862" s="58"/>
      <c r="N862" s="58"/>
      <c r="O862" s="58"/>
      <c r="P862" s="58"/>
      <c r="Q862" s="80"/>
      <c r="S862" s="81"/>
    </row>
    <row r="863">
      <c r="M863" s="58"/>
      <c r="N863" s="58"/>
      <c r="O863" s="58"/>
      <c r="P863" s="58"/>
      <c r="Q863" s="80"/>
      <c r="S863" s="81"/>
    </row>
    <row r="864">
      <c r="M864" s="58"/>
      <c r="N864" s="58"/>
      <c r="O864" s="58"/>
      <c r="P864" s="58"/>
      <c r="Q864" s="80"/>
      <c r="S864" s="81"/>
    </row>
    <row r="865">
      <c r="M865" s="58"/>
      <c r="N865" s="58"/>
      <c r="O865" s="58"/>
      <c r="P865" s="58"/>
      <c r="Q865" s="80"/>
      <c r="S865" s="81"/>
    </row>
    <row r="866">
      <c r="M866" s="58"/>
      <c r="N866" s="58"/>
      <c r="O866" s="58"/>
      <c r="P866" s="58"/>
      <c r="Q866" s="80"/>
      <c r="S866" s="81"/>
    </row>
    <row r="867">
      <c r="M867" s="58"/>
      <c r="N867" s="58"/>
      <c r="O867" s="58"/>
      <c r="P867" s="58"/>
      <c r="Q867" s="80"/>
      <c r="S867" s="81"/>
    </row>
    <row r="868">
      <c r="M868" s="58"/>
      <c r="N868" s="58"/>
      <c r="O868" s="58"/>
      <c r="P868" s="58"/>
      <c r="Q868" s="80"/>
      <c r="S868" s="81"/>
    </row>
    <row r="869">
      <c r="M869" s="58"/>
      <c r="N869" s="58"/>
      <c r="O869" s="58"/>
      <c r="P869" s="58"/>
      <c r="Q869" s="80"/>
      <c r="S869" s="81"/>
    </row>
    <row r="870">
      <c r="M870" s="58"/>
      <c r="N870" s="58"/>
      <c r="O870" s="58"/>
      <c r="P870" s="58"/>
      <c r="Q870" s="80"/>
      <c r="S870" s="81"/>
    </row>
    <row r="871">
      <c r="M871" s="58"/>
      <c r="N871" s="58"/>
      <c r="O871" s="58"/>
      <c r="P871" s="58"/>
      <c r="Q871" s="80"/>
      <c r="S871" s="81"/>
    </row>
    <row r="872">
      <c r="M872" s="58"/>
      <c r="N872" s="58"/>
      <c r="O872" s="58"/>
      <c r="P872" s="58"/>
      <c r="Q872" s="80"/>
      <c r="S872" s="81"/>
    </row>
    <row r="873">
      <c r="M873" s="58"/>
      <c r="N873" s="58"/>
      <c r="O873" s="58"/>
      <c r="P873" s="58"/>
      <c r="Q873" s="80"/>
      <c r="S873" s="81"/>
    </row>
    <row r="874">
      <c r="M874" s="58"/>
      <c r="N874" s="58"/>
      <c r="O874" s="58"/>
      <c r="P874" s="58"/>
      <c r="Q874" s="80"/>
      <c r="S874" s="81"/>
    </row>
    <row r="875">
      <c r="M875" s="58"/>
      <c r="N875" s="58"/>
      <c r="O875" s="58"/>
      <c r="P875" s="58"/>
      <c r="Q875" s="80"/>
      <c r="S875" s="81"/>
    </row>
    <row r="876">
      <c r="M876" s="58"/>
      <c r="N876" s="58"/>
      <c r="O876" s="58"/>
      <c r="P876" s="58"/>
      <c r="Q876" s="80"/>
      <c r="S876" s="81"/>
    </row>
    <row r="877">
      <c r="M877" s="58"/>
      <c r="N877" s="58"/>
      <c r="O877" s="58"/>
      <c r="P877" s="58"/>
      <c r="Q877" s="80"/>
      <c r="S877" s="81"/>
    </row>
    <row r="878">
      <c r="M878" s="58"/>
      <c r="N878" s="58"/>
      <c r="O878" s="58"/>
      <c r="P878" s="58"/>
      <c r="Q878" s="80"/>
      <c r="S878" s="81"/>
    </row>
    <row r="879">
      <c r="M879" s="58"/>
      <c r="N879" s="58"/>
      <c r="O879" s="58"/>
      <c r="P879" s="58"/>
      <c r="Q879" s="80"/>
      <c r="S879" s="81"/>
    </row>
    <row r="880">
      <c r="M880" s="58"/>
      <c r="N880" s="58"/>
      <c r="O880" s="58"/>
      <c r="P880" s="58"/>
      <c r="Q880" s="80"/>
      <c r="S880" s="81"/>
    </row>
    <row r="881">
      <c r="M881" s="58"/>
      <c r="N881" s="58"/>
      <c r="O881" s="58"/>
      <c r="P881" s="58"/>
      <c r="Q881" s="80"/>
      <c r="S881" s="81"/>
    </row>
    <row r="882">
      <c r="M882" s="58"/>
      <c r="N882" s="58"/>
      <c r="O882" s="58"/>
      <c r="P882" s="58"/>
      <c r="Q882" s="80"/>
      <c r="S882" s="81"/>
    </row>
    <row r="883">
      <c r="M883" s="58"/>
      <c r="N883" s="58"/>
      <c r="O883" s="58"/>
      <c r="P883" s="58"/>
      <c r="Q883" s="80"/>
      <c r="S883" s="81"/>
    </row>
    <row r="884">
      <c r="M884" s="58"/>
      <c r="N884" s="58"/>
      <c r="O884" s="58"/>
      <c r="P884" s="58"/>
      <c r="Q884" s="80"/>
      <c r="S884" s="81"/>
    </row>
    <row r="885">
      <c r="M885" s="58"/>
      <c r="N885" s="58"/>
      <c r="O885" s="58"/>
      <c r="P885" s="58"/>
      <c r="Q885" s="80"/>
      <c r="S885" s="81"/>
    </row>
    <row r="886">
      <c r="M886" s="58"/>
      <c r="N886" s="58"/>
      <c r="O886" s="58"/>
      <c r="P886" s="58"/>
      <c r="Q886" s="80"/>
      <c r="S886" s="81"/>
    </row>
    <row r="887">
      <c r="M887" s="58"/>
      <c r="N887" s="58"/>
      <c r="O887" s="58"/>
      <c r="P887" s="58"/>
      <c r="Q887" s="80"/>
      <c r="S887" s="81"/>
    </row>
    <row r="888">
      <c r="M888" s="58"/>
      <c r="N888" s="58"/>
      <c r="O888" s="58"/>
      <c r="P888" s="58"/>
      <c r="Q888" s="80"/>
      <c r="S888" s="81"/>
    </row>
    <row r="889">
      <c r="M889" s="58"/>
      <c r="N889" s="58"/>
      <c r="O889" s="58"/>
      <c r="P889" s="58"/>
      <c r="Q889" s="80"/>
      <c r="S889" s="81"/>
    </row>
    <row r="890">
      <c r="M890" s="58"/>
      <c r="N890" s="58"/>
      <c r="O890" s="58"/>
      <c r="P890" s="58"/>
      <c r="Q890" s="80"/>
      <c r="S890" s="81"/>
    </row>
    <row r="891">
      <c r="M891" s="58"/>
      <c r="N891" s="58"/>
      <c r="O891" s="58"/>
      <c r="P891" s="58"/>
      <c r="Q891" s="80"/>
      <c r="S891" s="81"/>
    </row>
    <row r="892">
      <c r="M892" s="58"/>
      <c r="N892" s="58"/>
      <c r="O892" s="58"/>
      <c r="P892" s="58"/>
      <c r="Q892" s="80"/>
      <c r="S892" s="81"/>
    </row>
    <row r="893">
      <c r="M893" s="58"/>
      <c r="N893" s="58"/>
      <c r="O893" s="58"/>
      <c r="P893" s="58"/>
      <c r="Q893" s="80"/>
      <c r="S893" s="81"/>
    </row>
    <row r="894">
      <c r="M894" s="58"/>
      <c r="N894" s="58"/>
      <c r="O894" s="58"/>
      <c r="P894" s="58"/>
      <c r="Q894" s="80"/>
      <c r="S894" s="81"/>
    </row>
    <row r="895">
      <c r="M895" s="58"/>
      <c r="N895" s="58"/>
      <c r="O895" s="58"/>
      <c r="P895" s="58"/>
      <c r="Q895" s="80"/>
      <c r="S895" s="81"/>
    </row>
    <row r="896">
      <c r="M896" s="58"/>
      <c r="N896" s="58"/>
      <c r="O896" s="58"/>
      <c r="P896" s="58"/>
      <c r="Q896" s="80"/>
      <c r="S896" s="81"/>
    </row>
    <row r="897">
      <c r="M897" s="58"/>
      <c r="N897" s="58"/>
      <c r="O897" s="58"/>
      <c r="P897" s="58"/>
      <c r="Q897" s="80"/>
      <c r="S897" s="81"/>
    </row>
    <row r="898">
      <c r="M898" s="58"/>
      <c r="N898" s="58"/>
      <c r="O898" s="58"/>
      <c r="P898" s="58"/>
      <c r="Q898" s="80"/>
      <c r="S898" s="81"/>
    </row>
    <row r="899">
      <c r="M899" s="58"/>
      <c r="N899" s="58"/>
      <c r="O899" s="58"/>
      <c r="P899" s="58"/>
      <c r="Q899" s="80"/>
      <c r="S899" s="81"/>
    </row>
    <row r="900">
      <c r="M900" s="58"/>
      <c r="N900" s="58"/>
      <c r="O900" s="58"/>
      <c r="P900" s="58"/>
      <c r="Q900" s="80"/>
      <c r="S900" s="81"/>
    </row>
    <row r="901">
      <c r="M901" s="58"/>
      <c r="N901" s="58"/>
      <c r="O901" s="58"/>
      <c r="P901" s="58"/>
      <c r="Q901" s="80"/>
      <c r="S901" s="81"/>
    </row>
    <row r="902">
      <c r="M902" s="58"/>
      <c r="N902" s="58"/>
      <c r="O902" s="58"/>
      <c r="P902" s="58"/>
      <c r="Q902" s="80"/>
      <c r="S902" s="81"/>
    </row>
    <row r="903">
      <c r="M903" s="58"/>
      <c r="N903" s="58"/>
      <c r="O903" s="58"/>
      <c r="P903" s="58"/>
      <c r="Q903" s="80"/>
      <c r="S903" s="81"/>
    </row>
    <row r="904">
      <c r="M904" s="58"/>
      <c r="N904" s="58"/>
      <c r="O904" s="58"/>
      <c r="P904" s="58"/>
      <c r="Q904" s="80"/>
      <c r="S904" s="81"/>
    </row>
    <row r="905">
      <c r="M905" s="58"/>
      <c r="N905" s="58"/>
      <c r="O905" s="58"/>
      <c r="P905" s="58"/>
      <c r="Q905" s="80"/>
      <c r="S905" s="81"/>
    </row>
    <row r="906">
      <c r="M906" s="58"/>
      <c r="N906" s="58"/>
      <c r="O906" s="58"/>
      <c r="P906" s="58"/>
      <c r="Q906" s="80"/>
      <c r="S906" s="81"/>
    </row>
    <row r="907">
      <c r="M907" s="58"/>
      <c r="N907" s="58"/>
      <c r="O907" s="58"/>
      <c r="P907" s="58"/>
      <c r="Q907" s="80"/>
      <c r="S907" s="81"/>
    </row>
    <row r="908">
      <c r="M908" s="58"/>
      <c r="N908" s="58"/>
      <c r="O908" s="58"/>
      <c r="P908" s="58"/>
      <c r="Q908" s="80"/>
      <c r="S908" s="81"/>
    </row>
    <row r="909">
      <c r="M909" s="58"/>
      <c r="N909" s="58"/>
      <c r="O909" s="58"/>
      <c r="P909" s="58"/>
      <c r="Q909" s="80"/>
      <c r="S909" s="81"/>
    </row>
    <row r="910">
      <c r="M910" s="58"/>
      <c r="N910" s="58"/>
      <c r="O910" s="58"/>
      <c r="P910" s="58"/>
      <c r="Q910" s="80"/>
      <c r="S910" s="81"/>
    </row>
    <row r="911">
      <c r="M911" s="58"/>
      <c r="N911" s="58"/>
      <c r="O911" s="58"/>
      <c r="P911" s="58"/>
      <c r="Q911" s="80"/>
      <c r="S911" s="81"/>
    </row>
    <row r="912">
      <c r="M912" s="58"/>
      <c r="N912" s="58"/>
      <c r="O912" s="58"/>
      <c r="P912" s="58"/>
      <c r="Q912" s="80"/>
      <c r="S912" s="81"/>
    </row>
    <row r="913">
      <c r="M913" s="58"/>
      <c r="N913" s="58"/>
      <c r="O913" s="58"/>
      <c r="P913" s="58"/>
      <c r="Q913" s="80"/>
      <c r="S913" s="81"/>
    </row>
    <row r="914">
      <c r="M914" s="58"/>
      <c r="N914" s="58"/>
      <c r="O914" s="58"/>
      <c r="P914" s="58"/>
      <c r="Q914" s="80"/>
      <c r="S914" s="81"/>
    </row>
    <row r="915">
      <c r="M915" s="58"/>
      <c r="N915" s="58"/>
      <c r="O915" s="58"/>
      <c r="P915" s="58"/>
      <c r="Q915" s="80"/>
      <c r="S915" s="81"/>
    </row>
    <row r="916">
      <c r="M916" s="58"/>
      <c r="N916" s="58"/>
      <c r="O916" s="58"/>
      <c r="P916" s="58"/>
      <c r="Q916" s="80"/>
      <c r="S916" s="81"/>
    </row>
    <row r="917">
      <c r="M917" s="58"/>
      <c r="N917" s="58"/>
      <c r="O917" s="58"/>
      <c r="P917" s="58"/>
      <c r="Q917" s="80"/>
      <c r="S917" s="81"/>
    </row>
    <row r="918">
      <c r="M918" s="58"/>
      <c r="N918" s="58"/>
      <c r="O918" s="58"/>
      <c r="P918" s="58"/>
      <c r="Q918" s="80"/>
      <c r="S918" s="81"/>
    </row>
    <row r="919">
      <c r="M919" s="58"/>
      <c r="N919" s="58"/>
      <c r="O919" s="58"/>
      <c r="P919" s="58"/>
      <c r="Q919" s="80"/>
      <c r="S919" s="81"/>
    </row>
    <row r="920">
      <c r="M920" s="58"/>
      <c r="N920" s="58"/>
      <c r="O920" s="58"/>
      <c r="P920" s="58"/>
      <c r="Q920" s="80"/>
      <c r="S920" s="81"/>
    </row>
    <row r="921">
      <c r="M921" s="58"/>
      <c r="N921" s="58"/>
      <c r="O921" s="58"/>
      <c r="P921" s="58"/>
      <c r="Q921" s="80"/>
      <c r="S921" s="81"/>
    </row>
    <row r="922">
      <c r="M922" s="58"/>
      <c r="N922" s="58"/>
      <c r="O922" s="58"/>
      <c r="P922" s="58"/>
      <c r="Q922" s="80"/>
      <c r="S922" s="81"/>
    </row>
    <row r="923">
      <c r="M923" s="58"/>
      <c r="N923" s="58"/>
      <c r="O923" s="58"/>
      <c r="P923" s="58"/>
      <c r="Q923" s="80"/>
      <c r="S923" s="81"/>
    </row>
    <row r="924">
      <c r="M924" s="58"/>
      <c r="N924" s="58"/>
      <c r="O924" s="58"/>
      <c r="P924" s="58"/>
      <c r="Q924" s="80"/>
      <c r="S924" s="81"/>
    </row>
    <row r="925">
      <c r="M925" s="58"/>
      <c r="N925" s="58"/>
      <c r="O925" s="58"/>
      <c r="P925" s="58"/>
      <c r="Q925" s="80"/>
      <c r="S925" s="81"/>
    </row>
    <row r="926">
      <c r="M926" s="58"/>
      <c r="N926" s="58"/>
      <c r="O926" s="58"/>
      <c r="P926" s="58"/>
      <c r="Q926" s="80"/>
      <c r="S926" s="81"/>
    </row>
    <row r="927">
      <c r="M927" s="58"/>
      <c r="N927" s="58"/>
      <c r="O927" s="58"/>
      <c r="P927" s="58"/>
      <c r="Q927" s="80"/>
      <c r="S927" s="81"/>
    </row>
    <row r="928">
      <c r="M928" s="58"/>
      <c r="N928" s="58"/>
      <c r="O928" s="58"/>
      <c r="P928" s="58"/>
      <c r="Q928" s="80"/>
      <c r="S928" s="81"/>
    </row>
    <row r="929">
      <c r="M929" s="58"/>
      <c r="N929" s="58"/>
      <c r="O929" s="58"/>
      <c r="P929" s="58"/>
      <c r="Q929" s="80"/>
      <c r="S929" s="81"/>
    </row>
    <row r="930">
      <c r="M930" s="58"/>
      <c r="N930" s="58"/>
      <c r="O930" s="58"/>
      <c r="P930" s="58"/>
      <c r="Q930" s="80"/>
      <c r="S930" s="81"/>
    </row>
    <row r="931">
      <c r="M931" s="58"/>
      <c r="N931" s="58"/>
      <c r="O931" s="58"/>
      <c r="P931" s="58"/>
      <c r="Q931" s="80"/>
      <c r="S931" s="81"/>
    </row>
    <row r="932">
      <c r="M932" s="58"/>
      <c r="N932" s="58"/>
      <c r="O932" s="58"/>
      <c r="P932" s="58"/>
      <c r="Q932" s="80"/>
      <c r="S932" s="81"/>
    </row>
    <row r="933">
      <c r="M933" s="58"/>
      <c r="N933" s="58"/>
      <c r="O933" s="58"/>
      <c r="P933" s="58"/>
      <c r="Q933" s="80"/>
      <c r="S933" s="81"/>
    </row>
    <row r="934">
      <c r="M934" s="58"/>
      <c r="N934" s="58"/>
      <c r="O934" s="58"/>
      <c r="P934" s="58"/>
      <c r="Q934" s="80"/>
      <c r="S934" s="81"/>
    </row>
    <row r="935">
      <c r="M935" s="58"/>
      <c r="N935" s="58"/>
      <c r="O935" s="58"/>
      <c r="P935" s="58"/>
      <c r="Q935" s="80"/>
      <c r="S935" s="81"/>
    </row>
    <row r="936">
      <c r="M936" s="58"/>
      <c r="N936" s="58"/>
      <c r="O936" s="58"/>
      <c r="P936" s="58"/>
      <c r="Q936" s="80"/>
      <c r="S936" s="81"/>
    </row>
    <row r="937">
      <c r="M937" s="58"/>
      <c r="N937" s="58"/>
      <c r="O937" s="58"/>
      <c r="P937" s="58"/>
      <c r="Q937" s="80"/>
      <c r="S937" s="81"/>
    </row>
    <row r="938">
      <c r="M938" s="58"/>
      <c r="N938" s="58"/>
      <c r="O938" s="58"/>
      <c r="P938" s="58"/>
      <c r="Q938" s="80"/>
      <c r="S938" s="81"/>
    </row>
    <row r="939">
      <c r="M939" s="58"/>
      <c r="N939" s="58"/>
      <c r="O939" s="58"/>
      <c r="P939" s="58"/>
      <c r="Q939" s="80"/>
      <c r="S939" s="81"/>
    </row>
    <row r="940">
      <c r="M940" s="58"/>
      <c r="N940" s="58"/>
      <c r="O940" s="58"/>
      <c r="P940" s="58"/>
      <c r="Q940" s="80"/>
      <c r="S940" s="81"/>
    </row>
    <row r="941">
      <c r="M941" s="58"/>
      <c r="N941" s="58"/>
      <c r="O941" s="58"/>
      <c r="P941" s="58"/>
      <c r="Q941" s="80"/>
      <c r="S941" s="81"/>
    </row>
    <row r="942">
      <c r="M942" s="58"/>
      <c r="N942" s="58"/>
      <c r="O942" s="58"/>
      <c r="P942" s="58"/>
      <c r="Q942" s="80"/>
      <c r="S942" s="81"/>
    </row>
    <row r="943">
      <c r="M943" s="58"/>
      <c r="N943" s="58"/>
      <c r="O943" s="58"/>
      <c r="P943" s="58"/>
      <c r="Q943" s="80"/>
      <c r="S943" s="81"/>
    </row>
    <row r="944">
      <c r="M944" s="58"/>
      <c r="N944" s="58"/>
      <c r="O944" s="58"/>
      <c r="P944" s="58"/>
      <c r="Q944" s="80"/>
      <c r="S944" s="81"/>
    </row>
    <row r="945">
      <c r="M945" s="58"/>
      <c r="N945" s="58"/>
      <c r="O945" s="58"/>
      <c r="P945" s="58"/>
      <c r="Q945" s="80"/>
      <c r="S945" s="81"/>
    </row>
    <row r="946">
      <c r="M946" s="58"/>
      <c r="N946" s="58"/>
      <c r="O946" s="58"/>
      <c r="P946" s="58"/>
      <c r="Q946" s="80"/>
      <c r="S946" s="81"/>
    </row>
    <row r="947">
      <c r="M947" s="58"/>
      <c r="N947" s="58"/>
      <c r="O947" s="58"/>
      <c r="P947" s="58"/>
      <c r="Q947" s="80"/>
      <c r="S947" s="81"/>
    </row>
    <row r="948">
      <c r="M948" s="58"/>
      <c r="N948" s="58"/>
      <c r="O948" s="58"/>
      <c r="P948" s="58"/>
      <c r="Q948" s="80"/>
      <c r="S948" s="81"/>
    </row>
    <row r="949">
      <c r="M949" s="58"/>
      <c r="N949" s="58"/>
      <c r="O949" s="58"/>
      <c r="P949" s="58"/>
      <c r="Q949" s="80"/>
      <c r="S949" s="81"/>
    </row>
    <row r="950">
      <c r="M950" s="58"/>
      <c r="N950" s="58"/>
      <c r="O950" s="58"/>
      <c r="P950" s="58"/>
      <c r="Q950" s="80"/>
      <c r="S950" s="81"/>
    </row>
    <row r="951">
      <c r="M951" s="58"/>
      <c r="N951" s="58"/>
      <c r="O951" s="58"/>
      <c r="P951" s="58"/>
      <c r="Q951" s="80"/>
      <c r="S951" s="81"/>
    </row>
    <row r="952">
      <c r="M952" s="58"/>
      <c r="N952" s="58"/>
      <c r="O952" s="58"/>
      <c r="P952" s="58"/>
      <c r="Q952" s="80"/>
      <c r="S952" s="81"/>
    </row>
    <row r="953">
      <c r="M953" s="58"/>
      <c r="N953" s="58"/>
      <c r="O953" s="58"/>
      <c r="P953" s="58"/>
      <c r="Q953" s="80"/>
      <c r="S953" s="81"/>
    </row>
    <row r="954">
      <c r="M954" s="58"/>
      <c r="N954" s="58"/>
      <c r="O954" s="58"/>
      <c r="P954" s="58"/>
      <c r="Q954" s="80"/>
      <c r="S954" s="81"/>
    </row>
    <row r="955">
      <c r="M955" s="58"/>
      <c r="N955" s="58"/>
      <c r="O955" s="58"/>
      <c r="P955" s="58"/>
      <c r="Q955" s="80"/>
      <c r="S955" s="81"/>
    </row>
    <row r="956">
      <c r="M956" s="58"/>
      <c r="N956" s="58"/>
      <c r="O956" s="58"/>
      <c r="P956" s="58"/>
      <c r="Q956" s="80"/>
      <c r="S956" s="81"/>
    </row>
    <row r="957">
      <c r="M957" s="58"/>
      <c r="N957" s="58"/>
      <c r="O957" s="58"/>
      <c r="P957" s="58"/>
      <c r="Q957" s="80"/>
      <c r="S957" s="81"/>
    </row>
    <row r="958">
      <c r="M958" s="58"/>
      <c r="N958" s="58"/>
      <c r="O958" s="58"/>
      <c r="P958" s="58"/>
      <c r="Q958" s="80"/>
      <c r="S958" s="81"/>
    </row>
    <row r="959">
      <c r="M959" s="58"/>
      <c r="N959" s="58"/>
      <c r="O959" s="58"/>
      <c r="P959" s="58"/>
      <c r="Q959" s="80"/>
      <c r="S959" s="81"/>
    </row>
    <row r="960">
      <c r="M960" s="58"/>
      <c r="N960" s="58"/>
      <c r="O960" s="58"/>
      <c r="P960" s="58"/>
      <c r="Q960" s="80"/>
      <c r="S960" s="81"/>
    </row>
    <row r="961">
      <c r="M961" s="58"/>
      <c r="N961" s="58"/>
      <c r="O961" s="58"/>
      <c r="P961" s="58"/>
      <c r="Q961" s="80"/>
      <c r="S961" s="81"/>
    </row>
    <row r="962">
      <c r="M962" s="58"/>
      <c r="N962" s="58"/>
      <c r="O962" s="58"/>
      <c r="P962" s="58"/>
      <c r="Q962" s="80"/>
      <c r="S962" s="81"/>
    </row>
    <row r="963">
      <c r="M963" s="58"/>
      <c r="N963" s="58"/>
      <c r="O963" s="58"/>
      <c r="P963" s="58"/>
      <c r="Q963" s="80"/>
      <c r="S963" s="81"/>
    </row>
    <row r="964">
      <c r="M964" s="58"/>
      <c r="N964" s="58"/>
      <c r="O964" s="58"/>
      <c r="P964" s="58"/>
      <c r="Q964" s="80"/>
      <c r="S964" s="81"/>
    </row>
    <row r="965">
      <c r="M965" s="58"/>
      <c r="N965" s="58"/>
      <c r="O965" s="58"/>
      <c r="P965" s="58"/>
      <c r="Q965" s="80"/>
      <c r="S965" s="81"/>
    </row>
    <row r="966">
      <c r="M966" s="58"/>
      <c r="N966" s="58"/>
      <c r="O966" s="58"/>
      <c r="P966" s="58"/>
      <c r="Q966" s="80"/>
      <c r="S966" s="81"/>
    </row>
    <row r="967">
      <c r="M967" s="58"/>
      <c r="N967" s="58"/>
      <c r="O967" s="58"/>
      <c r="P967" s="58"/>
      <c r="Q967" s="80"/>
      <c r="S967" s="81"/>
    </row>
    <row r="968">
      <c r="M968" s="58"/>
      <c r="N968" s="58"/>
      <c r="O968" s="58"/>
      <c r="P968" s="58"/>
      <c r="Q968" s="80"/>
      <c r="S968" s="81"/>
    </row>
    <row r="969">
      <c r="M969" s="58"/>
      <c r="N969" s="58"/>
      <c r="O969" s="58"/>
      <c r="P969" s="58"/>
      <c r="Q969" s="80"/>
      <c r="S969" s="81"/>
    </row>
    <row r="970">
      <c r="M970" s="58"/>
      <c r="N970" s="58"/>
      <c r="O970" s="58"/>
      <c r="P970" s="58"/>
      <c r="Q970" s="80"/>
      <c r="S970" s="81"/>
    </row>
    <row r="971">
      <c r="M971" s="58"/>
      <c r="N971" s="58"/>
      <c r="O971" s="58"/>
      <c r="P971" s="58"/>
      <c r="Q971" s="80"/>
      <c r="S971" s="81"/>
    </row>
    <row r="972">
      <c r="M972" s="58"/>
      <c r="N972" s="58"/>
      <c r="O972" s="58"/>
      <c r="P972" s="58"/>
      <c r="Q972" s="80"/>
      <c r="S972" s="81"/>
    </row>
    <row r="973">
      <c r="M973" s="58"/>
      <c r="N973" s="58"/>
      <c r="O973" s="58"/>
      <c r="P973" s="58"/>
      <c r="Q973" s="80"/>
      <c r="S973" s="81"/>
    </row>
    <row r="974">
      <c r="M974" s="58"/>
      <c r="N974" s="58"/>
      <c r="O974" s="58"/>
      <c r="P974" s="58"/>
      <c r="Q974" s="80"/>
      <c r="S974" s="81"/>
    </row>
    <row r="975">
      <c r="M975" s="58"/>
      <c r="N975" s="58"/>
      <c r="O975" s="58"/>
      <c r="P975" s="58"/>
      <c r="Q975" s="80"/>
      <c r="S975" s="81"/>
    </row>
    <row r="976">
      <c r="M976" s="58"/>
      <c r="N976" s="58"/>
      <c r="O976" s="58"/>
      <c r="P976" s="58"/>
      <c r="Q976" s="80"/>
      <c r="S976" s="81"/>
    </row>
    <row r="977">
      <c r="M977" s="58"/>
      <c r="N977" s="58"/>
      <c r="O977" s="58"/>
      <c r="P977" s="58"/>
      <c r="Q977" s="80"/>
      <c r="S977" s="81"/>
    </row>
    <row r="978">
      <c r="M978" s="58"/>
      <c r="N978" s="58"/>
      <c r="O978" s="58"/>
      <c r="P978" s="58"/>
      <c r="Q978" s="80"/>
      <c r="S978" s="81"/>
    </row>
    <row r="979">
      <c r="M979" s="58"/>
      <c r="N979" s="58"/>
      <c r="O979" s="58"/>
      <c r="P979" s="58"/>
      <c r="Q979" s="80"/>
      <c r="S979" s="81"/>
    </row>
    <row r="980">
      <c r="M980" s="58"/>
      <c r="N980" s="58"/>
      <c r="O980" s="58"/>
      <c r="P980" s="58"/>
      <c r="Q980" s="80"/>
      <c r="S980" s="81"/>
    </row>
    <row r="981">
      <c r="M981" s="58"/>
      <c r="N981" s="58"/>
      <c r="O981" s="58"/>
      <c r="P981" s="58"/>
      <c r="Q981" s="80"/>
      <c r="S981" s="81"/>
    </row>
    <row r="982">
      <c r="M982" s="58"/>
      <c r="N982" s="58"/>
      <c r="O982" s="58"/>
      <c r="P982" s="58"/>
      <c r="Q982" s="80"/>
      <c r="S982" s="81"/>
    </row>
    <row r="983">
      <c r="M983" s="58"/>
      <c r="N983" s="58"/>
      <c r="O983" s="58"/>
      <c r="P983" s="58"/>
      <c r="Q983" s="80"/>
      <c r="S983" s="81"/>
    </row>
    <row r="984">
      <c r="M984" s="58"/>
      <c r="N984" s="58"/>
      <c r="O984" s="58"/>
      <c r="P984" s="58"/>
      <c r="Q984" s="80"/>
      <c r="S984" s="81"/>
    </row>
    <row r="985">
      <c r="M985" s="58"/>
      <c r="N985" s="58"/>
      <c r="O985" s="58"/>
      <c r="P985" s="58"/>
      <c r="Q985" s="80"/>
      <c r="S985" s="81"/>
    </row>
    <row r="986">
      <c r="M986" s="58"/>
      <c r="N986" s="58"/>
      <c r="O986" s="58"/>
      <c r="P986" s="58"/>
      <c r="Q986" s="80"/>
      <c r="S986" s="81"/>
    </row>
    <row r="987">
      <c r="M987" s="58"/>
      <c r="N987" s="58"/>
      <c r="O987" s="58"/>
      <c r="P987" s="58"/>
      <c r="Q987" s="80"/>
      <c r="S987" s="81"/>
    </row>
    <row r="988">
      <c r="M988" s="58"/>
      <c r="N988" s="58"/>
      <c r="O988" s="58"/>
      <c r="P988" s="58"/>
      <c r="Q988" s="80"/>
      <c r="S988" s="81"/>
    </row>
    <row r="989">
      <c r="M989" s="58"/>
      <c r="N989" s="58"/>
      <c r="O989" s="58"/>
      <c r="P989" s="58"/>
      <c r="Q989" s="80"/>
      <c r="S989" s="81"/>
    </row>
    <row r="990">
      <c r="M990" s="58"/>
      <c r="N990" s="58"/>
      <c r="O990" s="58"/>
      <c r="P990" s="58"/>
      <c r="Q990" s="80"/>
      <c r="S990" s="81"/>
    </row>
    <row r="991">
      <c r="M991" s="58"/>
      <c r="N991" s="58"/>
      <c r="O991" s="58"/>
      <c r="P991" s="58"/>
      <c r="Q991" s="80"/>
      <c r="S991" s="81"/>
    </row>
    <row r="992">
      <c r="M992" s="58"/>
      <c r="N992" s="58"/>
      <c r="O992" s="58"/>
      <c r="P992" s="58"/>
      <c r="Q992" s="80"/>
      <c r="S992" s="81"/>
    </row>
    <row r="993">
      <c r="M993" s="58"/>
      <c r="N993" s="58"/>
      <c r="O993" s="58"/>
      <c r="P993" s="58"/>
      <c r="Q993" s="80"/>
      <c r="S993" s="81"/>
    </row>
    <row r="994">
      <c r="M994" s="58"/>
      <c r="N994" s="58"/>
      <c r="O994" s="58"/>
      <c r="P994" s="58"/>
      <c r="Q994" s="80"/>
      <c r="S994" s="81"/>
    </row>
    <row r="995">
      <c r="M995" s="58"/>
      <c r="N995" s="58"/>
      <c r="O995" s="58"/>
      <c r="P995" s="58"/>
      <c r="Q995" s="80"/>
      <c r="S995" s="81"/>
    </row>
    <row r="996">
      <c r="M996" s="58"/>
      <c r="N996" s="58"/>
      <c r="O996" s="58"/>
      <c r="P996" s="58"/>
      <c r="Q996" s="80"/>
      <c r="S996" s="81"/>
    </row>
    <row r="997">
      <c r="M997" s="58"/>
      <c r="N997" s="58"/>
      <c r="O997" s="58"/>
      <c r="P997" s="58"/>
      <c r="Q997" s="80"/>
      <c r="S997" s="81"/>
    </row>
    <row r="998">
      <c r="M998" s="58"/>
      <c r="N998" s="58"/>
      <c r="O998" s="58"/>
      <c r="P998" s="58"/>
      <c r="Q998" s="80"/>
      <c r="S998" s="81"/>
    </row>
    <row r="999">
      <c r="M999" s="58"/>
      <c r="N999" s="58"/>
      <c r="O999" s="58"/>
      <c r="P999" s="58"/>
      <c r="Q999" s="80"/>
      <c r="S999" s="81"/>
    </row>
    <row r="1000">
      <c r="M1000" s="58"/>
      <c r="N1000" s="58"/>
      <c r="O1000" s="58"/>
      <c r="P1000" s="58"/>
      <c r="Q1000" s="80"/>
      <c r="S1000" s="81"/>
    </row>
    <row r="1001">
      <c r="I1001" s="76">
        <f>countif(I2:I562,"&gt;1")</f>
        <v>427</v>
      </c>
      <c r="M1001" s="58"/>
      <c r="N1001" s="58"/>
      <c r="O1001" s="58"/>
      <c r="P1001" s="58"/>
      <c r="Q1001" s="80"/>
      <c r="S1001" s="81"/>
    </row>
    <row r="1002">
      <c r="M1002" s="58"/>
      <c r="N1002" s="58"/>
      <c r="O1002" s="58"/>
      <c r="P1002" s="58"/>
      <c r="Q1002" s="80"/>
      <c r="S1002" s="81"/>
    </row>
    <row r="1003">
      <c r="M1003" s="58"/>
      <c r="N1003" s="58"/>
      <c r="O1003" s="58"/>
      <c r="P1003" s="58"/>
      <c r="Q1003" s="80"/>
      <c r="S1003" s="81"/>
    </row>
    <row r="1004">
      <c r="M1004" s="58"/>
      <c r="N1004" s="58"/>
      <c r="O1004" s="58"/>
      <c r="P1004" s="58"/>
      <c r="Q1004" s="80"/>
      <c r="S1004" s="81"/>
    </row>
    <row r="1005">
      <c r="M1005" s="58"/>
      <c r="N1005" s="58"/>
      <c r="O1005" s="58"/>
      <c r="P1005" s="58"/>
      <c r="Q1005" s="80"/>
      <c r="S1005" s="81"/>
    </row>
    <row r="1006">
      <c r="M1006" s="58"/>
      <c r="N1006" s="58"/>
      <c r="O1006" s="58"/>
      <c r="P1006" s="58"/>
      <c r="Q1006" s="80"/>
      <c r="S1006" s="81"/>
    </row>
    <row r="1007">
      <c r="M1007" s="58"/>
      <c r="N1007" s="58"/>
      <c r="O1007" s="58"/>
      <c r="P1007" s="58"/>
      <c r="Q1007" s="80"/>
      <c r="S1007" s="81"/>
    </row>
    <row r="1008">
      <c r="M1008" s="58"/>
      <c r="N1008" s="58"/>
      <c r="O1008" s="58"/>
      <c r="P1008" s="58"/>
      <c r="Q1008" s="80"/>
      <c r="S1008" s="81"/>
    </row>
    <row r="1009">
      <c r="M1009" s="58"/>
      <c r="N1009" s="58"/>
      <c r="O1009" s="58"/>
      <c r="P1009" s="58"/>
      <c r="Q1009" s="80"/>
      <c r="S1009" s="81"/>
    </row>
    <row r="1010">
      <c r="M1010" s="58"/>
      <c r="N1010" s="58"/>
      <c r="O1010" s="58"/>
      <c r="P1010" s="58"/>
      <c r="Q1010" s="80"/>
      <c r="S1010" s="81"/>
    </row>
    <row r="1011">
      <c r="M1011" s="58"/>
      <c r="N1011" s="58"/>
      <c r="O1011" s="58"/>
      <c r="P1011" s="58"/>
      <c r="Q1011" s="80"/>
      <c r="S1011" s="81"/>
    </row>
    <row r="1012">
      <c r="M1012" s="58"/>
      <c r="N1012" s="58"/>
      <c r="O1012" s="58"/>
      <c r="P1012" s="58"/>
      <c r="Q1012" s="80"/>
      <c r="S1012" s="81"/>
    </row>
    <row r="1013">
      <c r="M1013" s="58"/>
      <c r="N1013" s="58"/>
      <c r="O1013" s="58"/>
      <c r="P1013" s="58"/>
      <c r="Q1013" s="80"/>
      <c r="S1013" s="81"/>
    </row>
    <row r="1014">
      <c r="M1014" s="58"/>
      <c r="N1014" s="58"/>
      <c r="O1014" s="58"/>
      <c r="P1014" s="58"/>
      <c r="Q1014" s="80"/>
      <c r="S1014" s="81"/>
    </row>
    <row r="1015">
      <c r="M1015" s="58"/>
      <c r="N1015" s="58"/>
      <c r="O1015" s="58"/>
      <c r="P1015" s="58"/>
      <c r="Q1015" s="80"/>
      <c r="S1015" s="81"/>
    </row>
    <row r="1016">
      <c r="M1016" s="58"/>
      <c r="N1016" s="58"/>
      <c r="O1016" s="58"/>
      <c r="P1016" s="58"/>
      <c r="Q1016" s="80"/>
      <c r="S1016" s="81"/>
    </row>
    <row r="1017">
      <c r="M1017" s="58"/>
      <c r="N1017" s="58"/>
      <c r="O1017" s="58"/>
      <c r="P1017" s="58"/>
      <c r="Q1017" s="80"/>
      <c r="S1017" s="81"/>
    </row>
    <row r="1018">
      <c r="M1018" s="58"/>
      <c r="N1018" s="58"/>
      <c r="O1018" s="58"/>
      <c r="P1018" s="58"/>
      <c r="Q1018" s="80"/>
      <c r="S1018" s="81"/>
    </row>
    <row r="1019">
      <c r="M1019" s="58"/>
      <c r="N1019" s="58"/>
      <c r="O1019" s="58"/>
      <c r="P1019" s="58"/>
      <c r="Q1019" s="80"/>
      <c r="S1019" s="81"/>
    </row>
    <row r="1020">
      <c r="M1020" s="58"/>
      <c r="N1020" s="58"/>
      <c r="O1020" s="58"/>
      <c r="P1020" s="58"/>
      <c r="Q1020" s="80"/>
      <c r="S1020" s="81"/>
    </row>
    <row r="1021">
      <c r="M1021" s="58"/>
      <c r="N1021" s="58"/>
      <c r="O1021" s="58"/>
      <c r="P1021" s="58"/>
      <c r="Q1021" s="80"/>
      <c r="S1021" s="81"/>
    </row>
    <row r="1022">
      <c r="M1022" s="58"/>
      <c r="N1022" s="58"/>
      <c r="O1022" s="58"/>
      <c r="P1022" s="58"/>
      <c r="Q1022" s="80"/>
      <c r="S1022" s="81"/>
    </row>
    <row r="1023">
      <c r="M1023" s="58"/>
      <c r="N1023" s="58"/>
      <c r="O1023" s="58"/>
      <c r="P1023" s="58"/>
      <c r="Q1023" s="80"/>
      <c r="S1023" s="81"/>
    </row>
    <row r="1024">
      <c r="M1024" s="58"/>
      <c r="N1024" s="58"/>
      <c r="O1024" s="58"/>
      <c r="P1024" s="58"/>
      <c r="Q1024" s="80"/>
      <c r="S1024" s="81"/>
    </row>
    <row r="1025">
      <c r="M1025" s="58"/>
      <c r="N1025" s="58"/>
      <c r="O1025" s="58"/>
      <c r="P1025" s="58"/>
      <c r="Q1025" s="80"/>
      <c r="S1025" s="81"/>
    </row>
    <row r="1026">
      <c r="M1026" s="58"/>
      <c r="N1026" s="58"/>
      <c r="O1026" s="58"/>
      <c r="P1026" s="58"/>
      <c r="Q1026" s="80"/>
      <c r="S1026" s="81"/>
    </row>
    <row r="1027">
      <c r="M1027" s="58"/>
      <c r="N1027" s="58"/>
      <c r="O1027" s="58"/>
      <c r="P1027" s="58"/>
      <c r="Q1027" s="80"/>
      <c r="S1027" s="81"/>
    </row>
    <row r="1028">
      <c r="M1028" s="58"/>
      <c r="N1028" s="58"/>
      <c r="O1028" s="58"/>
      <c r="P1028" s="58"/>
      <c r="Q1028" s="80"/>
      <c r="S1028" s="81"/>
    </row>
    <row r="1029">
      <c r="M1029" s="58"/>
      <c r="N1029" s="58"/>
      <c r="O1029" s="58"/>
      <c r="P1029" s="58"/>
      <c r="Q1029" s="80"/>
      <c r="S1029" s="81"/>
    </row>
    <row r="1030">
      <c r="M1030" s="58"/>
      <c r="N1030" s="58"/>
      <c r="O1030" s="58"/>
      <c r="P1030" s="58"/>
      <c r="Q1030" s="80"/>
      <c r="S1030" s="81"/>
    </row>
    <row r="1031">
      <c r="M1031" s="58"/>
      <c r="N1031" s="58"/>
      <c r="O1031" s="58"/>
      <c r="P1031" s="58"/>
      <c r="Q1031" s="80"/>
      <c r="S1031" s="81"/>
    </row>
    <row r="1032">
      <c r="M1032" s="58"/>
      <c r="N1032" s="58"/>
      <c r="O1032" s="58"/>
      <c r="P1032" s="58"/>
      <c r="Q1032" s="80"/>
      <c r="S1032" s="81"/>
    </row>
    <row r="1033">
      <c r="M1033" s="58"/>
      <c r="N1033" s="58"/>
      <c r="O1033" s="58"/>
      <c r="P1033" s="58"/>
      <c r="Q1033" s="80"/>
      <c r="S1033" s="81"/>
    </row>
    <row r="1034">
      <c r="M1034" s="58"/>
      <c r="N1034" s="58"/>
      <c r="O1034" s="58"/>
      <c r="P1034" s="58"/>
      <c r="Q1034" s="80"/>
      <c r="S1034" s="81"/>
    </row>
    <row r="1035">
      <c r="M1035" s="58"/>
      <c r="N1035" s="58"/>
      <c r="O1035" s="58"/>
      <c r="P1035" s="58"/>
      <c r="Q1035" s="80"/>
      <c r="S1035" s="81"/>
    </row>
    <row r="1036">
      <c r="M1036" s="58"/>
      <c r="N1036" s="58"/>
      <c r="O1036" s="58"/>
      <c r="P1036" s="58"/>
      <c r="Q1036" s="80"/>
      <c r="S1036" s="81"/>
    </row>
    <row r="1037">
      <c r="M1037" s="58"/>
      <c r="N1037" s="58"/>
      <c r="O1037" s="58"/>
      <c r="P1037" s="58"/>
      <c r="Q1037" s="80"/>
      <c r="S1037" s="81"/>
    </row>
    <row r="1038">
      <c r="M1038" s="58"/>
      <c r="N1038" s="58"/>
      <c r="O1038" s="58"/>
      <c r="P1038" s="58"/>
      <c r="Q1038" s="80"/>
      <c r="S1038" s="81"/>
    </row>
    <row r="1039">
      <c r="M1039" s="58"/>
      <c r="N1039" s="58"/>
      <c r="O1039" s="58"/>
      <c r="P1039" s="58"/>
      <c r="Q1039" s="80"/>
      <c r="S1039" s="81"/>
    </row>
    <row r="1040">
      <c r="M1040" s="58"/>
      <c r="N1040" s="58"/>
      <c r="O1040" s="58"/>
      <c r="P1040" s="58"/>
      <c r="Q1040" s="80"/>
      <c r="S1040" s="81"/>
    </row>
    <row r="1041">
      <c r="M1041" s="58"/>
      <c r="N1041" s="58"/>
      <c r="O1041" s="58"/>
      <c r="P1041" s="58"/>
      <c r="Q1041" s="80"/>
      <c r="S1041" s="81"/>
    </row>
    <row r="1042">
      <c r="M1042" s="58"/>
      <c r="N1042" s="58"/>
      <c r="O1042" s="58"/>
      <c r="P1042" s="58"/>
      <c r="Q1042" s="80"/>
      <c r="S1042" s="81"/>
    </row>
    <row r="1043">
      <c r="M1043" s="58"/>
      <c r="N1043" s="58"/>
      <c r="O1043" s="58"/>
      <c r="P1043" s="58"/>
      <c r="Q1043" s="80"/>
      <c r="S1043" s="81"/>
    </row>
    <row r="1044">
      <c r="M1044" s="58"/>
      <c r="N1044" s="58"/>
      <c r="O1044" s="58"/>
      <c r="P1044" s="58"/>
      <c r="Q1044" s="80"/>
      <c r="S1044" s="81"/>
    </row>
    <row r="1045">
      <c r="M1045" s="58"/>
      <c r="N1045" s="58"/>
      <c r="O1045" s="58"/>
      <c r="P1045" s="58"/>
      <c r="Q1045" s="80"/>
      <c r="S1045" s="81"/>
    </row>
    <row r="1046">
      <c r="M1046" s="58"/>
      <c r="N1046" s="58"/>
      <c r="O1046" s="58"/>
      <c r="P1046" s="58"/>
      <c r="Q1046" s="80"/>
      <c r="S1046" s="81"/>
    </row>
    <row r="1047">
      <c r="M1047" s="58"/>
      <c r="N1047" s="58"/>
      <c r="O1047" s="58"/>
      <c r="P1047" s="58"/>
      <c r="Q1047" s="80"/>
      <c r="S1047" s="81"/>
    </row>
    <row r="1048">
      <c r="M1048" s="58"/>
      <c r="N1048" s="58"/>
      <c r="O1048" s="58"/>
      <c r="P1048" s="58"/>
      <c r="Q1048" s="80"/>
      <c r="S1048" s="81"/>
    </row>
    <row r="1049">
      <c r="M1049" s="58"/>
      <c r="N1049" s="58"/>
      <c r="O1049" s="58"/>
      <c r="P1049" s="58"/>
      <c r="Q1049" s="80"/>
      <c r="S1049" s="81"/>
    </row>
    <row r="1050">
      <c r="M1050" s="58"/>
      <c r="N1050" s="58"/>
      <c r="O1050" s="58"/>
      <c r="P1050" s="58"/>
      <c r="Q1050" s="80"/>
      <c r="S1050" s="81"/>
    </row>
    <row r="1051">
      <c r="M1051" s="58"/>
      <c r="N1051" s="58"/>
      <c r="O1051" s="58"/>
      <c r="P1051" s="58"/>
      <c r="Q1051" s="80"/>
      <c r="S1051" s="81"/>
    </row>
    <row r="1052">
      <c r="M1052" s="58"/>
      <c r="N1052" s="58"/>
      <c r="O1052" s="58"/>
      <c r="P1052" s="58"/>
      <c r="Q1052" s="80"/>
      <c r="S1052" s="81"/>
    </row>
    <row r="1053">
      <c r="M1053" s="58"/>
      <c r="N1053" s="58"/>
      <c r="O1053" s="58"/>
      <c r="P1053" s="58"/>
      <c r="Q1053" s="80"/>
      <c r="S1053" s="81"/>
    </row>
    <row r="1054">
      <c r="M1054" s="58"/>
      <c r="N1054" s="58"/>
      <c r="O1054" s="58"/>
      <c r="P1054" s="58"/>
      <c r="Q1054" s="80"/>
      <c r="S1054" s="81"/>
    </row>
    <row r="1055">
      <c r="M1055" s="58"/>
      <c r="N1055" s="58"/>
      <c r="O1055" s="58"/>
      <c r="P1055" s="58"/>
      <c r="Q1055" s="80"/>
      <c r="S1055" s="81"/>
    </row>
    <row r="1056">
      <c r="M1056" s="58"/>
      <c r="N1056" s="58"/>
      <c r="O1056" s="58"/>
      <c r="P1056" s="58"/>
      <c r="Q1056" s="80"/>
      <c r="S1056" s="81"/>
    </row>
    <row r="1057">
      <c r="M1057" s="58"/>
      <c r="N1057" s="58"/>
      <c r="O1057" s="58"/>
      <c r="P1057" s="58"/>
      <c r="Q1057" s="80"/>
      <c r="S1057" s="81"/>
    </row>
    <row r="1058">
      <c r="M1058" s="58"/>
      <c r="N1058" s="58"/>
      <c r="O1058" s="58"/>
      <c r="P1058" s="58"/>
      <c r="Q1058" s="80"/>
      <c r="S1058" s="81"/>
    </row>
    <row r="1059">
      <c r="M1059" s="58"/>
      <c r="N1059" s="58"/>
      <c r="O1059" s="58"/>
      <c r="P1059" s="58"/>
      <c r="Q1059" s="80"/>
      <c r="S1059" s="81"/>
    </row>
    <row r="1060">
      <c r="M1060" s="58"/>
      <c r="N1060" s="58"/>
      <c r="O1060" s="58"/>
      <c r="P1060" s="58"/>
      <c r="Q1060" s="80"/>
      <c r="S1060" s="81"/>
    </row>
    <row r="1061">
      <c r="M1061" s="58"/>
      <c r="N1061" s="58"/>
      <c r="O1061" s="58"/>
      <c r="P1061" s="58"/>
      <c r="Q1061" s="80"/>
      <c r="S1061" s="81"/>
    </row>
    <row r="1062">
      <c r="M1062" s="58"/>
      <c r="N1062" s="58"/>
      <c r="O1062" s="58"/>
      <c r="P1062" s="58"/>
      <c r="Q1062" s="80"/>
      <c r="S1062" s="81"/>
    </row>
    <row r="1063">
      <c r="M1063" s="58"/>
      <c r="N1063" s="58"/>
      <c r="O1063" s="58"/>
      <c r="P1063" s="58"/>
      <c r="Q1063" s="80"/>
      <c r="S1063" s="81"/>
    </row>
    <row r="1064">
      <c r="M1064" s="58"/>
      <c r="N1064" s="58"/>
      <c r="O1064" s="58"/>
      <c r="P1064" s="58"/>
      <c r="Q1064" s="80"/>
      <c r="S1064" s="81"/>
    </row>
    <row r="1065">
      <c r="M1065" s="58"/>
      <c r="N1065" s="58"/>
      <c r="O1065" s="58"/>
      <c r="P1065" s="58"/>
      <c r="Q1065" s="80"/>
      <c r="S1065" s="81"/>
    </row>
    <row r="1066">
      <c r="M1066" s="58"/>
      <c r="N1066" s="58"/>
      <c r="O1066" s="58"/>
      <c r="P1066" s="58"/>
      <c r="Q1066" s="80"/>
      <c r="S1066" s="81"/>
    </row>
    <row r="1067">
      <c r="M1067" s="58"/>
      <c r="N1067" s="58"/>
      <c r="O1067" s="58"/>
      <c r="P1067" s="58"/>
      <c r="Q1067" s="80"/>
      <c r="S1067" s="81"/>
    </row>
    <row r="1068">
      <c r="M1068" s="58"/>
      <c r="N1068" s="58"/>
      <c r="O1068" s="58"/>
      <c r="P1068" s="58"/>
      <c r="Q1068" s="80"/>
      <c r="S1068" s="81"/>
    </row>
    <row r="1069">
      <c r="M1069" s="58"/>
      <c r="N1069" s="58"/>
      <c r="O1069" s="58"/>
      <c r="P1069" s="58"/>
      <c r="Q1069" s="80"/>
      <c r="S1069" s="81"/>
    </row>
    <row r="1070">
      <c r="M1070" s="58"/>
      <c r="N1070" s="58"/>
      <c r="O1070" s="58"/>
      <c r="P1070" s="58"/>
      <c r="Q1070" s="80"/>
      <c r="S1070" s="81"/>
    </row>
    <row r="1071">
      <c r="M1071" s="58"/>
      <c r="N1071" s="58"/>
      <c r="O1071" s="58"/>
      <c r="P1071" s="58"/>
      <c r="Q1071" s="80"/>
      <c r="S1071" s="81"/>
    </row>
    <row r="1072">
      <c r="M1072" s="58"/>
      <c r="N1072" s="58"/>
      <c r="O1072" s="58"/>
      <c r="P1072" s="58"/>
      <c r="Q1072" s="80"/>
      <c r="S1072" s="81"/>
    </row>
    <row r="1073">
      <c r="M1073" s="58"/>
      <c r="N1073" s="58"/>
      <c r="O1073" s="58"/>
      <c r="P1073" s="58"/>
      <c r="Q1073" s="80"/>
      <c r="S1073" s="81"/>
    </row>
    <row r="1074">
      <c r="M1074" s="58"/>
      <c r="N1074" s="58"/>
      <c r="O1074" s="58"/>
      <c r="P1074" s="58"/>
      <c r="Q1074" s="80"/>
      <c r="S1074" s="81"/>
    </row>
    <row r="1075">
      <c r="M1075" s="58"/>
      <c r="N1075" s="58"/>
      <c r="O1075" s="58"/>
      <c r="P1075" s="58"/>
      <c r="Q1075" s="80"/>
      <c r="S1075" s="81"/>
    </row>
    <row r="1076">
      <c r="M1076" s="58"/>
      <c r="N1076" s="58"/>
      <c r="O1076" s="58"/>
      <c r="P1076" s="58"/>
      <c r="Q1076" s="80"/>
      <c r="S1076" s="81"/>
    </row>
    <row r="1077">
      <c r="M1077" s="58"/>
      <c r="N1077" s="58"/>
      <c r="O1077" s="58"/>
      <c r="P1077" s="58"/>
      <c r="Q1077" s="80"/>
      <c r="S1077" s="81"/>
    </row>
    <row r="1078">
      <c r="M1078" s="58"/>
      <c r="N1078" s="58"/>
      <c r="O1078" s="58"/>
      <c r="P1078" s="58"/>
      <c r="Q1078" s="80"/>
      <c r="S1078" s="81"/>
    </row>
    <row r="1079">
      <c r="M1079" s="58"/>
      <c r="N1079" s="58"/>
      <c r="O1079" s="58"/>
      <c r="P1079" s="58"/>
      <c r="Q1079" s="80"/>
      <c r="S1079" s="81"/>
    </row>
    <row r="1080">
      <c r="M1080" s="58"/>
      <c r="N1080" s="58"/>
      <c r="O1080" s="58"/>
      <c r="P1080" s="58"/>
      <c r="Q1080" s="80"/>
      <c r="S1080" s="81"/>
    </row>
    <row r="1081">
      <c r="M1081" s="58"/>
      <c r="N1081" s="58"/>
      <c r="O1081" s="58"/>
      <c r="P1081" s="58"/>
      <c r="Q1081" s="80"/>
      <c r="S1081" s="81"/>
    </row>
    <row r="1082">
      <c r="M1082" s="58"/>
      <c r="N1082" s="58"/>
      <c r="O1082" s="58"/>
      <c r="P1082" s="58"/>
      <c r="Q1082" s="80"/>
      <c r="S1082" s="81"/>
    </row>
    <row r="1083">
      <c r="M1083" s="58"/>
      <c r="N1083" s="58"/>
      <c r="O1083" s="58"/>
      <c r="P1083" s="58"/>
      <c r="Q1083" s="80"/>
      <c r="S1083" s="81"/>
    </row>
    <row r="1084">
      <c r="M1084" s="58"/>
      <c r="N1084" s="58"/>
      <c r="O1084" s="58"/>
      <c r="P1084" s="58"/>
      <c r="Q1084" s="80"/>
      <c r="S1084" s="81"/>
    </row>
    <row r="1085">
      <c r="M1085" s="58"/>
      <c r="N1085" s="58"/>
      <c r="O1085" s="58"/>
      <c r="P1085" s="58"/>
      <c r="Q1085" s="80"/>
      <c r="S1085" s="81"/>
    </row>
    <row r="1086">
      <c r="M1086" s="58"/>
      <c r="N1086" s="58"/>
      <c r="O1086" s="58"/>
      <c r="P1086" s="58"/>
      <c r="Q1086" s="80"/>
      <c r="S1086" s="81"/>
    </row>
    <row r="1087">
      <c r="M1087" s="58"/>
      <c r="N1087" s="58"/>
      <c r="O1087" s="58"/>
      <c r="P1087" s="58"/>
      <c r="Q1087" s="80"/>
      <c r="S1087" s="81"/>
    </row>
    <row r="1088">
      <c r="M1088" s="58"/>
      <c r="N1088" s="58"/>
      <c r="O1088" s="58"/>
      <c r="P1088" s="58"/>
      <c r="Q1088" s="80"/>
      <c r="S1088" s="81"/>
    </row>
    <row r="1089">
      <c r="M1089" s="58"/>
      <c r="N1089" s="58"/>
      <c r="O1089" s="58"/>
      <c r="P1089" s="58"/>
      <c r="Q1089" s="80"/>
      <c r="S1089" s="81"/>
    </row>
    <row r="1090">
      <c r="M1090" s="58"/>
      <c r="N1090" s="58"/>
      <c r="O1090" s="58"/>
      <c r="P1090" s="58"/>
      <c r="Q1090" s="80"/>
      <c r="S1090" s="81"/>
    </row>
    <row r="1091">
      <c r="M1091" s="58"/>
      <c r="N1091" s="58"/>
      <c r="O1091" s="58"/>
      <c r="P1091" s="58"/>
      <c r="Q1091" s="80"/>
      <c r="S1091" s="81"/>
    </row>
    <row r="1092">
      <c r="M1092" s="58"/>
      <c r="N1092" s="58"/>
      <c r="O1092" s="58"/>
      <c r="P1092" s="58"/>
      <c r="Q1092" s="80"/>
      <c r="S1092" s="81"/>
    </row>
    <row r="1093">
      <c r="M1093" s="58"/>
      <c r="N1093" s="58"/>
      <c r="O1093" s="58"/>
      <c r="P1093" s="58"/>
      <c r="Q1093" s="80"/>
      <c r="S1093" s="81"/>
    </row>
    <row r="1094">
      <c r="M1094" s="58"/>
      <c r="N1094" s="58"/>
      <c r="O1094" s="58"/>
      <c r="P1094" s="58"/>
      <c r="Q1094" s="80"/>
      <c r="S1094" s="81"/>
    </row>
    <row r="1095">
      <c r="M1095" s="58"/>
      <c r="N1095" s="58"/>
      <c r="O1095" s="58"/>
      <c r="P1095" s="58"/>
      <c r="Q1095" s="80"/>
      <c r="S1095" s="81"/>
    </row>
    <row r="1096">
      <c r="M1096" s="58"/>
      <c r="N1096" s="58"/>
      <c r="O1096" s="58"/>
      <c r="P1096" s="58"/>
      <c r="Q1096" s="80"/>
      <c r="S1096" s="81"/>
    </row>
    <row r="1097">
      <c r="M1097" s="58"/>
      <c r="N1097" s="58"/>
      <c r="O1097" s="58"/>
      <c r="P1097" s="58"/>
      <c r="Q1097" s="80"/>
      <c r="S1097" s="81"/>
    </row>
    <row r="1098">
      <c r="M1098" s="58"/>
      <c r="N1098" s="58"/>
      <c r="O1098" s="58"/>
      <c r="P1098" s="58"/>
      <c r="Q1098" s="80"/>
      <c r="S1098" s="81"/>
    </row>
    <row r="1099">
      <c r="M1099" s="58"/>
      <c r="N1099" s="58"/>
      <c r="O1099" s="58"/>
      <c r="P1099" s="58"/>
      <c r="Q1099" s="80"/>
      <c r="S1099" s="81"/>
    </row>
    <row r="1100">
      <c r="M1100" s="58"/>
      <c r="N1100" s="58"/>
      <c r="O1100" s="58"/>
      <c r="P1100" s="58"/>
      <c r="Q1100" s="80"/>
      <c r="S1100" s="81"/>
    </row>
  </sheetData>
  <customSheetViews>
    <customSheetView guid="{85963FF3-A9A5-42BB-9912-ECA9BF4053F3}" filter="1" showAutoFilter="1">
      <autoFilter ref="$I$1:$I$1001"/>
    </customSheetView>
    <customSheetView guid="{53A33CE6-9963-4FE1-B3D7-A5D73D6AC02D}" filter="1" showAutoFilter="1">
      <autoFilter ref="$A$1:$N$568"/>
    </customSheetView>
  </customSheetViews>
  <dataValidations>
    <dataValidation type="list" allowBlank="1" showErrorMessage="1" sqref="M2:M562">
      <formula1>"Before and after versions are not semantically similar,Pattern is not generally applicable due to project specific API/attributes,Meaningful"</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4.25"/>
    <col customWidth="1" min="2" max="2" width="25.63"/>
    <col customWidth="1" min="3" max="3" width="25.38"/>
    <col customWidth="1" min="4" max="4" width="11.0"/>
    <col customWidth="1" min="5" max="5" width="10.63"/>
    <col customWidth="1" min="7" max="7" width="5.88"/>
    <col customWidth="1" min="8" max="8" width="8.75"/>
    <col customWidth="1" min="9" max="9" width="8.63"/>
    <col customWidth="1" min="10" max="10" width="22.13"/>
  </cols>
  <sheetData>
    <row r="1">
      <c r="A1" s="84" t="s">
        <v>525</v>
      </c>
      <c r="B1" s="84" t="s">
        <v>0</v>
      </c>
      <c r="C1" s="16" t="s">
        <v>1</v>
      </c>
      <c r="D1" s="16" t="s">
        <v>508</v>
      </c>
      <c r="E1" s="16" t="s">
        <v>509</v>
      </c>
      <c r="F1" s="72" t="s">
        <v>512</v>
      </c>
      <c r="G1" s="72" t="s">
        <v>513</v>
      </c>
      <c r="H1" s="72" t="s">
        <v>514</v>
      </c>
      <c r="I1" s="85" t="s">
        <v>515</v>
      </c>
      <c r="J1" s="86" t="s">
        <v>528</v>
      </c>
      <c r="K1" s="87" t="s">
        <v>743</v>
      </c>
      <c r="L1" s="87" t="s">
        <v>744</v>
      </c>
      <c r="M1" s="87" t="s">
        <v>745</v>
      </c>
    </row>
    <row r="2">
      <c r="A2" s="17">
        <v>1.0</v>
      </c>
      <c r="B2" s="17" t="s">
        <v>8</v>
      </c>
      <c r="C2" s="17" t="s">
        <v>520</v>
      </c>
      <c r="D2" s="17">
        <v>467.0</v>
      </c>
      <c r="E2" s="17">
        <v>0.0</v>
      </c>
      <c r="F2" s="17">
        <v>3.0</v>
      </c>
      <c r="G2" s="17">
        <v>8.0</v>
      </c>
      <c r="H2" s="17">
        <v>3.0</v>
      </c>
      <c r="I2" s="17">
        <v>3.0</v>
      </c>
      <c r="J2" s="76"/>
    </row>
    <row r="3">
      <c r="E3" s="17">
        <v>1.0</v>
      </c>
      <c r="F3" s="17">
        <v>3.0</v>
      </c>
      <c r="G3" s="17">
        <v>10.0</v>
      </c>
      <c r="H3" s="17">
        <v>1.0</v>
      </c>
      <c r="I3" s="17">
        <v>2.0</v>
      </c>
      <c r="J3" s="76"/>
      <c r="N3" s="63" t="s">
        <v>746</v>
      </c>
    </row>
    <row r="4">
      <c r="E4" s="17">
        <v>2.0</v>
      </c>
      <c r="F4" s="17">
        <v>3.0</v>
      </c>
      <c r="G4" s="17">
        <v>11.0</v>
      </c>
      <c r="H4" s="17">
        <v>1.0</v>
      </c>
      <c r="I4" s="17">
        <v>1.0</v>
      </c>
      <c r="J4" s="17" t="s">
        <v>747</v>
      </c>
      <c r="N4" s="88"/>
    </row>
    <row r="5">
      <c r="E5" s="17">
        <v>3.0</v>
      </c>
      <c r="F5" s="17">
        <v>3.0</v>
      </c>
      <c r="G5" s="17">
        <v>4.0</v>
      </c>
      <c r="H5" s="17">
        <v>3.0</v>
      </c>
      <c r="I5" s="17">
        <v>3.0</v>
      </c>
      <c r="J5" s="76"/>
    </row>
    <row r="6">
      <c r="E6" s="17">
        <v>4.0</v>
      </c>
      <c r="F6" s="17">
        <v>3.0</v>
      </c>
      <c r="G6" s="17">
        <v>5.0</v>
      </c>
      <c r="H6" s="17">
        <v>2.0</v>
      </c>
      <c r="I6" s="17">
        <v>2.0</v>
      </c>
      <c r="J6" s="76"/>
    </row>
    <row r="7">
      <c r="E7" s="17">
        <v>5.0</v>
      </c>
      <c r="F7" s="17">
        <v>5.0</v>
      </c>
      <c r="G7" s="17">
        <v>15.0</v>
      </c>
      <c r="H7" s="17">
        <v>1.0</v>
      </c>
      <c r="I7" s="17">
        <v>1.0</v>
      </c>
      <c r="J7" s="17" t="s">
        <v>747</v>
      </c>
    </row>
    <row r="8">
      <c r="E8" s="17">
        <v>6.0</v>
      </c>
      <c r="F8" s="17">
        <v>3.0</v>
      </c>
      <c r="G8" s="17">
        <v>6.0</v>
      </c>
      <c r="H8" s="17">
        <v>3.0</v>
      </c>
      <c r="I8" s="17">
        <v>3.0</v>
      </c>
      <c r="J8" s="76"/>
    </row>
    <row r="9">
      <c r="E9" s="17">
        <v>7.0</v>
      </c>
      <c r="F9" s="17">
        <v>4.0</v>
      </c>
      <c r="G9" s="17">
        <v>11.0</v>
      </c>
      <c r="H9" s="17">
        <v>1.0</v>
      </c>
      <c r="I9" s="17">
        <v>1.0</v>
      </c>
      <c r="J9" s="17" t="s">
        <v>747</v>
      </c>
    </row>
    <row r="10">
      <c r="E10" s="17">
        <v>8.0</v>
      </c>
      <c r="F10" s="17">
        <v>3.0</v>
      </c>
      <c r="G10" s="17">
        <v>7.0</v>
      </c>
      <c r="H10" s="17">
        <v>1.0</v>
      </c>
      <c r="I10" s="17">
        <v>1.0</v>
      </c>
      <c r="J10" s="17" t="s">
        <v>747</v>
      </c>
    </row>
    <row r="11">
      <c r="E11" s="17">
        <v>9.0</v>
      </c>
      <c r="F11" s="17">
        <v>4.0</v>
      </c>
      <c r="G11" s="17">
        <v>8.0</v>
      </c>
      <c r="H11" s="17">
        <v>3.0</v>
      </c>
      <c r="I11" s="17">
        <v>3.0</v>
      </c>
      <c r="J11" s="76"/>
    </row>
    <row r="12">
      <c r="E12" s="17">
        <v>10.0</v>
      </c>
      <c r="F12" s="17">
        <v>9.0</v>
      </c>
      <c r="G12" s="17">
        <v>8.0</v>
      </c>
      <c r="H12" s="17">
        <v>9.0</v>
      </c>
      <c r="I12" s="17">
        <v>9.0</v>
      </c>
      <c r="J12" s="76"/>
    </row>
    <row r="13">
      <c r="E13" s="17">
        <v>11.0</v>
      </c>
      <c r="F13" s="17">
        <v>4.0</v>
      </c>
      <c r="G13" s="17">
        <v>6.0</v>
      </c>
      <c r="H13" s="17">
        <v>4.0</v>
      </c>
      <c r="I13" s="17">
        <v>4.0</v>
      </c>
      <c r="J13" s="76"/>
    </row>
    <row r="14">
      <c r="E14" s="17">
        <v>12.0</v>
      </c>
      <c r="F14" s="17">
        <v>3.0</v>
      </c>
      <c r="G14" s="17">
        <v>5.0</v>
      </c>
      <c r="H14" s="17">
        <v>1.0</v>
      </c>
      <c r="I14" s="17">
        <v>1.0</v>
      </c>
      <c r="J14" s="17" t="s">
        <v>747</v>
      </c>
    </row>
    <row r="15">
      <c r="E15" s="17">
        <v>13.0</v>
      </c>
      <c r="F15" s="17">
        <v>4.0</v>
      </c>
      <c r="G15" s="17">
        <v>8.0</v>
      </c>
      <c r="H15" s="17">
        <v>4.0</v>
      </c>
      <c r="I15" s="17">
        <v>4.0</v>
      </c>
      <c r="J15" s="76"/>
    </row>
    <row r="16">
      <c r="E16" s="17">
        <v>14.0</v>
      </c>
      <c r="F16" s="17">
        <v>3.0</v>
      </c>
      <c r="G16" s="17">
        <v>9.0</v>
      </c>
      <c r="H16" s="17">
        <v>3.0</v>
      </c>
      <c r="I16" s="17">
        <v>3.0</v>
      </c>
      <c r="J16" s="76"/>
    </row>
    <row r="17">
      <c r="E17" s="17">
        <v>15.0</v>
      </c>
      <c r="F17" s="17">
        <v>5.0</v>
      </c>
      <c r="G17" s="17">
        <v>5.0</v>
      </c>
      <c r="H17" s="17">
        <v>5.0</v>
      </c>
      <c r="I17" s="17">
        <v>5.0</v>
      </c>
      <c r="J17" s="76"/>
    </row>
    <row r="18">
      <c r="E18" s="17">
        <v>16.0</v>
      </c>
      <c r="F18" s="17">
        <v>3.0</v>
      </c>
      <c r="G18" s="17">
        <v>6.0</v>
      </c>
      <c r="H18" s="17">
        <v>3.0</v>
      </c>
      <c r="I18" s="17">
        <v>3.0</v>
      </c>
      <c r="J18" s="76"/>
    </row>
    <row r="19">
      <c r="E19" s="17">
        <v>17.0</v>
      </c>
      <c r="F19" s="17">
        <v>3.0</v>
      </c>
      <c r="G19" s="17">
        <v>13.0</v>
      </c>
      <c r="H19" s="17">
        <v>1.0</v>
      </c>
      <c r="I19" s="17">
        <v>1.0</v>
      </c>
      <c r="J19" s="17" t="s">
        <v>747</v>
      </c>
    </row>
    <row r="20">
      <c r="E20" s="17">
        <v>18.0</v>
      </c>
      <c r="F20" s="17">
        <v>3.0</v>
      </c>
      <c r="G20" s="17">
        <v>8.0</v>
      </c>
      <c r="H20" s="17">
        <v>3.0</v>
      </c>
      <c r="I20" s="17">
        <v>3.0</v>
      </c>
      <c r="J20" s="76"/>
    </row>
    <row r="21">
      <c r="E21" s="17">
        <v>19.0</v>
      </c>
      <c r="F21" s="17">
        <v>3.0</v>
      </c>
      <c r="G21" s="17">
        <v>5.0</v>
      </c>
      <c r="H21" s="17">
        <v>2.0</v>
      </c>
      <c r="I21" s="17">
        <v>2.0</v>
      </c>
      <c r="J21" s="76"/>
    </row>
    <row r="22">
      <c r="E22" s="17">
        <v>20.0</v>
      </c>
      <c r="F22" s="17">
        <v>3.0</v>
      </c>
      <c r="G22" s="17">
        <v>6.0</v>
      </c>
      <c r="H22" s="17">
        <v>3.0</v>
      </c>
      <c r="I22" s="17">
        <v>3.0</v>
      </c>
      <c r="J22" s="76"/>
    </row>
    <row r="23">
      <c r="E23" s="17">
        <v>21.0</v>
      </c>
      <c r="F23" s="17">
        <v>3.0</v>
      </c>
      <c r="G23" s="17">
        <v>6.0</v>
      </c>
      <c r="H23" s="17">
        <v>3.0</v>
      </c>
      <c r="I23" s="17">
        <v>3.0</v>
      </c>
      <c r="J23" s="76"/>
    </row>
    <row r="24">
      <c r="E24" s="17">
        <v>22.0</v>
      </c>
      <c r="F24" s="17">
        <v>3.0</v>
      </c>
      <c r="G24" s="17">
        <v>5.0</v>
      </c>
      <c r="H24" s="17">
        <v>3.0</v>
      </c>
      <c r="I24" s="17">
        <v>3.0</v>
      </c>
      <c r="J24" s="76"/>
    </row>
    <row r="25">
      <c r="E25" s="17">
        <v>23.0</v>
      </c>
      <c r="F25" s="17">
        <v>3.0</v>
      </c>
      <c r="G25" s="17">
        <v>12.0</v>
      </c>
      <c r="H25" s="17">
        <v>3.0</v>
      </c>
      <c r="I25" s="17">
        <v>3.0</v>
      </c>
      <c r="J25" s="76"/>
    </row>
    <row r="26">
      <c r="E26" s="17">
        <v>24.0</v>
      </c>
      <c r="F26" s="17">
        <v>3.0</v>
      </c>
      <c r="G26" s="17">
        <v>6.0</v>
      </c>
      <c r="H26" s="17">
        <v>3.0</v>
      </c>
      <c r="I26" s="17">
        <v>3.0</v>
      </c>
      <c r="J26" s="76"/>
    </row>
    <row r="27">
      <c r="E27" s="17">
        <v>25.0</v>
      </c>
      <c r="F27" s="17">
        <v>3.0</v>
      </c>
      <c r="G27" s="17">
        <v>7.0</v>
      </c>
      <c r="H27" s="17">
        <v>3.0</v>
      </c>
      <c r="I27" s="17">
        <v>3.0</v>
      </c>
      <c r="J27" s="76"/>
    </row>
    <row r="28">
      <c r="E28" s="17">
        <v>26.0</v>
      </c>
      <c r="F28" s="17">
        <v>4.0</v>
      </c>
      <c r="G28" s="17">
        <v>7.0</v>
      </c>
      <c r="H28" s="17">
        <v>3.0</v>
      </c>
      <c r="I28" s="17">
        <v>3.0</v>
      </c>
      <c r="J28" s="76"/>
    </row>
    <row r="29">
      <c r="E29" s="17">
        <v>27.0</v>
      </c>
      <c r="F29" s="17">
        <v>3.0</v>
      </c>
      <c r="G29" s="17">
        <v>6.0</v>
      </c>
      <c r="H29" s="17">
        <v>2.0</v>
      </c>
      <c r="I29" s="17">
        <v>2.0</v>
      </c>
      <c r="J29" s="76"/>
    </row>
    <row r="30">
      <c r="E30" s="17">
        <v>28.0</v>
      </c>
      <c r="F30" s="17">
        <v>3.0</v>
      </c>
      <c r="G30" s="17">
        <v>3.0</v>
      </c>
      <c r="H30" s="17">
        <v>3.0</v>
      </c>
      <c r="I30" s="17">
        <v>3.0</v>
      </c>
      <c r="J30" s="76"/>
    </row>
    <row r="31">
      <c r="E31" s="17">
        <v>29.0</v>
      </c>
      <c r="F31" s="17">
        <v>4.0</v>
      </c>
      <c r="G31" s="17">
        <v>5.0</v>
      </c>
      <c r="H31" s="17">
        <v>3.0</v>
      </c>
      <c r="I31" s="17">
        <v>3.0</v>
      </c>
      <c r="J31" s="76"/>
    </row>
    <row r="32">
      <c r="E32" s="17">
        <v>30.0</v>
      </c>
      <c r="F32" s="17">
        <v>3.0</v>
      </c>
      <c r="G32" s="17">
        <v>10.0</v>
      </c>
      <c r="H32" s="17">
        <v>1.0</v>
      </c>
      <c r="I32" s="17">
        <v>1.0</v>
      </c>
      <c r="J32" s="17" t="s">
        <v>747</v>
      </c>
    </row>
    <row r="33">
      <c r="E33" s="17">
        <v>31.0</v>
      </c>
      <c r="F33" s="17">
        <v>4.0</v>
      </c>
      <c r="G33" s="17">
        <v>5.0</v>
      </c>
      <c r="H33" s="17">
        <v>3.0</v>
      </c>
      <c r="I33" s="17">
        <v>3.0</v>
      </c>
      <c r="J33" s="76"/>
    </row>
    <row r="34">
      <c r="E34" s="17">
        <v>32.0</v>
      </c>
      <c r="F34" s="17">
        <v>3.0</v>
      </c>
      <c r="G34" s="17">
        <v>3.0</v>
      </c>
      <c r="H34" s="17">
        <v>3.0</v>
      </c>
      <c r="I34" s="17">
        <v>3.0</v>
      </c>
      <c r="J34" s="76"/>
    </row>
    <row r="35">
      <c r="E35" s="17">
        <v>33.0</v>
      </c>
      <c r="F35" s="17">
        <v>3.0</v>
      </c>
      <c r="G35" s="17">
        <v>4.0</v>
      </c>
      <c r="H35" s="17">
        <v>2.0</v>
      </c>
      <c r="I35" s="17">
        <v>3.0</v>
      </c>
      <c r="J35" s="76"/>
    </row>
    <row r="36">
      <c r="E36" s="17">
        <v>34.0</v>
      </c>
      <c r="F36" s="17">
        <v>3.0</v>
      </c>
      <c r="G36" s="17">
        <v>7.0</v>
      </c>
      <c r="H36" s="17">
        <v>3.0</v>
      </c>
      <c r="I36" s="17">
        <v>3.0</v>
      </c>
      <c r="J36" s="76"/>
    </row>
    <row r="37">
      <c r="E37" s="17">
        <v>35.0</v>
      </c>
      <c r="F37" s="17">
        <v>3.0</v>
      </c>
      <c r="G37" s="17">
        <v>7.0</v>
      </c>
      <c r="H37" s="17">
        <v>3.0</v>
      </c>
      <c r="I37" s="17">
        <v>3.0</v>
      </c>
      <c r="J37" s="76"/>
    </row>
    <row r="38">
      <c r="E38" s="17">
        <v>36.0</v>
      </c>
      <c r="F38" s="17">
        <v>3.0</v>
      </c>
      <c r="G38" s="17">
        <v>6.0</v>
      </c>
      <c r="H38" s="17">
        <v>3.0</v>
      </c>
      <c r="I38" s="17">
        <v>3.0</v>
      </c>
      <c r="J38" s="76"/>
    </row>
    <row r="39">
      <c r="E39" s="17">
        <v>37.0</v>
      </c>
      <c r="F39" s="17">
        <v>3.0</v>
      </c>
      <c r="G39" s="17">
        <v>7.0</v>
      </c>
      <c r="H39" s="17">
        <v>1.0</v>
      </c>
      <c r="I39" s="17">
        <v>2.0</v>
      </c>
      <c r="J39" s="76"/>
    </row>
    <row r="40">
      <c r="E40" s="17">
        <v>38.0</v>
      </c>
      <c r="F40" s="17">
        <v>3.0</v>
      </c>
      <c r="G40" s="17">
        <v>4.0</v>
      </c>
      <c r="H40" s="17">
        <v>2.0</v>
      </c>
      <c r="I40" s="17">
        <v>2.0</v>
      </c>
      <c r="J40" s="76"/>
    </row>
    <row r="41">
      <c r="E41" s="17">
        <v>39.0</v>
      </c>
      <c r="F41" s="17">
        <v>3.0</v>
      </c>
      <c r="G41" s="17">
        <v>3.0</v>
      </c>
      <c r="H41" s="17">
        <v>3.0</v>
      </c>
      <c r="I41" s="17">
        <v>3.0</v>
      </c>
      <c r="J41" s="76"/>
    </row>
    <row r="42">
      <c r="E42" s="17">
        <v>40.0</v>
      </c>
      <c r="F42" s="17">
        <v>3.0</v>
      </c>
      <c r="G42" s="17">
        <v>6.0</v>
      </c>
      <c r="H42" s="17">
        <v>3.0</v>
      </c>
      <c r="I42" s="17">
        <v>3.0</v>
      </c>
      <c r="J42" s="76"/>
    </row>
    <row r="43">
      <c r="E43" s="17">
        <v>41.0</v>
      </c>
      <c r="F43" s="17">
        <v>3.0</v>
      </c>
      <c r="G43" s="17">
        <v>4.0</v>
      </c>
      <c r="H43" s="17">
        <v>3.0</v>
      </c>
      <c r="I43" s="17">
        <v>3.0</v>
      </c>
      <c r="J43" s="76"/>
    </row>
    <row r="44">
      <c r="E44" s="89">
        <v>42.0</v>
      </c>
      <c r="F44" s="89">
        <v>3.0</v>
      </c>
      <c r="G44" s="89">
        <v>8.0</v>
      </c>
      <c r="H44" s="89">
        <v>3.0</v>
      </c>
      <c r="I44" s="89">
        <v>3.0</v>
      </c>
      <c r="J44" s="17" t="s">
        <v>748</v>
      </c>
      <c r="K44" s="17" t="s">
        <v>749</v>
      </c>
      <c r="N44" s="63" t="s">
        <v>750</v>
      </c>
    </row>
    <row r="45">
      <c r="E45" s="17">
        <v>43.0</v>
      </c>
      <c r="F45" s="17">
        <v>3.0</v>
      </c>
      <c r="G45" s="17">
        <v>6.0</v>
      </c>
      <c r="H45" s="17">
        <v>3.0</v>
      </c>
      <c r="I45" s="17">
        <v>3.0</v>
      </c>
      <c r="J45" s="76"/>
    </row>
    <row r="46">
      <c r="E46" s="17">
        <v>44.0</v>
      </c>
      <c r="F46" s="17">
        <v>3.0</v>
      </c>
      <c r="G46" s="17">
        <v>5.0</v>
      </c>
      <c r="H46" s="17">
        <v>1.0</v>
      </c>
      <c r="I46" s="17">
        <v>1.0</v>
      </c>
      <c r="J46" s="17" t="s">
        <v>747</v>
      </c>
    </row>
    <row r="47">
      <c r="E47" s="17">
        <v>45.0</v>
      </c>
      <c r="F47" s="17">
        <v>3.0</v>
      </c>
      <c r="G47" s="17">
        <v>20.0</v>
      </c>
      <c r="H47" s="17">
        <v>1.0</v>
      </c>
      <c r="I47" s="17">
        <v>1.0</v>
      </c>
      <c r="J47" s="17" t="s">
        <v>747</v>
      </c>
    </row>
    <row r="48">
      <c r="E48" s="17">
        <v>46.0</v>
      </c>
      <c r="F48" s="17">
        <v>3.0</v>
      </c>
      <c r="G48" s="17">
        <v>5.0</v>
      </c>
      <c r="H48" s="17">
        <v>2.0</v>
      </c>
      <c r="I48" s="17">
        <v>2.0</v>
      </c>
      <c r="J48" s="76"/>
    </row>
    <row r="49">
      <c r="E49" s="17">
        <v>47.0</v>
      </c>
      <c r="F49" s="17">
        <v>4.0</v>
      </c>
      <c r="G49" s="17">
        <v>10.0</v>
      </c>
      <c r="H49" s="17">
        <v>2.0</v>
      </c>
      <c r="I49" s="17">
        <v>1.0</v>
      </c>
      <c r="J49" s="17" t="s">
        <v>747</v>
      </c>
    </row>
    <row r="50">
      <c r="E50" s="17">
        <v>48.0</v>
      </c>
      <c r="F50" s="17">
        <v>3.0</v>
      </c>
      <c r="G50" s="17">
        <v>7.0</v>
      </c>
      <c r="H50" s="17">
        <v>3.0</v>
      </c>
      <c r="I50" s="17">
        <v>3.0</v>
      </c>
      <c r="J50" s="76"/>
    </row>
    <row r="51">
      <c r="E51" s="17">
        <v>49.0</v>
      </c>
      <c r="F51" s="17">
        <v>3.0</v>
      </c>
      <c r="G51" s="17">
        <v>8.0</v>
      </c>
      <c r="H51" s="17">
        <v>3.0</v>
      </c>
      <c r="I51" s="17">
        <v>3.0</v>
      </c>
      <c r="J51" s="76"/>
    </row>
    <row r="52">
      <c r="E52" s="17">
        <v>50.0</v>
      </c>
      <c r="F52" s="17">
        <v>3.0</v>
      </c>
      <c r="G52" s="17">
        <v>7.0</v>
      </c>
      <c r="H52" s="17">
        <v>3.0</v>
      </c>
      <c r="I52" s="17">
        <v>3.0</v>
      </c>
      <c r="J52" s="76"/>
    </row>
    <row r="53">
      <c r="E53" s="17">
        <v>51.0</v>
      </c>
      <c r="F53" s="17">
        <v>3.0</v>
      </c>
      <c r="G53" s="17">
        <v>7.0</v>
      </c>
      <c r="H53" s="17">
        <v>2.0</v>
      </c>
      <c r="I53" s="17">
        <v>3.0</v>
      </c>
      <c r="J53" s="76"/>
    </row>
    <row r="54">
      <c r="E54" s="17">
        <v>52.0</v>
      </c>
      <c r="F54" s="17">
        <v>3.0</v>
      </c>
      <c r="G54" s="17">
        <v>4.0</v>
      </c>
      <c r="H54" s="17">
        <v>3.0</v>
      </c>
      <c r="I54" s="17">
        <v>3.0</v>
      </c>
      <c r="J54" s="76"/>
    </row>
    <row r="55">
      <c r="E55" s="17">
        <v>53.0</v>
      </c>
      <c r="F55" s="17">
        <v>3.0</v>
      </c>
      <c r="G55" s="17">
        <v>10.0</v>
      </c>
      <c r="H55" s="17">
        <v>1.0</v>
      </c>
      <c r="I55" s="17">
        <v>1.0</v>
      </c>
      <c r="J55" s="17" t="s">
        <v>747</v>
      </c>
    </row>
    <row r="56">
      <c r="E56" s="17">
        <v>54.0</v>
      </c>
      <c r="F56" s="17">
        <v>3.0</v>
      </c>
      <c r="G56" s="17">
        <v>5.0</v>
      </c>
      <c r="H56" s="17">
        <v>3.0</v>
      </c>
      <c r="I56" s="17">
        <v>3.0</v>
      </c>
      <c r="J56" s="76"/>
    </row>
    <row r="57">
      <c r="E57" s="17">
        <v>55.0</v>
      </c>
      <c r="F57" s="17">
        <v>3.0</v>
      </c>
      <c r="G57" s="17">
        <v>4.0</v>
      </c>
      <c r="H57" s="17">
        <v>3.0</v>
      </c>
      <c r="I57" s="17">
        <v>3.0</v>
      </c>
      <c r="J57" s="76"/>
    </row>
    <row r="58">
      <c r="E58" s="17">
        <v>56.0</v>
      </c>
      <c r="F58" s="17">
        <v>3.0</v>
      </c>
      <c r="G58" s="17">
        <v>6.0</v>
      </c>
      <c r="H58" s="17">
        <v>3.0</v>
      </c>
      <c r="I58" s="17">
        <v>3.0</v>
      </c>
      <c r="J58" s="76"/>
    </row>
    <row r="59">
      <c r="E59" s="17">
        <v>57.0</v>
      </c>
      <c r="F59" s="17">
        <v>3.0</v>
      </c>
      <c r="G59" s="17">
        <v>7.0</v>
      </c>
      <c r="H59" s="17">
        <v>3.0</v>
      </c>
      <c r="I59" s="17">
        <v>3.0</v>
      </c>
      <c r="J59" s="76"/>
    </row>
    <row r="60">
      <c r="E60" s="17">
        <v>58.0</v>
      </c>
      <c r="F60" s="17">
        <v>3.0</v>
      </c>
      <c r="G60" s="17">
        <v>7.0</v>
      </c>
      <c r="H60" s="17">
        <v>3.0</v>
      </c>
      <c r="I60" s="17">
        <v>3.0</v>
      </c>
      <c r="J60" s="76"/>
    </row>
    <row r="61">
      <c r="E61" s="17">
        <v>59.0</v>
      </c>
      <c r="F61" s="17">
        <v>3.0</v>
      </c>
      <c r="G61" s="17">
        <v>4.0</v>
      </c>
      <c r="H61" s="17">
        <v>2.0</v>
      </c>
      <c r="I61" s="17">
        <v>2.0</v>
      </c>
      <c r="J61" s="76"/>
    </row>
    <row r="62">
      <c r="E62" s="17">
        <v>60.0</v>
      </c>
      <c r="F62" s="17">
        <v>3.0</v>
      </c>
      <c r="G62" s="17">
        <v>7.0</v>
      </c>
      <c r="H62" s="17">
        <v>2.0</v>
      </c>
      <c r="I62" s="17">
        <v>3.0</v>
      </c>
      <c r="J62" s="76"/>
    </row>
    <row r="63">
      <c r="E63" s="17">
        <v>61.0</v>
      </c>
      <c r="F63" s="17">
        <v>3.0</v>
      </c>
      <c r="G63" s="17">
        <v>6.0</v>
      </c>
      <c r="H63" s="17">
        <v>3.0</v>
      </c>
      <c r="I63" s="17">
        <v>3.0</v>
      </c>
      <c r="J63" s="76"/>
    </row>
    <row r="64">
      <c r="E64" s="17">
        <v>62.0</v>
      </c>
      <c r="F64" s="17">
        <v>3.0</v>
      </c>
      <c r="G64" s="17">
        <v>8.0</v>
      </c>
      <c r="H64" s="17">
        <v>3.0</v>
      </c>
      <c r="I64" s="17">
        <v>3.0</v>
      </c>
      <c r="J64" s="76"/>
    </row>
    <row r="65">
      <c r="E65" s="17">
        <v>63.0</v>
      </c>
      <c r="F65" s="17">
        <v>20.0</v>
      </c>
      <c r="G65" s="17">
        <v>8.0</v>
      </c>
      <c r="H65" s="17">
        <v>13.0</v>
      </c>
      <c r="I65" s="17">
        <v>15.0</v>
      </c>
      <c r="J65" s="76"/>
    </row>
    <row r="66">
      <c r="E66" s="17">
        <v>64.0</v>
      </c>
      <c r="F66" s="17">
        <v>3.0</v>
      </c>
      <c r="G66" s="17">
        <v>4.0</v>
      </c>
      <c r="H66" s="17">
        <v>3.0</v>
      </c>
      <c r="I66" s="17">
        <v>3.0</v>
      </c>
      <c r="J66" s="76"/>
    </row>
    <row r="67">
      <c r="E67" s="17">
        <v>65.0</v>
      </c>
      <c r="F67" s="17">
        <v>4.0</v>
      </c>
      <c r="G67" s="17">
        <v>6.0</v>
      </c>
      <c r="H67" s="17">
        <v>4.0</v>
      </c>
      <c r="I67" s="17">
        <v>4.0</v>
      </c>
      <c r="J67" s="76"/>
    </row>
    <row r="68">
      <c r="E68" s="17">
        <v>66.0</v>
      </c>
      <c r="F68" s="17">
        <v>4.0</v>
      </c>
      <c r="G68" s="17">
        <v>5.0</v>
      </c>
      <c r="H68" s="17">
        <v>3.0</v>
      </c>
      <c r="I68" s="17">
        <v>3.0</v>
      </c>
      <c r="J68" s="76"/>
    </row>
    <row r="69">
      <c r="E69" s="17">
        <v>67.0</v>
      </c>
      <c r="F69" s="17">
        <v>3.0</v>
      </c>
      <c r="G69" s="17">
        <v>8.0</v>
      </c>
      <c r="H69" s="17">
        <v>3.0</v>
      </c>
      <c r="I69" s="17">
        <v>3.0</v>
      </c>
      <c r="J69" s="76"/>
    </row>
    <row r="70">
      <c r="E70" s="17">
        <v>68.0</v>
      </c>
      <c r="F70" s="17">
        <v>3.0</v>
      </c>
      <c r="G70" s="17">
        <v>9.0</v>
      </c>
      <c r="H70" s="17">
        <v>2.0</v>
      </c>
      <c r="I70" s="17">
        <v>2.0</v>
      </c>
      <c r="J70" s="76"/>
    </row>
    <row r="71">
      <c r="E71" s="17">
        <v>69.0</v>
      </c>
      <c r="F71" s="17">
        <v>3.0</v>
      </c>
      <c r="G71" s="17">
        <v>9.0</v>
      </c>
      <c r="H71" s="17">
        <v>1.0</v>
      </c>
      <c r="I71" s="17">
        <v>1.0</v>
      </c>
      <c r="J71" s="17" t="s">
        <v>747</v>
      </c>
    </row>
    <row r="72">
      <c r="E72" s="17">
        <v>70.0</v>
      </c>
      <c r="F72" s="17">
        <v>3.0</v>
      </c>
      <c r="G72" s="17">
        <v>7.0</v>
      </c>
      <c r="H72" s="17">
        <v>3.0</v>
      </c>
      <c r="I72" s="17">
        <v>3.0</v>
      </c>
      <c r="J72" s="76"/>
    </row>
    <row r="73">
      <c r="E73" s="17">
        <v>71.0</v>
      </c>
      <c r="F73" s="17">
        <v>3.0</v>
      </c>
      <c r="G73" s="17">
        <v>15.0</v>
      </c>
      <c r="H73" s="17">
        <v>1.0</v>
      </c>
      <c r="I73" s="17">
        <v>1.0</v>
      </c>
      <c r="J73" s="17" t="s">
        <v>747</v>
      </c>
    </row>
    <row r="74">
      <c r="E74" s="17">
        <v>72.0</v>
      </c>
      <c r="F74" s="17">
        <v>3.0</v>
      </c>
      <c r="G74" s="17">
        <v>9.0</v>
      </c>
      <c r="H74" s="17">
        <v>3.0</v>
      </c>
      <c r="I74" s="17">
        <v>3.0</v>
      </c>
      <c r="J74" s="76"/>
    </row>
    <row r="75">
      <c r="E75" s="17">
        <v>73.0</v>
      </c>
      <c r="F75" s="17">
        <v>3.0</v>
      </c>
      <c r="G75" s="17">
        <v>11.0</v>
      </c>
      <c r="H75" s="17">
        <v>2.0</v>
      </c>
      <c r="I75" s="17">
        <v>2.0</v>
      </c>
      <c r="J75" s="76"/>
    </row>
    <row r="76">
      <c r="E76" s="17">
        <v>74.0</v>
      </c>
      <c r="F76" s="17">
        <v>3.0</v>
      </c>
      <c r="G76" s="17">
        <v>5.0</v>
      </c>
      <c r="H76" s="17">
        <v>1.0</v>
      </c>
      <c r="I76" s="17">
        <v>1.0</v>
      </c>
      <c r="J76" s="17" t="s">
        <v>747</v>
      </c>
    </row>
    <row r="77">
      <c r="E77" s="17">
        <v>75.0</v>
      </c>
      <c r="F77" s="17">
        <v>4.0</v>
      </c>
      <c r="G77" s="17">
        <v>8.0</v>
      </c>
      <c r="H77" s="17">
        <v>1.0</v>
      </c>
      <c r="I77" s="17">
        <v>1.0</v>
      </c>
      <c r="J77" s="17" t="s">
        <v>747</v>
      </c>
    </row>
    <row r="78">
      <c r="E78" s="17">
        <v>76.0</v>
      </c>
      <c r="F78" s="17">
        <v>3.0</v>
      </c>
      <c r="G78" s="17">
        <v>9.0</v>
      </c>
      <c r="H78" s="17">
        <v>1.0</v>
      </c>
      <c r="I78" s="17">
        <v>2.0</v>
      </c>
      <c r="J78" s="76"/>
    </row>
    <row r="79">
      <c r="E79" s="17">
        <v>77.0</v>
      </c>
      <c r="F79" s="17">
        <v>3.0</v>
      </c>
      <c r="G79" s="17">
        <v>11.0</v>
      </c>
      <c r="H79" s="17">
        <v>3.0</v>
      </c>
      <c r="I79" s="17">
        <v>3.0</v>
      </c>
      <c r="J79" s="76"/>
    </row>
    <row r="80">
      <c r="E80" s="17">
        <v>78.0</v>
      </c>
      <c r="F80" s="17">
        <v>3.0</v>
      </c>
      <c r="G80" s="17">
        <v>4.0</v>
      </c>
      <c r="H80" s="17">
        <v>3.0</v>
      </c>
      <c r="I80" s="17">
        <v>3.0</v>
      </c>
      <c r="J80" s="76"/>
    </row>
    <row r="81">
      <c r="E81" s="17">
        <v>79.0</v>
      </c>
      <c r="F81" s="17">
        <v>3.0</v>
      </c>
      <c r="G81" s="17">
        <v>8.0</v>
      </c>
      <c r="H81" s="17">
        <v>2.0</v>
      </c>
      <c r="I81" s="17">
        <v>2.0</v>
      </c>
      <c r="J81" s="76"/>
    </row>
    <row r="82">
      <c r="E82" s="17">
        <v>80.0</v>
      </c>
      <c r="F82" s="17">
        <v>3.0</v>
      </c>
      <c r="G82" s="17">
        <v>6.0</v>
      </c>
      <c r="H82" s="17">
        <v>2.0</v>
      </c>
      <c r="I82" s="17">
        <v>2.0</v>
      </c>
      <c r="J82" s="76"/>
    </row>
    <row r="83">
      <c r="E83" s="17">
        <v>81.0</v>
      </c>
      <c r="F83" s="17">
        <v>3.0</v>
      </c>
      <c r="G83" s="17">
        <v>3.0</v>
      </c>
      <c r="H83" s="17">
        <v>2.0</v>
      </c>
      <c r="I83" s="17">
        <v>2.0</v>
      </c>
      <c r="J83" s="76"/>
    </row>
    <row r="84">
      <c r="E84" s="17">
        <v>82.0</v>
      </c>
      <c r="F84" s="17">
        <v>3.0</v>
      </c>
      <c r="G84" s="17">
        <v>4.0</v>
      </c>
      <c r="H84" s="17">
        <v>2.0</v>
      </c>
      <c r="I84" s="17">
        <v>2.0</v>
      </c>
      <c r="J84" s="76"/>
    </row>
    <row r="85">
      <c r="E85" s="17">
        <v>83.0</v>
      </c>
      <c r="F85" s="17">
        <v>3.0</v>
      </c>
      <c r="G85" s="17">
        <v>6.0</v>
      </c>
      <c r="H85" s="17">
        <v>3.0</v>
      </c>
      <c r="I85" s="17">
        <v>3.0</v>
      </c>
      <c r="J85" s="76"/>
    </row>
    <row r="86">
      <c r="E86" s="17">
        <v>84.0</v>
      </c>
      <c r="F86" s="17">
        <v>3.0</v>
      </c>
      <c r="G86" s="17">
        <v>6.0</v>
      </c>
      <c r="H86" s="17">
        <v>2.0</v>
      </c>
      <c r="I86" s="17">
        <v>2.0</v>
      </c>
      <c r="J86" s="76"/>
    </row>
    <row r="87">
      <c r="E87" s="17">
        <v>85.0</v>
      </c>
      <c r="F87" s="17">
        <v>3.0</v>
      </c>
      <c r="G87" s="17">
        <v>5.0</v>
      </c>
      <c r="H87" s="17">
        <v>2.0</v>
      </c>
      <c r="I87" s="17">
        <v>2.0</v>
      </c>
      <c r="J87" s="76"/>
    </row>
    <row r="88">
      <c r="E88" s="17">
        <v>86.0</v>
      </c>
      <c r="F88" s="17">
        <v>4.0</v>
      </c>
      <c r="G88" s="17">
        <v>7.0</v>
      </c>
      <c r="H88" s="17">
        <v>4.0</v>
      </c>
      <c r="I88" s="17">
        <v>4.0</v>
      </c>
      <c r="J88" s="76"/>
    </row>
    <row r="89">
      <c r="E89" s="17">
        <v>87.0</v>
      </c>
      <c r="F89" s="17">
        <v>3.0</v>
      </c>
      <c r="G89" s="17">
        <v>33.0</v>
      </c>
      <c r="H89" s="17">
        <v>1.0</v>
      </c>
      <c r="I89" s="17">
        <v>1.0</v>
      </c>
      <c r="J89" s="17" t="s">
        <v>747</v>
      </c>
    </row>
    <row r="90">
      <c r="E90" s="17">
        <v>88.0</v>
      </c>
      <c r="F90" s="17">
        <v>3.0</v>
      </c>
      <c r="G90" s="17">
        <v>6.0</v>
      </c>
      <c r="H90" s="17">
        <v>3.0</v>
      </c>
      <c r="I90" s="17">
        <v>3.0</v>
      </c>
      <c r="J90" s="76"/>
    </row>
    <row r="91">
      <c r="E91" s="17">
        <v>89.0</v>
      </c>
      <c r="F91" s="17">
        <v>3.0</v>
      </c>
      <c r="G91" s="17">
        <v>5.0</v>
      </c>
      <c r="H91" s="17">
        <v>2.0</v>
      </c>
      <c r="I91" s="17">
        <v>3.0</v>
      </c>
      <c r="J91" s="76"/>
    </row>
    <row r="92">
      <c r="E92" s="17">
        <v>90.0</v>
      </c>
      <c r="F92" s="17">
        <v>3.0</v>
      </c>
      <c r="G92" s="17">
        <v>6.0</v>
      </c>
      <c r="H92" s="17">
        <v>3.0</v>
      </c>
      <c r="I92" s="17">
        <v>2.0</v>
      </c>
      <c r="J92" s="76"/>
    </row>
    <row r="93">
      <c r="E93" s="17">
        <v>91.0</v>
      </c>
      <c r="F93" s="17">
        <v>3.0</v>
      </c>
      <c r="G93" s="17">
        <v>5.0</v>
      </c>
      <c r="H93" s="17">
        <v>2.0</v>
      </c>
      <c r="I93" s="17">
        <v>3.0</v>
      </c>
      <c r="J93" s="76"/>
    </row>
    <row r="94">
      <c r="E94" s="17">
        <v>92.0</v>
      </c>
      <c r="F94" s="17">
        <v>3.0</v>
      </c>
      <c r="G94" s="17">
        <v>13.0</v>
      </c>
      <c r="H94" s="17">
        <v>3.0</v>
      </c>
      <c r="I94" s="17">
        <v>3.0</v>
      </c>
      <c r="J94" s="76"/>
    </row>
    <row r="95">
      <c r="E95" s="17">
        <v>93.0</v>
      </c>
      <c r="F95" s="17">
        <v>3.0</v>
      </c>
      <c r="G95" s="17">
        <v>5.0</v>
      </c>
      <c r="H95" s="17">
        <v>3.0</v>
      </c>
      <c r="I95" s="17">
        <v>3.0</v>
      </c>
      <c r="J95" s="76"/>
    </row>
    <row r="96">
      <c r="E96" s="17">
        <v>94.0</v>
      </c>
      <c r="F96" s="17">
        <v>4.0</v>
      </c>
      <c r="G96" s="17">
        <v>7.0</v>
      </c>
      <c r="H96" s="17">
        <v>4.0</v>
      </c>
      <c r="I96" s="17">
        <v>4.0</v>
      </c>
      <c r="J96" s="76"/>
    </row>
    <row r="97">
      <c r="E97" s="17">
        <v>95.0</v>
      </c>
      <c r="F97" s="17">
        <v>4.0</v>
      </c>
      <c r="G97" s="17">
        <v>3.0</v>
      </c>
      <c r="H97" s="17">
        <v>4.0</v>
      </c>
      <c r="I97" s="17">
        <v>4.0</v>
      </c>
      <c r="J97" s="76"/>
    </row>
    <row r="98">
      <c r="E98" s="17">
        <v>96.0</v>
      </c>
      <c r="F98" s="17">
        <v>3.0</v>
      </c>
      <c r="G98" s="17">
        <v>8.0</v>
      </c>
      <c r="H98" s="17">
        <v>2.0</v>
      </c>
      <c r="I98" s="17">
        <v>2.0</v>
      </c>
      <c r="J98" s="76"/>
    </row>
    <row r="99">
      <c r="E99" s="17">
        <v>97.0</v>
      </c>
      <c r="F99" s="17">
        <v>3.0</v>
      </c>
      <c r="G99" s="17">
        <v>4.0</v>
      </c>
      <c r="H99" s="17">
        <v>3.0</v>
      </c>
      <c r="I99" s="17">
        <v>3.0</v>
      </c>
      <c r="J99" s="76"/>
    </row>
    <row r="100">
      <c r="E100" s="17">
        <v>98.0</v>
      </c>
      <c r="F100" s="17">
        <v>3.0</v>
      </c>
      <c r="G100" s="17">
        <v>6.0</v>
      </c>
      <c r="H100" s="17">
        <v>1.0</v>
      </c>
      <c r="I100" s="17">
        <v>1.0</v>
      </c>
      <c r="J100" s="17" t="s">
        <v>747</v>
      </c>
    </row>
    <row r="101">
      <c r="E101" s="17">
        <v>99.0</v>
      </c>
      <c r="F101" s="17">
        <v>5.0</v>
      </c>
      <c r="G101" s="17">
        <v>7.0</v>
      </c>
      <c r="H101" s="17">
        <v>3.0</v>
      </c>
      <c r="I101" s="17">
        <v>3.0</v>
      </c>
      <c r="J101" s="76"/>
    </row>
    <row r="102">
      <c r="E102" s="17">
        <v>100.0</v>
      </c>
      <c r="F102" s="17">
        <v>3.0</v>
      </c>
      <c r="G102" s="17">
        <v>7.0</v>
      </c>
      <c r="H102" s="17">
        <v>1.0</v>
      </c>
      <c r="I102" s="17">
        <v>1.0</v>
      </c>
      <c r="J102" s="17" t="s">
        <v>747</v>
      </c>
    </row>
    <row r="103">
      <c r="E103" s="17">
        <v>101.0</v>
      </c>
      <c r="F103" s="17">
        <v>3.0</v>
      </c>
      <c r="G103" s="17">
        <v>9.0</v>
      </c>
      <c r="H103" s="17">
        <v>3.0</v>
      </c>
      <c r="I103" s="17">
        <v>3.0</v>
      </c>
      <c r="J103" s="76"/>
    </row>
    <row r="104">
      <c r="E104" s="17">
        <v>102.0</v>
      </c>
      <c r="F104" s="17">
        <v>4.0</v>
      </c>
      <c r="G104" s="17">
        <v>3.0</v>
      </c>
      <c r="H104" s="17">
        <v>3.0</v>
      </c>
      <c r="I104" s="17">
        <v>4.0</v>
      </c>
      <c r="J104" s="76"/>
    </row>
    <row r="105">
      <c r="E105" s="17">
        <v>103.0</v>
      </c>
      <c r="F105" s="17">
        <v>4.0</v>
      </c>
      <c r="G105" s="17">
        <v>8.0</v>
      </c>
      <c r="H105" s="17">
        <v>2.0</v>
      </c>
      <c r="I105" s="17">
        <v>2.0</v>
      </c>
      <c r="J105" s="76"/>
    </row>
    <row r="106">
      <c r="E106" s="17">
        <v>104.0</v>
      </c>
      <c r="F106" s="17">
        <v>4.0</v>
      </c>
      <c r="G106" s="17">
        <v>8.0</v>
      </c>
      <c r="H106" s="17">
        <v>3.0</v>
      </c>
      <c r="I106" s="17">
        <v>3.0</v>
      </c>
      <c r="J106" s="76"/>
    </row>
    <row r="107">
      <c r="E107" s="17">
        <v>105.0</v>
      </c>
      <c r="F107" s="17">
        <v>4.0</v>
      </c>
      <c r="G107" s="17">
        <v>4.0</v>
      </c>
      <c r="H107" s="17">
        <v>4.0</v>
      </c>
      <c r="I107" s="17">
        <v>4.0</v>
      </c>
      <c r="J107" s="76"/>
    </row>
    <row r="108">
      <c r="E108" s="17">
        <v>106.0</v>
      </c>
      <c r="F108" s="17">
        <v>5.0</v>
      </c>
      <c r="G108" s="17">
        <v>4.0</v>
      </c>
      <c r="H108" s="17">
        <v>5.0</v>
      </c>
      <c r="I108" s="17">
        <v>5.0</v>
      </c>
      <c r="J108" s="76"/>
    </row>
    <row r="109">
      <c r="E109" s="17">
        <v>107.0</v>
      </c>
      <c r="F109" s="17">
        <v>4.0</v>
      </c>
      <c r="G109" s="17">
        <v>4.0</v>
      </c>
      <c r="H109" s="17">
        <v>4.0</v>
      </c>
      <c r="I109" s="17">
        <v>4.0</v>
      </c>
      <c r="J109" s="76"/>
    </row>
    <row r="110">
      <c r="E110" s="17">
        <v>108.0</v>
      </c>
      <c r="F110" s="17">
        <v>3.0</v>
      </c>
      <c r="G110" s="17">
        <v>7.0</v>
      </c>
      <c r="H110" s="17">
        <v>3.0</v>
      </c>
      <c r="I110" s="17">
        <v>3.0</v>
      </c>
      <c r="J110" s="76"/>
    </row>
    <row r="111">
      <c r="E111" s="17">
        <v>109.0</v>
      </c>
      <c r="F111" s="17">
        <v>5.0</v>
      </c>
      <c r="G111" s="17">
        <v>6.0</v>
      </c>
      <c r="H111" s="17">
        <v>5.0</v>
      </c>
      <c r="I111" s="17">
        <v>5.0</v>
      </c>
      <c r="J111" s="76"/>
    </row>
    <row r="112">
      <c r="E112" s="17">
        <v>110.0</v>
      </c>
      <c r="F112" s="17">
        <v>4.0</v>
      </c>
      <c r="G112" s="17">
        <v>37.0</v>
      </c>
      <c r="H112" s="17">
        <v>1.0</v>
      </c>
      <c r="I112" s="17">
        <v>2.0</v>
      </c>
      <c r="J112" s="76"/>
    </row>
    <row r="113">
      <c r="E113" s="17">
        <v>111.0</v>
      </c>
      <c r="F113" s="17">
        <v>3.0</v>
      </c>
      <c r="G113" s="17">
        <v>4.0</v>
      </c>
      <c r="H113" s="17">
        <v>2.0</v>
      </c>
      <c r="I113" s="17">
        <v>2.0</v>
      </c>
      <c r="J113" s="76"/>
    </row>
    <row r="114">
      <c r="E114" s="17">
        <v>112.0</v>
      </c>
      <c r="F114" s="17">
        <v>3.0</v>
      </c>
      <c r="G114" s="17">
        <v>4.0</v>
      </c>
      <c r="H114" s="17">
        <v>2.0</v>
      </c>
      <c r="I114" s="17">
        <v>3.0</v>
      </c>
      <c r="J114" s="76"/>
    </row>
    <row r="115">
      <c r="E115" s="17">
        <v>113.0</v>
      </c>
      <c r="F115" s="17">
        <v>4.0</v>
      </c>
      <c r="G115" s="17">
        <v>4.0</v>
      </c>
      <c r="H115" s="17">
        <v>3.0</v>
      </c>
      <c r="I115" s="17">
        <v>3.0</v>
      </c>
      <c r="J115" s="76"/>
    </row>
    <row r="116">
      <c r="E116" s="17">
        <v>114.0</v>
      </c>
      <c r="F116" s="17">
        <v>4.0</v>
      </c>
      <c r="G116" s="17">
        <v>4.0</v>
      </c>
      <c r="H116" s="17">
        <v>3.0</v>
      </c>
      <c r="I116" s="17">
        <v>4.0</v>
      </c>
      <c r="J116" s="76"/>
    </row>
    <row r="117">
      <c r="E117" s="17">
        <v>115.0</v>
      </c>
      <c r="F117" s="17">
        <v>3.0</v>
      </c>
      <c r="G117" s="17">
        <v>6.0</v>
      </c>
      <c r="H117" s="17">
        <v>3.0</v>
      </c>
      <c r="I117" s="17">
        <v>3.0</v>
      </c>
      <c r="J117" s="76"/>
    </row>
    <row r="118">
      <c r="E118" s="17">
        <v>116.0</v>
      </c>
      <c r="F118" s="17">
        <v>3.0</v>
      </c>
      <c r="G118" s="17">
        <v>8.0</v>
      </c>
      <c r="H118" s="17">
        <v>1.0</v>
      </c>
      <c r="I118" s="17">
        <v>1.0</v>
      </c>
      <c r="J118" s="17" t="s">
        <v>747</v>
      </c>
    </row>
    <row r="119">
      <c r="E119" s="17">
        <v>117.0</v>
      </c>
      <c r="F119" s="17">
        <v>3.0</v>
      </c>
      <c r="G119" s="17">
        <v>8.0</v>
      </c>
      <c r="H119" s="17">
        <v>3.0</v>
      </c>
      <c r="I119" s="17">
        <v>3.0</v>
      </c>
      <c r="J119" s="76"/>
    </row>
    <row r="120">
      <c r="E120" s="17">
        <v>118.0</v>
      </c>
      <c r="F120" s="17">
        <v>3.0</v>
      </c>
      <c r="G120" s="17">
        <v>6.0</v>
      </c>
      <c r="H120" s="17">
        <v>2.0</v>
      </c>
      <c r="I120" s="17">
        <v>2.0</v>
      </c>
      <c r="J120" s="76"/>
    </row>
    <row r="121">
      <c r="E121" s="17">
        <v>119.0</v>
      </c>
      <c r="F121" s="17">
        <v>3.0</v>
      </c>
      <c r="G121" s="17">
        <v>6.0</v>
      </c>
      <c r="H121" s="17">
        <v>2.0</v>
      </c>
      <c r="I121" s="17">
        <v>2.0</v>
      </c>
      <c r="J121" s="76"/>
    </row>
    <row r="122">
      <c r="E122" s="17">
        <v>120.0</v>
      </c>
      <c r="F122" s="17">
        <v>4.0</v>
      </c>
      <c r="G122" s="17">
        <v>6.0</v>
      </c>
      <c r="H122" s="17">
        <v>2.0</v>
      </c>
      <c r="I122" s="17">
        <v>2.0</v>
      </c>
      <c r="J122" s="76"/>
    </row>
    <row r="123">
      <c r="E123" s="89">
        <v>121.0</v>
      </c>
      <c r="F123" s="89">
        <v>4.0</v>
      </c>
      <c r="G123" s="89">
        <v>9.0</v>
      </c>
      <c r="H123" s="89">
        <v>4.0</v>
      </c>
      <c r="I123" s="89">
        <v>4.0</v>
      </c>
      <c r="J123" s="17" t="s">
        <v>748</v>
      </c>
      <c r="K123" s="17" t="s">
        <v>751</v>
      </c>
      <c r="N123" s="63" t="s">
        <v>752</v>
      </c>
    </row>
    <row r="124">
      <c r="E124" s="17">
        <v>122.0</v>
      </c>
      <c r="F124" s="17">
        <v>3.0</v>
      </c>
      <c r="G124" s="17">
        <v>13.0</v>
      </c>
      <c r="H124" s="17">
        <v>1.0</v>
      </c>
      <c r="I124" s="17">
        <v>1.0</v>
      </c>
      <c r="J124" s="17" t="s">
        <v>747</v>
      </c>
    </row>
    <row r="125">
      <c r="E125" s="17">
        <v>123.0</v>
      </c>
      <c r="F125" s="17">
        <v>3.0</v>
      </c>
      <c r="G125" s="17">
        <v>4.0</v>
      </c>
      <c r="H125" s="17">
        <v>3.0</v>
      </c>
      <c r="I125" s="17">
        <v>3.0</v>
      </c>
      <c r="J125" s="76"/>
    </row>
    <row r="126">
      <c r="E126" s="17">
        <v>124.0</v>
      </c>
      <c r="F126" s="17">
        <v>4.0</v>
      </c>
      <c r="G126" s="17">
        <v>26.0</v>
      </c>
      <c r="H126" s="17">
        <v>1.0</v>
      </c>
      <c r="I126" s="17">
        <v>1.0</v>
      </c>
      <c r="J126" s="17" t="s">
        <v>747</v>
      </c>
    </row>
    <row r="127">
      <c r="E127" s="17">
        <v>125.0</v>
      </c>
      <c r="F127" s="17">
        <v>3.0</v>
      </c>
      <c r="G127" s="17">
        <v>6.0</v>
      </c>
      <c r="H127" s="17">
        <v>3.0</v>
      </c>
      <c r="I127" s="17">
        <v>3.0</v>
      </c>
      <c r="J127" s="76"/>
    </row>
    <row r="128">
      <c r="E128" s="17">
        <v>126.0</v>
      </c>
      <c r="F128" s="17">
        <v>3.0</v>
      </c>
      <c r="G128" s="17">
        <v>6.0</v>
      </c>
      <c r="H128" s="17">
        <v>3.0</v>
      </c>
      <c r="I128" s="17">
        <v>3.0</v>
      </c>
      <c r="J128" s="76"/>
    </row>
    <row r="129">
      <c r="E129" s="17">
        <v>127.0</v>
      </c>
      <c r="F129" s="17">
        <v>3.0</v>
      </c>
      <c r="G129" s="17">
        <v>7.0</v>
      </c>
      <c r="H129" s="17">
        <v>3.0</v>
      </c>
      <c r="I129" s="17">
        <v>3.0</v>
      </c>
      <c r="J129" s="76"/>
    </row>
    <row r="130">
      <c r="E130" s="17">
        <v>128.0</v>
      </c>
      <c r="F130" s="17">
        <v>4.0</v>
      </c>
      <c r="G130" s="17">
        <v>5.0</v>
      </c>
      <c r="H130" s="17">
        <v>4.0</v>
      </c>
      <c r="I130" s="17">
        <v>4.0</v>
      </c>
      <c r="J130" s="76"/>
    </row>
    <row r="131">
      <c r="E131" s="17">
        <v>129.0</v>
      </c>
      <c r="F131" s="17">
        <v>3.0</v>
      </c>
      <c r="G131" s="17">
        <v>3.0</v>
      </c>
      <c r="H131" s="17">
        <v>2.0</v>
      </c>
      <c r="I131" s="17">
        <v>3.0</v>
      </c>
      <c r="J131" s="76"/>
    </row>
    <row r="132">
      <c r="E132" s="17">
        <v>130.0</v>
      </c>
      <c r="F132" s="17">
        <v>7.0</v>
      </c>
      <c r="G132" s="17">
        <v>7.0</v>
      </c>
      <c r="H132" s="17">
        <v>4.0</v>
      </c>
      <c r="I132" s="17">
        <v>6.0</v>
      </c>
      <c r="J132" s="76"/>
    </row>
    <row r="133">
      <c r="E133" s="17">
        <v>131.0</v>
      </c>
      <c r="F133" s="17">
        <v>3.0</v>
      </c>
      <c r="G133" s="17">
        <v>4.0</v>
      </c>
      <c r="H133" s="17">
        <v>2.0</v>
      </c>
      <c r="I133" s="17">
        <v>2.0</v>
      </c>
      <c r="J133" s="76"/>
    </row>
    <row r="134">
      <c r="E134" s="17">
        <v>132.0</v>
      </c>
      <c r="F134" s="17">
        <v>6.0</v>
      </c>
      <c r="G134" s="17">
        <v>9.0</v>
      </c>
      <c r="H134" s="17">
        <v>1.0</v>
      </c>
      <c r="I134" s="17">
        <v>1.0</v>
      </c>
      <c r="J134" s="17" t="s">
        <v>747</v>
      </c>
    </row>
    <row r="135">
      <c r="E135" s="17">
        <v>133.0</v>
      </c>
      <c r="F135" s="17">
        <v>8.0</v>
      </c>
      <c r="G135" s="17">
        <v>3.0</v>
      </c>
      <c r="H135" s="17">
        <v>1.0</v>
      </c>
      <c r="I135" s="17">
        <v>1.0</v>
      </c>
      <c r="J135" s="17" t="s">
        <v>747</v>
      </c>
    </row>
    <row r="136">
      <c r="E136" s="17">
        <v>134.0</v>
      </c>
      <c r="F136" s="17">
        <v>3.0</v>
      </c>
      <c r="G136" s="17">
        <v>3.0</v>
      </c>
      <c r="H136" s="17">
        <v>1.0</v>
      </c>
      <c r="I136" s="17">
        <v>1.0</v>
      </c>
      <c r="J136" s="17" t="s">
        <v>747</v>
      </c>
    </row>
    <row r="137">
      <c r="A137" s="17">
        <v>2.0</v>
      </c>
      <c r="C137" s="17" t="s">
        <v>12</v>
      </c>
      <c r="D137" s="17">
        <v>92.0</v>
      </c>
      <c r="E137" s="17">
        <v>0.0</v>
      </c>
      <c r="F137" s="17">
        <v>3.0</v>
      </c>
      <c r="G137" s="17">
        <v>14.0</v>
      </c>
      <c r="H137" s="17">
        <v>3.0</v>
      </c>
      <c r="I137" s="17">
        <v>2.0</v>
      </c>
      <c r="J137" s="76"/>
    </row>
    <row r="138">
      <c r="E138" s="17">
        <v>1.0</v>
      </c>
      <c r="F138" s="17">
        <v>5.0</v>
      </c>
      <c r="G138" s="17">
        <v>14.0</v>
      </c>
      <c r="H138" s="17">
        <v>1.0</v>
      </c>
      <c r="I138" s="17">
        <v>1.0</v>
      </c>
      <c r="J138" s="17" t="s">
        <v>747</v>
      </c>
    </row>
    <row r="139">
      <c r="E139" s="17">
        <v>2.0</v>
      </c>
      <c r="F139" s="17">
        <v>3.0</v>
      </c>
      <c r="G139" s="17">
        <v>10.0</v>
      </c>
      <c r="H139" s="17">
        <v>3.0</v>
      </c>
      <c r="I139" s="17">
        <v>2.0</v>
      </c>
      <c r="J139" s="76"/>
    </row>
    <row r="140">
      <c r="E140" s="17">
        <v>3.0</v>
      </c>
      <c r="F140" s="17">
        <v>3.0</v>
      </c>
      <c r="G140" s="17">
        <v>4.0</v>
      </c>
      <c r="H140" s="17">
        <v>1.0</v>
      </c>
      <c r="I140" s="17">
        <v>1.0</v>
      </c>
      <c r="J140" s="17" t="s">
        <v>747</v>
      </c>
    </row>
    <row r="141">
      <c r="E141" s="17">
        <v>4.0</v>
      </c>
      <c r="F141" s="17">
        <v>3.0</v>
      </c>
      <c r="G141" s="17">
        <v>3.0</v>
      </c>
      <c r="H141" s="17">
        <v>3.0</v>
      </c>
      <c r="I141" s="17">
        <v>3.0</v>
      </c>
      <c r="J141" s="76"/>
    </row>
    <row r="142">
      <c r="E142" s="89">
        <v>5.0</v>
      </c>
      <c r="F142" s="89">
        <v>3.0</v>
      </c>
      <c r="G142" s="89">
        <v>4.0</v>
      </c>
      <c r="H142" s="89">
        <v>3.0</v>
      </c>
      <c r="I142" s="89">
        <v>3.0</v>
      </c>
      <c r="J142" s="17" t="s">
        <v>748</v>
      </c>
      <c r="K142" s="17" t="s">
        <v>751</v>
      </c>
      <c r="N142" s="63" t="s">
        <v>753</v>
      </c>
    </row>
    <row r="143">
      <c r="E143" s="17">
        <v>6.0</v>
      </c>
      <c r="F143" s="17">
        <v>3.0</v>
      </c>
      <c r="G143" s="17">
        <v>9.0</v>
      </c>
      <c r="H143" s="17">
        <v>2.0</v>
      </c>
      <c r="I143" s="17">
        <v>1.0</v>
      </c>
      <c r="J143" s="17" t="s">
        <v>747</v>
      </c>
    </row>
    <row r="144">
      <c r="E144" s="17">
        <v>7.0</v>
      </c>
      <c r="F144" s="17">
        <v>3.0</v>
      </c>
      <c r="G144" s="17">
        <v>14.0</v>
      </c>
      <c r="H144" s="17">
        <v>1.0</v>
      </c>
      <c r="I144" s="17">
        <v>1.0</v>
      </c>
      <c r="J144" s="17" t="s">
        <v>747</v>
      </c>
    </row>
    <row r="145">
      <c r="E145" s="17">
        <v>8.0</v>
      </c>
      <c r="F145" s="17">
        <v>6.0</v>
      </c>
      <c r="G145" s="17">
        <v>4.0</v>
      </c>
      <c r="H145" s="17">
        <v>1.0</v>
      </c>
      <c r="I145" s="17">
        <v>1.0</v>
      </c>
      <c r="J145" s="17" t="s">
        <v>747</v>
      </c>
    </row>
    <row r="146">
      <c r="E146" s="17">
        <v>9.0</v>
      </c>
      <c r="F146" s="17">
        <v>3.0</v>
      </c>
      <c r="G146" s="17">
        <v>9.0</v>
      </c>
      <c r="H146" s="17">
        <v>1.0</v>
      </c>
      <c r="I146" s="17">
        <v>1.0</v>
      </c>
      <c r="J146" s="17" t="s">
        <v>747</v>
      </c>
    </row>
    <row r="147">
      <c r="E147" s="17">
        <v>10.0</v>
      </c>
      <c r="F147" s="17">
        <v>3.0</v>
      </c>
      <c r="G147" s="17">
        <v>14.0</v>
      </c>
      <c r="H147" s="17">
        <v>3.0</v>
      </c>
      <c r="I147" s="17">
        <v>2.0</v>
      </c>
      <c r="J147" s="76"/>
    </row>
    <row r="148">
      <c r="E148" s="17">
        <v>11.0</v>
      </c>
      <c r="F148" s="17">
        <v>3.0</v>
      </c>
      <c r="G148" s="17">
        <v>5.0</v>
      </c>
      <c r="H148" s="17">
        <v>1.0</v>
      </c>
      <c r="I148" s="17">
        <v>1.0</v>
      </c>
      <c r="J148" s="17" t="s">
        <v>747</v>
      </c>
    </row>
    <row r="149">
      <c r="E149" s="17">
        <v>12.0</v>
      </c>
      <c r="F149" s="17">
        <v>4.0</v>
      </c>
      <c r="G149" s="17">
        <v>3.0</v>
      </c>
      <c r="H149" s="17">
        <v>4.0</v>
      </c>
      <c r="I149" s="17">
        <v>4.0</v>
      </c>
      <c r="J149" s="76"/>
    </row>
    <row r="150">
      <c r="E150" s="17">
        <v>13.0</v>
      </c>
      <c r="F150" s="17">
        <v>4.0</v>
      </c>
      <c r="G150" s="17">
        <v>3.0</v>
      </c>
      <c r="H150" s="17">
        <v>4.0</v>
      </c>
      <c r="I150" s="17">
        <v>4.0</v>
      </c>
      <c r="J150" s="76"/>
    </row>
    <row r="151">
      <c r="E151" s="17">
        <v>14.0</v>
      </c>
      <c r="F151" s="17">
        <v>3.0</v>
      </c>
      <c r="G151" s="17">
        <v>4.0</v>
      </c>
      <c r="H151" s="17">
        <v>2.0</v>
      </c>
      <c r="I151" s="17">
        <v>2.0</v>
      </c>
      <c r="J151" s="76"/>
    </row>
    <row r="152">
      <c r="E152" s="17">
        <v>15.0</v>
      </c>
      <c r="F152" s="17">
        <v>3.0</v>
      </c>
      <c r="G152" s="17">
        <v>6.0</v>
      </c>
      <c r="H152" s="17">
        <v>2.0</v>
      </c>
      <c r="I152" s="17">
        <v>2.0</v>
      </c>
      <c r="J152" s="76"/>
    </row>
    <row r="153">
      <c r="E153" s="17">
        <v>16.0</v>
      </c>
      <c r="F153" s="17">
        <v>3.0</v>
      </c>
      <c r="G153" s="17">
        <v>3.0</v>
      </c>
      <c r="H153" s="17">
        <v>3.0</v>
      </c>
      <c r="I153" s="17">
        <v>3.0</v>
      </c>
      <c r="J153" s="76"/>
    </row>
    <row r="154">
      <c r="E154" s="17">
        <v>17.0</v>
      </c>
      <c r="F154" s="17">
        <v>3.0</v>
      </c>
      <c r="G154" s="17">
        <v>3.0</v>
      </c>
      <c r="H154" s="17">
        <v>3.0</v>
      </c>
      <c r="I154" s="17">
        <v>3.0</v>
      </c>
      <c r="J154" s="76"/>
    </row>
    <row r="155">
      <c r="E155" s="17">
        <v>18.0</v>
      </c>
      <c r="F155" s="17">
        <v>3.0</v>
      </c>
      <c r="G155" s="17">
        <v>4.0</v>
      </c>
      <c r="H155" s="17">
        <v>2.0</v>
      </c>
      <c r="I155" s="17">
        <v>2.0</v>
      </c>
      <c r="J155" s="76"/>
    </row>
    <row r="156">
      <c r="E156" s="17">
        <v>19.0</v>
      </c>
      <c r="F156" s="17">
        <v>3.0</v>
      </c>
      <c r="G156" s="17">
        <v>4.0</v>
      </c>
      <c r="H156" s="17">
        <v>1.0</v>
      </c>
      <c r="I156" s="17">
        <v>1.0</v>
      </c>
      <c r="J156" s="17" t="s">
        <v>747</v>
      </c>
    </row>
    <row r="157">
      <c r="E157" s="17">
        <v>20.0</v>
      </c>
      <c r="F157" s="17">
        <v>4.0</v>
      </c>
      <c r="G157" s="17">
        <v>4.0</v>
      </c>
      <c r="H157" s="17">
        <v>2.0</v>
      </c>
      <c r="I157" s="17">
        <v>2.0</v>
      </c>
      <c r="J157" s="76"/>
    </row>
    <row r="158">
      <c r="E158" s="89">
        <v>21.0</v>
      </c>
      <c r="F158" s="89">
        <v>6.0</v>
      </c>
      <c r="G158" s="89">
        <v>6.0</v>
      </c>
      <c r="H158" s="89">
        <v>5.0</v>
      </c>
      <c r="I158" s="89">
        <v>5.0</v>
      </c>
      <c r="J158" s="17" t="s">
        <v>748</v>
      </c>
      <c r="K158" s="17" t="s">
        <v>751</v>
      </c>
    </row>
    <row r="159">
      <c r="E159" s="17">
        <v>22.0</v>
      </c>
      <c r="F159" s="17">
        <v>3.0</v>
      </c>
      <c r="G159" s="17">
        <v>11.0</v>
      </c>
      <c r="H159" s="17">
        <v>2.0</v>
      </c>
      <c r="I159" s="17">
        <v>2.0</v>
      </c>
      <c r="J159" s="76"/>
    </row>
    <row r="160">
      <c r="E160" s="17">
        <v>23.0</v>
      </c>
      <c r="F160" s="17">
        <v>3.0</v>
      </c>
      <c r="G160" s="17">
        <v>3.0</v>
      </c>
      <c r="H160" s="17">
        <v>2.0</v>
      </c>
      <c r="I160" s="17">
        <v>2.0</v>
      </c>
      <c r="J160" s="76"/>
    </row>
    <row r="161">
      <c r="E161" s="17">
        <v>24.0</v>
      </c>
      <c r="F161" s="17">
        <v>3.0</v>
      </c>
      <c r="G161" s="17">
        <v>4.0</v>
      </c>
      <c r="H161" s="17">
        <v>3.0</v>
      </c>
      <c r="I161" s="17">
        <v>3.0</v>
      </c>
      <c r="J161" s="76"/>
    </row>
    <row r="162">
      <c r="E162" s="17">
        <v>25.0</v>
      </c>
      <c r="F162" s="17">
        <v>4.0</v>
      </c>
      <c r="G162" s="17">
        <v>5.0</v>
      </c>
      <c r="H162" s="17">
        <v>4.0</v>
      </c>
      <c r="I162" s="17">
        <v>4.0</v>
      </c>
      <c r="J162" s="76"/>
    </row>
    <row r="163">
      <c r="E163" s="17">
        <v>26.0</v>
      </c>
      <c r="F163" s="17">
        <v>3.0</v>
      </c>
      <c r="G163" s="17">
        <v>5.0</v>
      </c>
      <c r="H163" s="17">
        <v>2.0</v>
      </c>
      <c r="I163" s="17">
        <v>2.0</v>
      </c>
      <c r="J163" s="76"/>
    </row>
    <row r="164">
      <c r="A164" s="17">
        <v>3.0</v>
      </c>
      <c r="C164" s="17" t="s">
        <v>13</v>
      </c>
      <c r="D164" s="17">
        <v>21.0</v>
      </c>
      <c r="E164" s="89">
        <v>0.0</v>
      </c>
      <c r="F164" s="89">
        <v>4.0</v>
      </c>
      <c r="G164" s="89">
        <v>6.0</v>
      </c>
      <c r="H164" s="89">
        <v>2.0</v>
      </c>
      <c r="I164" s="89">
        <v>2.0</v>
      </c>
      <c r="J164" s="17" t="s">
        <v>748</v>
      </c>
      <c r="K164" s="17" t="s">
        <v>751</v>
      </c>
    </row>
    <row r="165">
      <c r="E165" s="17">
        <v>1.0</v>
      </c>
      <c r="F165" s="17">
        <v>7.0</v>
      </c>
      <c r="G165" s="17">
        <v>3.0</v>
      </c>
      <c r="H165" s="17">
        <v>1.0</v>
      </c>
      <c r="I165" s="17">
        <v>1.0</v>
      </c>
      <c r="J165" s="17" t="s">
        <v>747</v>
      </c>
    </row>
    <row r="166">
      <c r="E166" s="17">
        <v>2.0</v>
      </c>
      <c r="F166" s="17">
        <v>3.0</v>
      </c>
      <c r="G166" s="17">
        <v>7.0</v>
      </c>
      <c r="H166" s="17">
        <v>2.0</v>
      </c>
      <c r="I166" s="17">
        <v>2.0</v>
      </c>
      <c r="J166" s="76"/>
    </row>
    <row r="167">
      <c r="E167" s="17">
        <v>3.0</v>
      </c>
      <c r="F167" s="17">
        <v>4.0</v>
      </c>
      <c r="G167" s="17">
        <v>5.0</v>
      </c>
      <c r="H167" s="17">
        <v>4.0</v>
      </c>
      <c r="I167" s="17">
        <v>4.0</v>
      </c>
      <c r="J167" s="76"/>
    </row>
    <row r="168">
      <c r="E168" s="89">
        <v>4.0</v>
      </c>
      <c r="F168" s="89">
        <v>3.0</v>
      </c>
      <c r="G168" s="89">
        <v>3.0</v>
      </c>
      <c r="H168" s="89">
        <v>2.0</v>
      </c>
      <c r="I168" s="89">
        <v>2.0</v>
      </c>
      <c r="J168" s="17" t="s">
        <v>748</v>
      </c>
      <c r="K168" s="17" t="s">
        <v>754</v>
      </c>
    </row>
    <row r="169">
      <c r="A169" s="17">
        <v>4.0</v>
      </c>
      <c r="C169" s="17" t="s">
        <v>14</v>
      </c>
      <c r="D169" s="17">
        <v>106.0</v>
      </c>
      <c r="E169" s="17">
        <v>0.0</v>
      </c>
      <c r="F169" s="17">
        <v>3.0</v>
      </c>
      <c r="G169" s="17">
        <v>4.0</v>
      </c>
      <c r="H169" s="17">
        <v>3.0</v>
      </c>
      <c r="I169" s="17">
        <v>3.0</v>
      </c>
      <c r="J169" s="76"/>
    </row>
    <row r="170">
      <c r="E170" s="17">
        <v>1.0</v>
      </c>
      <c r="F170" s="17">
        <v>3.0</v>
      </c>
      <c r="G170" s="17">
        <v>6.0</v>
      </c>
      <c r="H170" s="17">
        <v>2.0</v>
      </c>
      <c r="I170" s="17">
        <v>2.0</v>
      </c>
      <c r="J170" s="76"/>
    </row>
    <row r="171">
      <c r="E171" s="17">
        <v>2.0</v>
      </c>
      <c r="F171" s="17">
        <v>4.0</v>
      </c>
      <c r="G171" s="17">
        <v>4.0</v>
      </c>
      <c r="H171" s="17">
        <v>3.0</v>
      </c>
      <c r="I171" s="17">
        <v>4.0</v>
      </c>
      <c r="J171" s="76"/>
    </row>
    <row r="172">
      <c r="E172" s="17">
        <v>3.0</v>
      </c>
      <c r="F172" s="17">
        <v>4.0</v>
      </c>
      <c r="G172" s="17">
        <v>10.0</v>
      </c>
      <c r="H172" s="17">
        <v>1.0</v>
      </c>
      <c r="I172" s="17">
        <v>1.0</v>
      </c>
      <c r="J172" s="17" t="s">
        <v>747</v>
      </c>
    </row>
    <row r="173">
      <c r="E173" s="17">
        <v>4.0</v>
      </c>
      <c r="F173" s="17">
        <v>3.0</v>
      </c>
      <c r="G173" s="17">
        <v>17.0</v>
      </c>
      <c r="H173" s="17">
        <v>1.0</v>
      </c>
      <c r="I173" s="17">
        <v>1.0</v>
      </c>
      <c r="J173" s="17" t="s">
        <v>747</v>
      </c>
    </row>
    <row r="174">
      <c r="E174" s="17">
        <v>5.0</v>
      </c>
      <c r="F174" s="17">
        <v>3.0</v>
      </c>
      <c r="G174" s="17">
        <v>16.0</v>
      </c>
      <c r="H174" s="17">
        <v>1.0</v>
      </c>
      <c r="I174" s="17">
        <v>1.0</v>
      </c>
      <c r="J174" s="17" t="s">
        <v>747</v>
      </c>
    </row>
    <row r="175">
      <c r="E175" s="17">
        <v>6.0</v>
      </c>
      <c r="F175" s="17">
        <v>5.0</v>
      </c>
      <c r="G175" s="17">
        <v>4.0</v>
      </c>
      <c r="H175" s="17">
        <v>3.0</v>
      </c>
      <c r="I175" s="17">
        <v>4.0</v>
      </c>
      <c r="J175" s="76"/>
    </row>
    <row r="176">
      <c r="E176" s="17">
        <v>7.0</v>
      </c>
      <c r="F176" s="17">
        <v>3.0</v>
      </c>
      <c r="G176" s="17">
        <v>7.0</v>
      </c>
      <c r="H176" s="17">
        <v>3.0</v>
      </c>
      <c r="I176" s="17">
        <v>2.0</v>
      </c>
      <c r="J176" s="76"/>
    </row>
    <row r="177">
      <c r="E177" s="17">
        <v>8.0</v>
      </c>
      <c r="F177" s="17">
        <v>3.0</v>
      </c>
      <c r="G177" s="17">
        <v>12.0</v>
      </c>
      <c r="H177" s="17">
        <v>1.0</v>
      </c>
      <c r="I177" s="17">
        <v>1.0</v>
      </c>
      <c r="J177" s="17" t="s">
        <v>747</v>
      </c>
    </row>
    <row r="178">
      <c r="E178" s="17">
        <v>9.0</v>
      </c>
      <c r="F178" s="17">
        <v>4.0</v>
      </c>
      <c r="G178" s="17">
        <v>10.0</v>
      </c>
      <c r="H178" s="17">
        <v>1.0</v>
      </c>
      <c r="I178" s="17">
        <v>1.0</v>
      </c>
      <c r="J178" s="17" t="s">
        <v>747</v>
      </c>
    </row>
    <row r="179">
      <c r="E179" s="17">
        <v>10.0</v>
      </c>
      <c r="F179" s="17">
        <v>3.0</v>
      </c>
      <c r="G179" s="17">
        <v>2.0</v>
      </c>
      <c r="H179" s="17">
        <v>3.0</v>
      </c>
      <c r="I179" s="17">
        <v>3.0</v>
      </c>
      <c r="J179" s="76"/>
    </row>
    <row r="180">
      <c r="E180" s="17">
        <v>11.0</v>
      </c>
      <c r="F180" s="17">
        <v>3.0</v>
      </c>
      <c r="G180" s="17">
        <v>12.0</v>
      </c>
      <c r="H180" s="17">
        <v>1.0</v>
      </c>
      <c r="I180" s="17">
        <v>1.0</v>
      </c>
      <c r="J180" s="17" t="s">
        <v>747</v>
      </c>
    </row>
    <row r="181">
      <c r="E181" s="17">
        <v>12.0</v>
      </c>
      <c r="F181" s="17">
        <v>3.0</v>
      </c>
      <c r="G181" s="17">
        <v>4.0</v>
      </c>
      <c r="H181" s="17">
        <v>3.0</v>
      </c>
      <c r="I181" s="17">
        <v>3.0</v>
      </c>
      <c r="J181" s="76"/>
    </row>
    <row r="182">
      <c r="E182" s="17">
        <v>13.0</v>
      </c>
      <c r="F182" s="17">
        <v>3.0</v>
      </c>
      <c r="G182" s="17">
        <v>5.0</v>
      </c>
      <c r="H182" s="17">
        <v>1.0</v>
      </c>
      <c r="I182" s="17">
        <v>1.0</v>
      </c>
      <c r="J182" s="17" t="s">
        <v>747</v>
      </c>
    </row>
    <row r="183">
      <c r="E183" s="89">
        <v>14.0</v>
      </c>
      <c r="F183" s="89">
        <v>3.0</v>
      </c>
      <c r="G183" s="89">
        <v>5.0</v>
      </c>
      <c r="H183" s="89">
        <v>2.0</v>
      </c>
      <c r="I183" s="89">
        <v>3.0</v>
      </c>
      <c r="J183" s="17" t="s">
        <v>748</v>
      </c>
      <c r="K183" s="17" t="s">
        <v>751</v>
      </c>
    </row>
    <row r="184">
      <c r="E184" s="17">
        <v>15.0</v>
      </c>
      <c r="F184" s="17">
        <v>3.0</v>
      </c>
      <c r="G184" s="17">
        <v>10.0</v>
      </c>
      <c r="H184" s="17">
        <v>1.0</v>
      </c>
      <c r="I184" s="17">
        <v>1.0</v>
      </c>
      <c r="J184" s="17" t="s">
        <v>747</v>
      </c>
    </row>
    <row r="185">
      <c r="E185" s="17">
        <v>16.0</v>
      </c>
      <c r="F185" s="17">
        <v>3.0</v>
      </c>
      <c r="G185" s="17">
        <v>15.0</v>
      </c>
      <c r="H185" s="17">
        <v>1.0</v>
      </c>
      <c r="I185" s="17">
        <v>1.0</v>
      </c>
      <c r="J185" s="17" t="s">
        <v>747</v>
      </c>
    </row>
    <row r="186">
      <c r="E186" s="17">
        <v>17.0</v>
      </c>
      <c r="F186" s="17">
        <v>6.0</v>
      </c>
      <c r="G186" s="17">
        <v>7.0</v>
      </c>
      <c r="H186" s="17">
        <v>1.0</v>
      </c>
      <c r="I186" s="17">
        <v>1.0</v>
      </c>
      <c r="J186" s="17" t="s">
        <v>747</v>
      </c>
    </row>
    <row r="187">
      <c r="E187" s="17">
        <v>18.0</v>
      </c>
      <c r="F187" s="17">
        <v>3.0</v>
      </c>
      <c r="G187" s="17">
        <v>7.0</v>
      </c>
      <c r="H187" s="17">
        <v>3.0</v>
      </c>
      <c r="I187" s="17">
        <v>3.0</v>
      </c>
      <c r="J187" s="76"/>
    </row>
    <row r="188">
      <c r="E188" s="17">
        <v>19.0</v>
      </c>
      <c r="F188" s="17">
        <v>4.0</v>
      </c>
      <c r="G188" s="17">
        <v>7.0</v>
      </c>
      <c r="H188" s="17">
        <v>2.0</v>
      </c>
      <c r="I188" s="17">
        <v>3.0</v>
      </c>
      <c r="J188" s="76"/>
    </row>
    <row r="189">
      <c r="E189" s="17">
        <v>20.0</v>
      </c>
      <c r="F189" s="17">
        <v>4.0</v>
      </c>
      <c r="G189" s="17">
        <v>34.0</v>
      </c>
      <c r="H189" s="17">
        <v>1.0</v>
      </c>
      <c r="I189" s="17">
        <v>1.0</v>
      </c>
      <c r="J189" s="17" t="s">
        <v>747</v>
      </c>
    </row>
    <row r="190">
      <c r="E190" s="17">
        <v>21.0</v>
      </c>
      <c r="F190" s="17">
        <v>3.0</v>
      </c>
      <c r="G190" s="17">
        <v>9.0</v>
      </c>
      <c r="H190" s="17">
        <v>1.0</v>
      </c>
      <c r="I190" s="17">
        <v>1.0</v>
      </c>
      <c r="J190" s="17" t="s">
        <v>747</v>
      </c>
    </row>
    <row r="191">
      <c r="E191" s="17">
        <v>22.0</v>
      </c>
      <c r="F191" s="17">
        <v>4.0</v>
      </c>
      <c r="G191" s="17">
        <v>10.0</v>
      </c>
      <c r="H191" s="17">
        <v>2.0</v>
      </c>
      <c r="I191" s="17">
        <v>2.0</v>
      </c>
      <c r="J191" s="76"/>
    </row>
    <row r="192">
      <c r="E192" s="17">
        <v>23.0</v>
      </c>
      <c r="F192" s="17">
        <v>3.0</v>
      </c>
      <c r="G192" s="17">
        <v>4.0</v>
      </c>
      <c r="H192" s="17">
        <v>3.0</v>
      </c>
      <c r="I192" s="17">
        <v>3.0</v>
      </c>
      <c r="J192" s="76"/>
    </row>
    <row r="193">
      <c r="E193" s="17">
        <v>24.0</v>
      </c>
      <c r="F193" s="17">
        <v>3.0</v>
      </c>
      <c r="G193" s="17">
        <v>4.0</v>
      </c>
      <c r="H193" s="17">
        <v>2.0</v>
      </c>
      <c r="I193" s="17">
        <v>2.0</v>
      </c>
      <c r="J193" s="76"/>
    </row>
    <row r="194">
      <c r="E194" s="17">
        <v>25.0</v>
      </c>
      <c r="F194" s="17">
        <v>3.0</v>
      </c>
      <c r="G194" s="17">
        <v>4.0</v>
      </c>
      <c r="H194" s="17">
        <v>3.0</v>
      </c>
      <c r="I194" s="17">
        <v>3.0</v>
      </c>
      <c r="J194" s="76"/>
    </row>
    <row r="195">
      <c r="E195" s="17">
        <v>26.0</v>
      </c>
      <c r="F195" s="17">
        <v>3.0</v>
      </c>
      <c r="G195" s="17">
        <v>5.0</v>
      </c>
      <c r="H195" s="17">
        <v>3.0</v>
      </c>
      <c r="I195" s="17">
        <v>3.0</v>
      </c>
      <c r="J195" s="76"/>
    </row>
    <row r="196">
      <c r="E196" s="17">
        <v>27.0</v>
      </c>
      <c r="F196" s="17">
        <v>3.0</v>
      </c>
      <c r="G196" s="17">
        <v>4.0</v>
      </c>
      <c r="H196" s="17">
        <v>2.0</v>
      </c>
      <c r="I196" s="17">
        <v>2.0</v>
      </c>
      <c r="J196" s="76"/>
    </row>
    <row r="197">
      <c r="E197" s="17">
        <v>28.0</v>
      </c>
      <c r="F197" s="17">
        <v>3.0</v>
      </c>
      <c r="G197" s="17">
        <v>4.0</v>
      </c>
      <c r="H197" s="17">
        <v>2.0</v>
      </c>
      <c r="I197" s="17">
        <v>3.0</v>
      </c>
      <c r="J197" s="76"/>
    </row>
    <row r="198">
      <c r="E198" s="89">
        <v>29.0</v>
      </c>
      <c r="F198" s="89">
        <v>3.0</v>
      </c>
      <c r="G198" s="89">
        <v>6.0</v>
      </c>
      <c r="H198" s="89">
        <v>2.0</v>
      </c>
      <c r="I198" s="89">
        <v>2.0</v>
      </c>
      <c r="J198" s="17" t="s">
        <v>748</v>
      </c>
      <c r="K198" s="17" t="s">
        <v>751</v>
      </c>
      <c r="N198" s="63" t="s">
        <v>755</v>
      </c>
    </row>
    <row r="199">
      <c r="A199" s="17">
        <v>5.0</v>
      </c>
      <c r="C199" s="17" t="s">
        <v>15</v>
      </c>
      <c r="D199" s="17">
        <v>57.0</v>
      </c>
      <c r="E199" s="17">
        <v>0.0</v>
      </c>
      <c r="F199" s="17">
        <v>3.0</v>
      </c>
      <c r="G199" s="17">
        <v>7.0</v>
      </c>
      <c r="H199" s="17">
        <v>3.0</v>
      </c>
      <c r="I199" s="17">
        <v>3.0</v>
      </c>
      <c r="J199" s="76"/>
    </row>
    <row r="200">
      <c r="E200" s="17">
        <v>1.0</v>
      </c>
      <c r="F200" s="17">
        <v>3.0</v>
      </c>
      <c r="G200" s="17">
        <v>13.0</v>
      </c>
      <c r="H200" s="17">
        <v>1.0</v>
      </c>
      <c r="I200" s="17">
        <v>1.0</v>
      </c>
      <c r="J200" s="17" t="s">
        <v>747</v>
      </c>
    </row>
    <row r="201">
      <c r="E201" s="17">
        <v>2.0</v>
      </c>
      <c r="F201" s="17">
        <v>3.0</v>
      </c>
      <c r="G201" s="17">
        <v>5.0</v>
      </c>
      <c r="H201" s="17">
        <v>2.0</v>
      </c>
      <c r="I201" s="17">
        <v>3.0</v>
      </c>
      <c r="J201" s="76"/>
    </row>
    <row r="202">
      <c r="E202" s="89">
        <v>3.0</v>
      </c>
      <c r="F202" s="89">
        <v>4.0</v>
      </c>
      <c r="G202" s="89">
        <v>4.0</v>
      </c>
      <c r="H202" s="89">
        <v>3.0</v>
      </c>
      <c r="I202" s="89">
        <v>3.0</v>
      </c>
      <c r="J202" s="17" t="s">
        <v>748</v>
      </c>
      <c r="K202" s="17" t="s">
        <v>751</v>
      </c>
      <c r="N202" s="63" t="s">
        <v>756</v>
      </c>
    </row>
    <row r="203">
      <c r="E203" s="17">
        <v>4.0</v>
      </c>
      <c r="F203" s="17">
        <v>4.0</v>
      </c>
      <c r="G203" s="17">
        <v>6.0</v>
      </c>
      <c r="H203" s="17">
        <v>1.0</v>
      </c>
      <c r="I203" s="17">
        <v>1.0</v>
      </c>
      <c r="J203" s="17" t="s">
        <v>747</v>
      </c>
    </row>
    <row r="204">
      <c r="E204" s="17">
        <v>5.0</v>
      </c>
      <c r="F204" s="17">
        <v>3.0</v>
      </c>
      <c r="G204" s="17">
        <v>5.0</v>
      </c>
      <c r="H204" s="17">
        <v>2.0</v>
      </c>
      <c r="I204" s="17">
        <v>2.0</v>
      </c>
      <c r="J204" s="76"/>
    </row>
    <row r="205">
      <c r="E205" s="17">
        <v>6.0</v>
      </c>
      <c r="F205" s="17">
        <v>4.0</v>
      </c>
      <c r="G205" s="17">
        <v>5.0</v>
      </c>
      <c r="H205" s="17">
        <v>3.0</v>
      </c>
      <c r="I205" s="17">
        <v>3.0</v>
      </c>
      <c r="J205" s="76"/>
    </row>
    <row r="206">
      <c r="E206" s="17">
        <v>7.0</v>
      </c>
      <c r="F206" s="17">
        <v>3.0</v>
      </c>
      <c r="G206" s="17">
        <v>7.0</v>
      </c>
      <c r="H206" s="17">
        <v>1.0</v>
      </c>
      <c r="I206" s="17">
        <v>2.0</v>
      </c>
      <c r="J206" s="76"/>
    </row>
    <row r="207">
      <c r="E207" s="17">
        <v>8.0</v>
      </c>
      <c r="F207" s="17">
        <v>3.0</v>
      </c>
      <c r="G207" s="17">
        <v>11.0</v>
      </c>
      <c r="H207" s="17">
        <v>1.0</v>
      </c>
      <c r="I207" s="17">
        <v>1.0</v>
      </c>
      <c r="J207" s="17" t="s">
        <v>747</v>
      </c>
    </row>
    <row r="208">
      <c r="E208" s="17">
        <v>9.0</v>
      </c>
      <c r="F208" s="17">
        <v>4.0</v>
      </c>
      <c r="G208" s="17">
        <v>4.0</v>
      </c>
      <c r="H208" s="17">
        <v>4.0</v>
      </c>
      <c r="I208" s="17">
        <v>4.0</v>
      </c>
      <c r="J208" s="76"/>
    </row>
    <row r="209">
      <c r="E209" s="17">
        <v>10.0</v>
      </c>
      <c r="F209" s="17">
        <v>3.0</v>
      </c>
      <c r="G209" s="17">
        <v>8.0</v>
      </c>
      <c r="H209" s="17">
        <v>1.0</v>
      </c>
      <c r="I209" s="17">
        <v>1.0</v>
      </c>
      <c r="J209" s="17" t="s">
        <v>747</v>
      </c>
    </row>
    <row r="210">
      <c r="E210" s="17">
        <v>11.0</v>
      </c>
      <c r="F210" s="17">
        <v>3.0</v>
      </c>
      <c r="G210" s="17">
        <v>4.0</v>
      </c>
      <c r="H210" s="17">
        <v>2.0</v>
      </c>
      <c r="I210" s="17">
        <v>3.0</v>
      </c>
      <c r="J210" s="76"/>
    </row>
    <row r="211">
      <c r="E211" s="17">
        <v>12.0</v>
      </c>
      <c r="F211" s="17">
        <v>3.0</v>
      </c>
      <c r="G211" s="17">
        <v>7.0</v>
      </c>
      <c r="H211" s="17">
        <v>1.0</v>
      </c>
      <c r="I211" s="17">
        <v>1.0</v>
      </c>
      <c r="J211" s="17" t="s">
        <v>747</v>
      </c>
    </row>
    <row r="212">
      <c r="E212" s="17">
        <v>13.0</v>
      </c>
      <c r="F212" s="17">
        <v>4.0</v>
      </c>
      <c r="G212" s="17">
        <v>4.0</v>
      </c>
      <c r="H212" s="17">
        <v>4.0</v>
      </c>
      <c r="I212" s="17">
        <v>4.0</v>
      </c>
      <c r="J212" s="76"/>
    </row>
    <row r="213">
      <c r="E213" s="89">
        <v>14.0</v>
      </c>
      <c r="F213" s="89">
        <v>4.0</v>
      </c>
      <c r="G213" s="89">
        <v>4.0</v>
      </c>
      <c r="H213" s="89">
        <v>3.0</v>
      </c>
      <c r="I213" s="89">
        <v>4.0</v>
      </c>
      <c r="J213" s="17" t="s">
        <v>748</v>
      </c>
      <c r="K213" s="17" t="s">
        <v>751</v>
      </c>
    </row>
    <row r="214">
      <c r="E214" s="17">
        <v>15.0</v>
      </c>
      <c r="F214" s="17">
        <v>3.0</v>
      </c>
      <c r="G214" s="17">
        <v>5.0</v>
      </c>
      <c r="H214" s="17">
        <v>1.0</v>
      </c>
      <c r="I214" s="17">
        <v>2.0</v>
      </c>
      <c r="J214" s="76"/>
    </row>
    <row r="215">
      <c r="A215" s="17">
        <v>6.0</v>
      </c>
      <c r="C215" s="17" t="s">
        <v>16</v>
      </c>
      <c r="D215" s="17">
        <v>57.0</v>
      </c>
      <c r="E215" s="17">
        <v>0.0</v>
      </c>
      <c r="F215" s="17">
        <v>4.0</v>
      </c>
      <c r="G215" s="17">
        <v>3.0</v>
      </c>
      <c r="H215" s="17">
        <v>4.0</v>
      </c>
      <c r="I215" s="17">
        <v>4.0</v>
      </c>
      <c r="J215" s="76"/>
    </row>
    <row r="216">
      <c r="E216" s="89">
        <v>1.0</v>
      </c>
      <c r="F216" s="89">
        <v>3.0</v>
      </c>
      <c r="G216" s="89">
        <v>4.0</v>
      </c>
      <c r="H216" s="89">
        <v>2.0</v>
      </c>
      <c r="I216" s="89">
        <v>2.0</v>
      </c>
      <c r="J216" s="17" t="s">
        <v>757</v>
      </c>
      <c r="K216" s="17" t="s">
        <v>758</v>
      </c>
    </row>
    <row r="217">
      <c r="E217" s="17">
        <v>2.0</v>
      </c>
      <c r="F217" s="17">
        <v>3.0</v>
      </c>
      <c r="G217" s="17">
        <v>8.0</v>
      </c>
      <c r="H217" s="17">
        <v>2.0</v>
      </c>
      <c r="I217" s="17">
        <v>2.0</v>
      </c>
      <c r="J217" s="76"/>
    </row>
    <row r="218">
      <c r="E218" s="89">
        <v>3.0</v>
      </c>
      <c r="F218" s="89">
        <v>3.0</v>
      </c>
      <c r="G218" s="89">
        <v>4.0</v>
      </c>
      <c r="H218" s="89">
        <v>2.0</v>
      </c>
      <c r="I218" s="89">
        <v>2.0</v>
      </c>
      <c r="J218" s="17" t="s">
        <v>748</v>
      </c>
    </row>
    <row r="219">
      <c r="E219" s="17">
        <v>4.0</v>
      </c>
      <c r="F219" s="17">
        <v>3.0</v>
      </c>
      <c r="G219" s="17">
        <v>5.0</v>
      </c>
      <c r="H219" s="17">
        <v>2.0</v>
      </c>
      <c r="I219" s="17">
        <v>2.0</v>
      </c>
      <c r="J219" s="76"/>
    </row>
    <row r="220">
      <c r="E220" s="17">
        <v>5.0</v>
      </c>
      <c r="F220" s="17">
        <v>38.0</v>
      </c>
      <c r="G220" s="17">
        <v>4.0</v>
      </c>
      <c r="H220" s="17">
        <v>2.0</v>
      </c>
      <c r="I220" s="17">
        <v>2.0</v>
      </c>
      <c r="J220" s="76"/>
    </row>
    <row r="221">
      <c r="E221" s="17">
        <v>6.0</v>
      </c>
      <c r="F221" s="17">
        <v>3.0</v>
      </c>
      <c r="G221" s="17">
        <v>4.0</v>
      </c>
      <c r="H221" s="17">
        <v>2.0</v>
      </c>
      <c r="I221" s="17">
        <v>2.0</v>
      </c>
      <c r="J221" s="76"/>
    </row>
    <row r="222">
      <c r="A222" s="17">
        <v>7.0</v>
      </c>
      <c r="C222" s="17" t="s">
        <v>17</v>
      </c>
      <c r="D222" s="17">
        <v>335.0</v>
      </c>
      <c r="E222" s="17">
        <v>0.0</v>
      </c>
      <c r="F222" s="17">
        <v>3.0</v>
      </c>
      <c r="G222" s="17">
        <v>4.0</v>
      </c>
      <c r="H222" s="17">
        <v>1.0</v>
      </c>
      <c r="I222" s="17">
        <v>1.0</v>
      </c>
      <c r="J222" s="17" t="s">
        <v>747</v>
      </c>
    </row>
    <row r="223">
      <c r="E223" s="17">
        <v>1.0</v>
      </c>
      <c r="F223" s="17">
        <v>3.0</v>
      </c>
      <c r="G223" s="17">
        <v>14.0</v>
      </c>
      <c r="H223" s="17">
        <v>1.0</v>
      </c>
      <c r="I223" s="17">
        <v>1.0</v>
      </c>
      <c r="J223" s="17" t="s">
        <v>747</v>
      </c>
    </row>
    <row r="224">
      <c r="E224" s="17">
        <v>2.0</v>
      </c>
      <c r="F224" s="17">
        <v>3.0</v>
      </c>
      <c r="G224" s="17">
        <v>3.0</v>
      </c>
      <c r="H224" s="17">
        <v>1.0</v>
      </c>
      <c r="I224" s="17">
        <v>1.0</v>
      </c>
      <c r="J224" s="17" t="s">
        <v>747</v>
      </c>
    </row>
    <row r="225">
      <c r="E225" s="17">
        <v>3.0</v>
      </c>
      <c r="F225" s="17">
        <v>5.0</v>
      </c>
      <c r="G225" s="17">
        <v>5.0</v>
      </c>
      <c r="H225" s="17">
        <v>4.0</v>
      </c>
      <c r="I225" s="17">
        <v>4.0</v>
      </c>
      <c r="J225" s="76"/>
    </row>
    <row r="226">
      <c r="E226" s="17">
        <v>4.0</v>
      </c>
      <c r="F226" s="17">
        <v>3.0</v>
      </c>
      <c r="G226" s="17">
        <v>5.0</v>
      </c>
      <c r="H226" s="17">
        <v>1.0</v>
      </c>
      <c r="I226" s="17">
        <v>2.0</v>
      </c>
      <c r="J226" s="76"/>
    </row>
    <row r="227">
      <c r="E227" s="17">
        <v>5.0</v>
      </c>
      <c r="F227" s="17">
        <v>6.0</v>
      </c>
      <c r="G227" s="17">
        <v>4.0</v>
      </c>
      <c r="H227" s="17">
        <v>1.0</v>
      </c>
      <c r="I227" s="17">
        <v>2.0</v>
      </c>
      <c r="J227" s="76"/>
    </row>
    <row r="228">
      <c r="E228" s="17">
        <v>6.0</v>
      </c>
      <c r="F228" s="17">
        <v>3.0</v>
      </c>
      <c r="G228" s="17">
        <v>6.0</v>
      </c>
      <c r="H228" s="17">
        <v>3.0</v>
      </c>
      <c r="I228" s="17">
        <v>3.0</v>
      </c>
      <c r="J228" s="76"/>
    </row>
    <row r="229">
      <c r="E229" s="89">
        <v>7.0</v>
      </c>
      <c r="F229" s="89">
        <v>3.0</v>
      </c>
      <c r="G229" s="89">
        <v>3.0</v>
      </c>
      <c r="H229" s="89">
        <v>2.0</v>
      </c>
      <c r="I229" s="89">
        <v>3.0</v>
      </c>
      <c r="J229" s="17" t="s">
        <v>748</v>
      </c>
      <c r="K229" s="17" t="s">
        <v>759</v>
      </c>
    </row>
    <row r="230">
      <c r="E230" s="89">
        <v>8.0</v>
      </c>
      <c r="F230" s="89">
        <v>5.0</v>
      </c>
      <c r="G230" s="89">
        <v>5.0</v>
      </c>
      <c r="H230" s="89">
        <v>3.0</v>
      </c>
      <c r="I230" s="89">
        <v>3.0</v>
      </c>
      <c r="J230" s="17" t="s">
        <v>748</v>
      </c>
      <c r="K230" s="17" t="s">
        <v>751</v>
      </c>
      <c r="N230" s="63" t="s">
        <v>760</v>
      </c>
    </row>
    <row r="231">
      <c r="E231" s="17">
        <v>9.0</v>
      </c>
      <c r="F231" s="17">
        <v>3.0</v>
      </c>
      <c r="G231" s="17">
        <v>7.0</v>
      </c>
      <c r="H231" s="17">
        <v>1.0</v>
      </c>
      <c r="I231" s="17">
        <v>2.0</v>
      </c>
      <c r="J231" s="76"/>
    </row>
    <row r="232">
      <c r="E232" s="17">
        <v>10.0</v>
      </c>
      <c r="F232" s="17">
        <v>4.0</v>
      </c>
      <c r="G232" s="17">
        <v>3.0</v>
      </c>
      <c r="H232" s="17">
        <v>4.0</v>
      </c>
      <c r="I232" s="17">
        <v>4.0</v>
      </c>
      <c r="J232" s="76"/>
    </row>
    <row r="233">
      <c r="E233" s="17">
        <v>11.0</v>
      </c>
      <c r="F233" s="17">
        <v>4.0</v>
      </c>
      <c r="G233" s="17">
        <v>4.0</v>
      </c>
      <c r="H233" s="17">
        <v>1.0</v>
      </c>
      <c r="I233" s="17">
        <v>1.0</v>
      </c>
      <c r="J233" s="17" t="s">
        <v>747</v>
      </c>
    </row>
    <row r="234">
      <c r="E234" s="17">
        <v>12.0</v>
      </c>
      <c r="F234" s="17">
        <v>3.0</v>
      </c>
      <c r="G234" s="17">
        <v>8.0</v>
      </c>
      <c r="H234" s="17">
        <v>1.0</v>
      </c>
      <c r="I234" s="17">
        <v>1.0</v>
      </c>
      <c r="J234" s="17" t="s">
        <v>747</v>
      </c>
    </row>
    <row r="235">
      <c r="E235" s="17">
        <v>13.0</v>
      </c>
      <c r="F235" s="17">
        <v>4.0</v>
      </c>
      <c r="G235" s="17">
        <v>2.0</v>
      </c>
      <c r="H235" s="17">
        <v>4.0</v>
      </c>
      <c r="I235" s="17">
        <v>4.0</v>
      </c>
      <c r="J235" s="76"/>
    </row>
    <row r="236">
      <c r="E236" s="17">
        <v>14.0</v>
      </c>
      <c r="F236" s="17">
        <v>5.0</v>
      </c>
      <c r="G236" s="17">
        <v>5.0</v>
      </c>
      <c r="H236" s="17">
        <v>1.0</v>
      </c>
      <c r="I236" s="17">
        <v>1.0</v>
      </c>
      <c r="J236" s="17" t="s">
        <v>747</v>
      </c>
    </row>
    <row r="237">
      <c r="E237" s="17">
        <v>15.0</v>
      </c>
      <c r="F237" s="17">
        <v>3.0</v>
      </c>
      <c r="G237" s="17">
        <v>12.0</v>
      </c>
      <c r="H237" s="17">
        <v>1.0</v>
      </c>
      <c r="I237" s="17">
        <v>1.0</v>
      </c>
      <c r="J237" s="17" t="s">
        <v>747</v>
      </c>
    </row>
    <row r="238">
      <c r="E238" s="17">
        <v>16.0</v>
      </c>
      <c r="F238" s="17">
        <v>3.0</v>
      </c>
      <c r="G238" s="17">
        <v>5.0</v>
      </c>
      <c r="H238" s="17">
        <v>3.0</v>
      </c>
      <c r="I238" s="17">
        <v>3.0</v>
      </c>
      <c r="J238" s="76"/>
    </row>
    <row r="239">
      <c r="E239" s="17">
        <v>17.0</v>
      </c>
      <c r="F239" s="17">
        <v>4.0</v>
      </c>
      <c r="G239" s="17">
        <v>7.0</v>
      </c>
      <c r="H239" s="17">
        <v>1.0</v>
      </c>
      <c r="I239" s="17">
        <v>3.0</v>
      </c>
      <c r="J239" s="76"/>
    </row>
    <row r="240">
      <c r="E240" s="17">
        <v>18.0</v>
      </c>
      <c r="F240" s="17">
        <v>3.0</v>
      </c>
      <c r="G240" s="17">
        <v>5.0</v>
      </c>
      <c r="H240" s="17">
        <v>2.0</v>
      </c>
      <c r="I240" s="17">
        <v>2.0</v>
      </c>
      <c r="J240" s="76"/>
    </row>
    <row r="241">
      <c r="E241" s="17">
        <v>19.0</v>
      </c>
      <c r="F241" s="17">
        <v>3.0</v>
      </c>
      <c r="G241" s="17">
        <v>6.0</v>
      </c>
      <c r="H241" s="17">
        <v>1.0</v>
      </c>
      <c r="I241" s="17">
        <v>1.0</v>
      </c>
      <c r="J241" s="17" t="s">
        <v>747</v>
      </c>
    </row>
    <row r="242">
      <c r="E242" s="17">
        <v>20.0</v>
      </c>
      <c r="F242" s="17">
        <v>3.0</v>
      </c>
      <c r="G242" s="17">
        <v>5.0</v>
      </c>
      <c r="H242" s="17">
        <v>3.0</v>
      </c>
      <c r="I242" s="17">
        <v>3.0</v>
      </c>
      <c r="J242" s="76"/>
    </row>
    <row r="243">
      <c r="E243" s="17">
        <v>21.0</v>
      </c>
      <c r="F243" s="17">
        <v>7.0</v>
      </c>
      <c r="G243" s="17">
        <v>15.0</v>
      </c>
      <c r="H243" s="17">
        <v>1.0</v>
      </c>
      <c r="I243" s="17">
        <v>1.0</v>
      </c>
      <c r="J243" s="17" t="s">
        <v>747</v>
      </c>
    </row>
    <row r="244">
      <c r="E244" s="17">
        <v>22.0</v>
      </c>
      <c r="F244" s="17">
        <v>11.0</v>
      </c>
      <c r="G244" s="17">
        <v>6.0</v>
      </c>
      <c r="H244" s="17">
        <v>2.0</v>
      </c>
      <c r="I244" s="17">
        <v>2.0</v>
      </c>
      <c r="J244" s="76"/>
    </row>
    <row r="245">
      <c r="E245" s="17">
        <v>23.0</v>
      </c>
      <c r="F245" s="17">
        <v>3.0</v>
      </c>
      <c r="G245" s="17">
        <v>4.0</v>
      </c>
      <c r="H245" s="17">
        <v>1.0</v>
      </c>
      <c r="I245" s="17">
        <v>1.0</v>
      </c>
      <c r="J245" s="17" t="s">
        <v>747</v>
      </c>
    </row>
    <row r="246">
      <c r="E246" s="17">
        <v>24.0</v>
      </c>
      <c r="F246" s="17">
        <v>3.0</v>
      </c>
      <c r="G246" s="17">
        <v>11.0</v>
      </c>
      <c r="H246" s="17">
        <v>1.0</v>
      </c>
      <c r="I246" s="17">
        <v>1.0</v>
      </c>
      <c r="J246" s="17" t="s">
        <v>747</v>
      </c>
    </row>
    <row r="247">
      <c r="E247" s="17">
        <v>25.0</v>
      </c>
      <c r="F247" s="17">
        <v>3.0</v>
      </c>
      <c r="G247" s="17">
        <v>4.0</v>
      </c>
      <c r="H247" s="17">
        <v>3.0</v>
      </c>
      <c r="I247" s="17">
        <v>3.0</v>
      </c>
      <c r="J247" s="76"/>
    </row>
    <row r="248">
      <c r="E248" s="17">
        <v>26.0</v>
      </c>
      <c r="F248" s="17">
        <v>3.0</v>
      </c>
      <c r="G248" s="17">
        <v>4.0</v>
      </c>
      <c r="H248" s="17">
        <v>1.0</v>
      </c>
      <c r="I248" s="17">
        <v>2.0</v>
      </c>
      <c r="J248" s="76"/>
    </row>
    <row r="249">
      <c r="E249" s="17">
        <v>27.0</v>
      </c>
      <c r="F249" s="17">
        <v>4.0</v>
      </c>
      <c r="G249" s="17">
        <v>5.0</v>
      </c>
      <c r="H249" s="17">
        <v>1.0</v>
      </c>
      <c r="I249" s="17">
        <v>1.0</v>
      </c>
      <c r="J249" s="17" t="s">
        <v>747</v>
      </c>
    </row>
    <row r="250">
      <c r="E250" s="17">
        <v>28.0</v>
      </c>
      <c r="F250" s="17">
        <v>3.0</v>
      </c>
      <c r="G250" s="17">
        <v>6.0</v>
      </c>
      <c r="H250" s="17">
        <v>1.0</v>
      </c>
      <c r="I250" s="17">
        <v>1.0</v>
      </c>
      <c r="J250" s="17" t="s">
        <v>747</v>
      </c>
    </row>
    <row r="251">
      <c r="E251" s="17">
        <v>29.0</v>
      </c>
      <c r="F251" s="17">
        <v>3.0</v>
      </c>
      <c r="G251" s="17">
        <v>5.0</v>
      </c>
      <c r="H251" s="17">
        <v>3.0</v>
      </c>
      <c r="I251" s="17">
        <v>3.0</v>
      </c>
      <c r="J251" s="76"/>
    </row>
    <row r="252">
      <c r="E252" s="17">
        <v>30.0</v>
      </c>
      <c r="F252" s="17">
        <v>3.0</v>
      </c>
      <c r="G252" s="17">
        <v>3.0</v>
      </c>
      <c r="H252" s="17">
        <v>1.0</v>
      </c>
      <c r="I252" s="17">
        <v>1.0</v>
      </c>
      <c r="J252" s="17" t="s">
        <v>747</v>
      </c>
    </row>
    <row r="253">
      <c r="E253" s="17">
        <v>31.0</v>
      </c>
      <c r="F253" s="17">
        <v>3.0</v>
      </c>
      <c r="G253" s="17">
        <v>4.0</v>
      </c>
      <c r="H253" s="17">
        <v>2.0</v>
      </c>
      <c r="I253" s="17">
        <v>2.0</v>
      </c>
      <c r="J253" s="76"/>
    </row>
    <row r="254">
      <c r="E254" s="17">
        <v>32.0</v>
      </c>
      <c r="F254" s="17">
        <v>3.0</v>
      </c>
      <c r="G254" s="17">
        <v>5.0</v>
      </c>
      <c r="H254" s="17">
        <v>1.0</v>
      </c>
      <c r="I254" s="17">
        <v>1.0</v>
      </c>
      <c r="J254" s="17" t="s">
        <v>747</v>
      </c>
    </row>
    <row r="255">
      <c r="E255" s="17">
        <v>33.0</v>
      </c>
      <c r="F255" s="17">
        <v>3.0</v>
      </c>
      <c r="G255" s="17">
        <v>6.0</v>
      </c>
      <c r="H255" s="17">
        <v>2.0</v>
      </c>
      <c r="I255" s="17">
        <v>2.0</v>
      </c>
      <c r="J255" s="76"/>
    </row>
    <row r="256">
      <c r="E256" s="17">
        <v>34.0</v>
      </c>
      <c r="F256" s="17">
        <v>4.0</v>
      </c>
      <c r="G256" s="17">
        <v>6.0</v>
      </c>
      <c r="H256" s="17">
        <v>3.0</v>
      </c>
      <c r="I256" s="17">
        <v>3.0</v>
      </c>
      <c r="J256" s="76"/>
    </row>
    <row r="257">
      <c r="E257" s="17">
        <v>35.0</v>
      </c>
      <c r="F257" s="17">
        <v>3.0</v>
      </c>
      <c r="G257" s="17">
        <v>9.0</v>
      </c>
      <c r="H257" s="17">
        <v>1.0</v>
      </c>
      <c r="I257" s="17">
        <v>3.0</v>
      </c>
      <c r="J257" s="76"/>
    </row>
    <row r="258">
      <c r="E258" s="17">
        <v>36.0</v>
      </c>
      <c r="F258" s="17">
        <v>3.0</v>
      </c>
      <c r="G258" s="17">
        <v>3.0</v>
      </c>
      <c r="H258" s="17">
        <v>1.0</v>
      </c>
      <c r="I258" s="17">
        <v>2.0</v>
      </c>
      <c r="J258" s="76"/>
    </row>
    <row r="259">
      <c r="E259" s="17">
        <v>37.0</v>
      </c>
      <c r="F259" s="17">
        <v>8.0</v>
      </c>
      <c r="G259" s="17">
        <v>5.0</v>
      </c>
      <c r="H259" s="17">
        <v>1.0</v>
      </c>
      <c r="I259" s="17">
        <v>1.0</v>
      </c>
      <c r="J259" s="17" t="s">
        <v>747</v>
      </c>
    </row>
    <row r="260">
      <c r="E260" s="17">
        <v>38.0</v>
      </c>
      <c r="F260" s="17">
        <v>3.0</v>
      </c>
      <c r="G260" s="17">
        <v>5.0</v>
      </c>
      <c r="H260" s="17">
        <v>1.0</v>
      </c>
      <c r="I260" s="17">
        <v>1.0</v>
      </c>
      <c r="J260" s="17" t="s">
        <v>747</v>
      </c>
    </row>
    <row r="261">
      <c r="E261" s="17">
        <v>39.0</v>
      </c>
      <c r="F261" s="17">
        <v>4.0</v>
      </c>
      <c r="G261" s="17">
        <v>7.0</v>
      </c>
      <c r="H261" s="17">
        <v>1.0</v>
      </c>
      <c r="I261" s="17">
        <v>1.0</v>
      </c>
      <c r="J261" s="17" t="s">
        <v>747</v>
      </c>
    </row>
    <row r="262">
      <c r="E262" s="17">
        <v>40.0</v>
      </c>
      <c r="F262" s="17">
        <v>3.0</v>
      </c>
      <c r="G262" s="17">
        <v>3.0</v>
      </c>
      <c r="H262" s="17">
        <v>3.0</v>
      </c>
      <c r="I262" s="17">
        <v>3.0</v>
      </c>
      <c r="J262" s="76"/>
    </row>
    <row r="263">
      <c r="E263" s="17">
        <v>41.0</v>
      </c>
      <c r="F263" s="17">
        <v>3.0</v>
      </c>
      <c r="G263" s="17">
        <v>3.0</v>
      </c>
      <c r="H263" s="17">
        <v>1.0</v>
      </c>
      <c r="I263" s="17">
        <v>2.0</v>
      </c>
      <c r="J263" s="76"/>
    </row>
    <row r="264">
      <c r="E264" s="17">
        <v>42.0</v>
      </c>
      <c r="F264" s="17">
        <v>4.0</v>
      </c>
      <c r="G264" s="17">
        <v>10.0</v>
      </c>
      <c r="H264" s="17">
        <v>1.0</v>
      </c>
      <c r="I264" s="17">
        <v>2.0</v>
      </c>
      <c r="J264" s="76"/>
    </row>
    <row r="265">
      <c r="E265" s="17">
        <v>43.0</v>
      </c>
      <c r="F265" s="17">
        <v>4.0</v>
      </c>
      <c r="G265" s="17">
        <v>21.0</v>
      </c>
      <c r="H265" s="17">
        <v>1.0</v>
      </c>
      <c r="I265" s="17">
        <v>1.0</v>
      </c>
      <c r="J265" s="17" t="s">
        <v>747</v>
      </c>
    </row>
    <row r="266">
      <c r="E266" s="17">
        <v>44.0</v>
      </c>
      <c r="F266" s="17">
        <v>3.0</v>
      </c>
      <c r="G266" s="17">
        <v>5.0</v>
      </c>
      <c r="H266" s="17">
        <v>1.0</v>
      </c>
      <c r="I266" s="17">
        <v>1.0</v>
      </c>
      <c r="J266" s="17" t="s">
        <v>747</v>
      </c>
    </row>
    <row r="267">
      <c r="E267" s="17">
        <v>45.0</v>
      </c>
      <c r="F267" s="17">
        <v>4.0</v>
      </c>
      <c r="G267" s="17">
        <v>5.0</v>
      </c>
      <c r="H267" s="17">
        <v>1.0</v>
      </c>
      <c r="I267" s="17">
        <v>1.0</v>
      </c>
      <c r="J267" s="17" t="s">
        <v>747</v>
      </c>
    </row>
    <row r="268">
      <c r="E268" s="17">
        <v>46.0</v>
      </c>
      <c r="F268" s="17">
        <v>3.0</v>
      </c>
      <c r="G268" s="17">
        <v>3.0</v>
      </c>
      <c r="H268" s="17">
        <v>2.0</v>
      </c>
      <c r="I268" s="17">
        <v>2.0</v>
      </c>
      <c r="J268" s="76"/>
    </row>
    <row r="269">
      <c r="E269" s="17">
        <v>47.0</v>
      </c>
      <c r="F269" s="17">
        <v>3.0</v>
      </c>
      <c r="G269" s="17">
        <v>3.0</v>
      </c>
      <c r="H269" s="17">
        <v>1.0</v>
      </c>
      <c r="I269" s="17">
        <v>1.0</v>
      </c>
      <c r="J269" s="17" t="s">
        <v>747</v>
      </c>
    </row>
    <row r="270">
      <c r="E270" s="17">
        <v>48.0</v>
      </c>
      <c r="F270" s="17">
        <v>6.0</v>
      </c>
      <c r="G270" s="17">
        <v>6.0</v>
      </c>
      <c r="H270" s="17">
        <v>1.0</v>
      </c>
      <c r="I270" s="17">
        <v>1.0</v>
      </c>
      <c r="J270" s="17" t="s">
        <v>747</v>
      </c>
    </row>
    <row r="271">
      <c r="E271" s="17">
        <v>49.0</v>
      </c>
      <c r="F271" s="17">
        <v>3.0</v>
      </c>
      <c r="G271" s="17">
        <v>3.0</v>
      </c>
      <c r="H271" s="17">
        <v>1.0</v>
      </c>
      <c r="I271" s="17">
        <v>2.0</v>
      </c>
      <c r="J271" s="76"/>
    </row>
    <row r="272">
      <c r="E272" s="17">
        <v>50.0</v>
      </c>
      <c r="F272" s="17">
        <v>3.0</v>
      </c>
      <c r="G272" s="17">
        <v>11.0</v>
      </c>
      <c r="H272" s="17">
        <v>1.0</v>
      </c>
      <c r="I272" s="17">
        <v>1.0</v>
      </c>
      <c r="J272" s="17" t="s">
        <v>747</v>
      </c>
    </row>
    <row r="273">
      <c r="E273" s="17">
        <v>51.0</v>
      </c>
      <c r="F273" s="17">
        <v>6.0</v>
      </c>
      <c r="G273" s="17">
        <v>5.0</v>
      </c>
      <c r="H273" s="17">
        <v>5.0</v>
      </c>
      <c r="I273" s="17">
        <v>5.0</v>
      </c>
      <c r="J273" s="76"/>
    </row>
    <row r="274">
      <c r="E274" s="17">
        <v>52.0</v>
      </c>
      <c r="F274" s="17">
        <v>3.0</v>
      </c>
      <c r="G274" s="17">
        <v>3.0</v>
      </c>
      <c r="H274" s="17">
        <v>2.0</v>
      </c>
      <c r="I274" s="17">
        <v>3.0</v>
      </c>
      <c r="J274" s="76"/>
    </row>
    <row r="275">
      <c r="E275" s="17">
        <v>53.0</v>
      </c>
      <c r="F275" s="17">
        <v>3.0</v>
      </c>
      <c r="G275" s="17">
        <v>10.0</v>
      </c>
      <c r="H275" s="17">
        <v>1.0</v>
      </c>
      <c r="I275" s="17">
        <v>1.0</v>
      </c>
      <c r="J275" s="17" t="s">
        <v>747</v>
      </c>
    </row>
    <row r="276">
      <c r="E276" s="17">
        <v>54.0</v>
      </c>
      <c r="F276" s="17">
        <v>3.0</v>
      </c>
      <c r="G276" s="17">
        <v>11.0</v>
      </c>
      <c r="H276" s="17">
        <v>1.0</v>
      </c>
      <c r="I276" s="17">
        <v>1.0</v>
      </c>
      <c r="J276" s="17" t="s">
        <v>747</v>
      </c>
    </row>
    <row r="277">
      <c r="E277" s="17">
        <v>55.0</v>
      </c>
      <c r="F277" s="17">
        <v>3.0</v>
      </c>
      <c r="G277" s="17">
        <v>3.0</v>
      </c>
      <c r="H277" s="17">
        <v>3.0</v>
      </c>
      <c r="I277" s="17">
        <v>3.0</v>
      </c>
      <c r="J277" s="76"/>
    </row>
    <row r="278">
      <c r="E278" s="17">
        <v>56.0</v>
      </c>
      <c r="F278" s="17">
        <v>3.0</v>
      </c>
      <c r="G278" s="17">
        <v>11.0</v>
      </c>
      <c r="H278" s="17">
        <v>1.0</v>
      </c>
      <c r="I278" s="17">
        <v>2.0</v>
      </c>
      <c r="J278" s="76"/>
    </row>
    <row r="279">
      <c r="E279" s="17">
        <v>57.0</v>
      </c>
      <c r="F279" s="17">
        <v>3.0</v>
      </c>
      <c r="G279" s="17">
        <v>3.0</v>
      </c>
      <c r="H279" s="17">
        <v>3.0</v>
      </c>
      <c r="I279" s="17">
        <v>3.0</v>
      </c>
      <c r="J279" s="76"/>
    </row>
    <row r="280">
      <c r="E280" s="17">
        <v>58.0</v>
      </c>
      <c r="F280" s="17">
        <v>7.0</v>
      </c>
      <c r="G280" s="17">
        <v>7.0</v>
      </c>
      <c r="H280" s="17">
        <v>2.0</v>
      </c>
      <c r="I280" s="17">
        <v>2.0</v>
      </c>
      <c r="J280" s="76"/>
    </row>
    <row r="281">
      <c r="E281" s="17">
        <v>59.0</v>
      </c>
      <c r="F281" s="17">
        <v>3.0</v>
      </c>
      <c r="G281" s="17">
        <v>3.0</v>
      </c>
      <c r="H281" s="17">
        <v>2.0</v>
      </c>
      <c r="I281" s="17">
        <v>2.0</v>
      </c>
      <c r="J281" s="76"/>
    </row>
    <row r="282">
      <c r="E282" s="17">
        <v>60.0</v>
      </c>
      <c r="F282" s="17">
        <v>3.0</v>
      </c>
      <c r="G282" s="17">
        <v>7.0</v>
      </c>
      <c r="H282" s="17">
        <v>1.0</v>
      </c>
      <c r="I282" s="17">
        <v>1.0</v>
      </c>
      <c r="J282" s="17" t="s">
        <v>747</v>
      </c>
    </row>
    <row r="283">
      <c r="E283" s="17">
        <v>61.0</v>
      </c>
      <c r="F283" s="17">
        <v>3.0</v>
      </c>
      <c r="G283" s="17">
        <v>8.0</v>
      </c>
      <c r="H283" s="17">
        <v>1.0</v>
      </c>
      <c r="I283" s="17">
        <v>1.0</v>
      </c>
      <c r="J283" s="17" t="s">
        <v>747</v>
      </c>
    </row>
    <row r="284">
      <c r="E284" s="17">
        <v>62.0</v>
      </c>
      <c r="F284" s="17">
        <v>3.0</v>
      </c>
      <c r="G284" s="17">
        <v>4.0</v>
      </c>
      <c r="H284" s="17">
        <v>2.0</v>
      </c>
      <c r="I284" s="17">
        <v>2.0</v>
      </c>
      <c r="J284" s="76"/>
    </row>
    <row r="285">
      <c r="E285" s="17">
        <v>63.0</v>
      </c>
      <c r="F285" s="17">
        <v>6.0</v>
      </c>
      <c r="G285" s="17">
        <v>11.0</v>
      </c>
      <c r="H285" s="17">
        <v>1.0</v>
      </c>
      <c r="I285" s="17">
        <v>1.0</v>
      </c>
      <c r="J285" s="17" t="s">
        <v>747</v>
      </c>
    </row>
    <row r="286">
      <c r="E286" s="17">
        <v>64.0</v>
      </c>
      <c r="F286" s="17">
        <v>3.0</v>
      </c>
      <c r="G286" s="17">
        <v>6.0</v>
      </c>
      <c r="H286" s="17">
        <v>1.0</v>
      </c>
      <c r="I286" s="17">
        <v>1.0</v>
      </c>
      <c r="J286" s="17" t="s">
        <v>747</v>
      </c>
    </row>
    <row r="287">
      <c r="E287" s="17">
        <v>65.0</v>
      </c>
      <c r="F287" s="17">
        <v>3.0</v>
      </c>
      <c r="G287" s="17">
        <v>4.0</v>
      </c>
      <c r="H287" s="17">
        <v>2.0</v>
      </c>
      <c r="I287" s="17">
        <v>2.0</v>
      </c>
      <c r="J287" s="76"/>
    </row>
    <row r="288">
      <c r="E288" s="17">
        <v>66.0</v>
      </c>
      <c r="F288" s="17">
        <v>3.0</v>
      </c>
      <c r="G288" s="17">
        <v>3.0</v>
      </c>
      <c r="H288" s="17">
        <v>3.0</v>
      </c>
      <c r="I288" s="17">
        <v>3.0</v>
      </c>
      <c r="J288" s="76"/>
    </row>
    <row r="289">
      <c r="E289" s="17">
        <v>67.0</v>
      </c>
      <c r="F289" s="17">
        <v>3.0</v>
      </c>
      <c r="G289" s="17">
        <v>7.0</v>
      </c>
      <c r="H289" s="17">
        <v>2.0</v>
      </c>
      <c r="I289" s="17">
        <v>2.0</v>
      </c>
      <c r="J289" s="76"/>
    </row>
    <row r="290">
      <c r="E290" s="17">
        <v>68.0</v>
      </c>
      <c r="F290" s="17">
        <v>3.0</v>
      </c>
      <c r="G290" s="17">
        <v>5.0</v>
      </c>
      <c r="H290" s="17">
        <v>2.0</v>
      </c>
      <c r="I290" s="17">
        <v>2.0</v>
      </c>
      <c r="J290" s="76"/>
    </row>
    <row r="291">
      <c r="E291" s="17">
        <v>69.0</v>
      </c>
      <c r="F291" s="17">
        <v>4.0</v>
      </c>
      <c r="G291" s="17">
        <v>4.0</v>
      </c>
      <c r="H291" s="17">
        <v>2.0</v>
      </c>
      <c r="I291" s="17">
        <v>3.0</v>
      </c>
      <c r="J291" s="76"/>
    </row>
    <row r="292">
      <c r="E292" s="17">
        <v>70.0</v>
      </c>
      <c r="F292" s="17">
        <v>3.0</v>
      </c>
      <c r="G292" s="17">
        <v>6.0</v>
      </c>
      <c r="H292" s="17">
        <v>1.0</v>
      </c>
      <c r="I292" s="17">
        <v>1.0</v>
      </c>
      <c r="J292" s="17" t="s">
        <v>747</v>
      </c>
    </row>
    <row r="293">
      <c r="E293" s="17">
        <v>71.0</v>
      </c>
      <c r="F293" s="17">
        <v>3.0</v>
      </c>
      <c r="G293" s="17">
        <v>3.0</v>
      </c>
      <c r="H293" s="17">
        <v>3.0</v>
      </c>
      <c r="I293" s="17">
        <v>3.0</v>
      </c>
      <c r="J293" s="76"/>
    </row>
    <row r="294">
      <c r="E294" s="17">
        <v>72.0</v>
      </c>
      <c r="F294" s="17">
        <v>4.0</v>
      </c>
      <c r="G294" s="17">
        <v>5.0</v>
      </c>
      <c r="H294" s="17">
        <v>1.0</v>
      </c>
      <c r="I294" s="17">
        <v>1.0</v>
      </c>
      <c r="J294" s="17" t="s">
        <v>747</v>
      </c>
    </row>
    <row r="295">
      <c r="E295" s="17">
        <v>73.0</v>
      </c>
      <c r="F295" s="17">
        <v>3.0</v>
      </c>
      <c r="G295" s="17">
        <v>5.0</v>
      </c>
      <c r="H295" s="17">
        <v>1.0</v>
      </c>
      <c r="I295" s="17">
        <v>1.0</v>
      </c>
      <c r="J295" s="17" t="s">
        <v>747</v>
      </c>
    </row>
    <row r="296">
      <c r="E296" s="17">
        <v>74.0</v>
      </c>
      <c r="F296" s="17">
        <v>3.0</v>
      </c>
      <c r="G296" s="17">
        <v>5.0</v>
      </c>
      <c r="H296" s="17">
        <v>2.0</v>
      </c>
      <c r="I296" s="17">
        <v>3.0</v>
      </c>
      <c r="J296" s="76"/>
    </row>
    <row r="297">
      <c r="E297" s="17">
        <v>75.0</v>
      </c>
      <c r="F297" s="17">
        <v>3.0</v>
      </c>
      <c r="G297" s="17">
        <v>4.0</v>
      </c>
      <c r="H297" s="17">
        <v>2.0</v>
      </c>
      <c r="I297" s="17">
        <v>2.0</v>
      </c>
      <c r="J297" s="76"/>
    </row>
    <row r="298">
      <c r="E298" s="17">
        <v>76.0</v>
      </c>
      <c r="F298" s="17">
        <v>3.0</v>
      </c>
      <c r="G298" s="17">
        <v>8.0</v>
      </c>
      <c r="H298" s="17">
        <v>1.0</v>
      </c>
      <c r="I298" s="17">
        <v>1.0</v>
      </c>
      <c r="J298" s="17" t="s">
        <v>747</v>
      </c>
    </row>
    <row r="299">
      <c r="E299" s="17">
        <v>77.0</v>
      </c>
      <c r="F299" s="17">
        <v>5.0</v>
      </c>
      <c r="G299" s="17">
        <v>14.0</v>
      </c>
      <c r="H299" s="17">
        <v>2.0</v>
      </c>
      <c r="I299" s="17">
        <v>3.0</v>
      </c>
      <c r="J299" s="76"/>
    </row>
    <row r="300">
      <c r="E300" s="17">
        <v>78.0</v>
      </c>
      <c r="F300" s="17">
        <v>3.0</v>
      </c>
      <c r="G300" s="17">
        <v>6.0</v>
      </c>
      <c r="H300" s="17">
        <v>1.0</v>
      </c>
      <c r="I300" s="17">
        <v>1.0</v>
      </c>
      <c r="J300" s="17" t="s">
        <v>747</v>
      </c>
    </row>
    <row r="301">
      <c r="E301" s="17">
        <v>79.0</v>
      </c>
      <c r="F301" s="17">
        <v>6.0</v>
      </c>
      <c r="G301" s="17">
        <v>5.0</v>
      </c>
      <c r="H301" s="17">
        <v>1.0</v>
      </c>
      <c r="I301" s="17">
        <v>4.0</v>
      </c>
      <c r="J301" s="76"/>
    </row>
    <row r="302">
      <c r="E302" s="17">
        <v>80.0</v>
      </c>
      <c r="F302" s="17">
        <v>4.0</v>
      </c>
      <c r="G302" s="17">
        <v>3.0</v>
      </c>
      <c r="H302" s="17">
        <v>2.0</v>
      </c>
      <c r="I302" s="17">
        <v>3.0</v>
      </c>
      <c r="J302" s="76"/>
    </row>
    <row r="303">
      <c r="E303" s="17">
        <v>81.0</v>
      </c>
      <c r="F303" s="17">
        <v>9.0</v>
      </c>
      <c r="G303" s="17">
        <v>3.0</v>
      </c>
      <c r="H303" s="17">
        <v>1.0</v>
      </c>
      <c r="I303" s="17">
        <v>1.0</v>
      </c>
      <c r="J303" s="17" t="s">
        <v>747</v>
      </c>
    </row>
    <row r="304">
      <c r="E304" s="17">
        <v>82.0</v>
      </c>
      <c r="F304" s="17">
        <v>4.0</v>
      </c>
      <c r="G304" s="17">
        <v>5.0</v>
      </c>
      <c r="H304" s="17">
        <v>1.0</v>
      </c>
      <c r="I304" s="17">
        <v>2.0</v>
      </c>
      <c r="J304" s="76"/>
    </row>
    <row r="305">
      <c r="E305" s="17">
        <v>83.0</v>
      </c>
      <c r="F305" s="17">
        <v>8.0</v>
      </c>
      <c r="G305" s="17">
        <v>7.0</v>
      </c>
      <c r="H305" s="17">
        <v>1.0</v>
      </c>
      <c r="I305" s="17">
        <v>1.0</v>
      </c>
      <c r="J305" s="17" t="s">
        <v>747</v>
      </c>
    </row>
    <row r="306">
      <c r="E306" s="17">
        <v>84.0</v>
      </c>
      <c r="F306" s="17">
        <v>3.0</v>
      </c>
      <c r="G306" s="17">
        <v>4.0</v>
      </c>
      <c r="H306" s="17">
        <v>1.0</v>
      </c>
      <c r="I306" s="17">
        <v>3.0</v>
      </c>
      <c r="J306" s="76"/>
    </row>
    <row r="307">
      <c r="A307" s="17">
        <v>8.0</v>
      </c>
      <c r="C307" s="17" t="s">
        <v>18</v>
      </c>
      <c r="D307" s="17">
        <v>100.0</v>
      </c>
      <c r="E307" s="17">
        <v>0.0</v>
      </c>
      <c r="F307" s="17">
        <v>3.0</v>
      </c>
      <c r="G307" s="17">
        <v>6.0</v>
      </c>
      <c r="H307" s="17">
        <v>2.0</v>
      </c>
      <c r="I307" s="17">
        <v>2.0</v>
      </c>
      <c r="J307" s="76"/>
    </row>
    <row r="308">
      <c r="E308" s="17">
        <v>1.0</v>
      </c>
      <c r="F308" s="17">
        <v>3.0</v>
      </c>
      <c r="G308" s="17">
        <v>6.0</v>
      </c>
      <c r="H308" s="17">
        <v>2.0</v>
      </c>
      <c r="I308" s="17">
        <v>2.0</v>
      </c>
      <c r="J308" s="76"/>
    </row>
    <row r="309">
      <c r="E309" s="17">
        <v>2.0</v>
      </c>
      <c r="F309" s="17">
        <v>3.0</v>
      </c>
      <c r="G309" s="17">
        <v>4.0</v>
      </c>
      <c r="H309" s="17">
        <v>3.0</v>
      </c>
      <c r="I309" s="17">
        <v>3.0</v>
      </c>
      <c r="J309" s="76"/>
    </row>
    <row r="310">
      <c r="E310" s="17">
        <v>3.0</v>
      </c>
      <c r="F310" s="17">
        <v>5.0</v>
      </c>
      <c r="G310" s="17">
        <v>7.0</v>
      </c>
      <c r="H310" s="17">
        <v>1.0</v>
      </c>
      <c r="I310" s="17">
        <v>1.0</v>
      </c>
      <c r="J310" s="17" t="s">
        <v>747</v>
      </c>
    </row>
    <row r="311">
      <c r="E311" s="17">
        <v>4.0</v>
      </c>
      <c r="F311" s="17">
        <v>3.0</v>
      </c>
      <c r="G311" s="17">
        <v>6.0</v>
      </c>
      <c r="H311" s="17">
        <v>1.0</v>
      </c>
      <c r="I311" s="17">
        <v>1.0</v>
      </c>
      <c r="J311" s="17" t="s">
        <v>747</v>
      </c>
    </row>
    <row r="312">
      <c r="E312" s="17">
        <v>5.0</v>
      </c>
      <c r="F312" s="17">
        <v>3.0</v>
      </c>
      <c r="G312" s="17">
        <v>8.0</v>
      </c>
      <c r="H312" s="17">
        <v>1.0</v>
      </c>
      <c r="I312" s="17">
        <v>1.0</v>
      </c>
      <c r="J312" s="17" t="s">
        <v>747</v>
      </c>
    </row>
    <row r="313">
      <c r="E313" s="17">
        <v>6.0</v>
      </c>
      <c r="F313" s="17">
        <v>3.0</v>
      </c>
      <c r="G313" s="17">
        <v>4.0</v>
      </c>
      <c r="H313" s="17">
        <v>1.0</v>
      </c>
      <c r="I313" s="17">
        <v>2.0</v>
      </c>
      <c r="J313" s="76"/>
    </row>
    <row r="314">
      <c r="E314" s="17">
        <v>7.0</v>
      </c>
      <c r="F314" s="17">
        <v>3.0</v>
      </c>
      <c r="G314" s="17">
        <v>5.0</v>
      </c>
      <c r="H314" s="17">
        <v>2.0</v>
      </c>
      <c r="I314" s="17">
        <v>2.0</v>
      </c>
      <c r="J314" s="76"/>
    </row>
    <row r="315">
      <c r="E315" s="17">
        <v>8.0</v>
      </c>
      <c r="F315" s="17">
        <v>3.0</v>
      </c>
      <c r="G315" s="17">
        <v>3.0</v>
      </c>
      <c r="H315" s="17">
        <v>3.0</v>
      </c>
      <c r="I315" s="17">
        <v>3.0</v>
      </c>
      <c r="J315" s="76"/>
    </row>
    <row r="316">
      <c r="E316" s="17">
        <v>9.0</v>
      </c>
      <c r="F316" s="17">
        <v>3.0</v>
      </c>
      <c r="G316" s="17">
        <v>5.0</v>
      </c>
      <c r="H316" s="17">
        <v>3.0</v>
      </c>
      <c r="I316" s="17">
        <v>3.0</v>
      </c>
      <c r="J316" s="76"/>
    </row>
    <row r="317">
      <c r="E317" s="17">
        <v>10.0</v>
      </c>
      <c r="F317" s="17">
        <v>4.0</v>
      </c>
      <c r="G317" s="17">
        <v>6.0</v>
      </c>
      <c r="H317" s="17">
        <v>1.0</v>
      </c>
      <c r="I317" s="17">
        <v>2.0</v>
      </c>
      <c r="J317" s="76"/>
    </row>
    <row r="318">
      <c r="E318" s="17">
        <v>11.0</v>
      </c>
      <c r="F318" s="17">
        <v>4.0</v>
      </c>
      <c r="G318" s="17">
        <v>4.0</v>
      </c>
      <c r="H318" s="17">
        <v>1.0</v>
      </c>
      <c r="I318" s="17">
        <v>2.0</v>
      </c>
      <c r="J318" s="76"/>
    </row>
    <row r="319">
      <c r="E319" s="17">
        <v>12.0</v>
      </c>
      <c r="F319" s="17">
        <v>4.0</v>
      </c>
      <c r="G319" s="17">
        <v>7.0</v>
      </c>
      <c r="H319" s="17">
        <v>2.0</v>
      </c>
      <c r="I319" s="17">
        <v>2.0</v>
      </c>
      <c r="J319" s="76"/>
    </row>
    <row r="320">
      <c r="E320" s="17">
        <v>13.0</v>
      </c>
      <c r="F320" s="17">
        <v>4.0</v>
      </c>
      <c r="G320" s="17">
        <v>5.0</v>
      </c>
      <c r="H320" s="17">
        <v>1.0</v>
      </c>
      <c r="I320" s="17">
        <v>1.0</v>
      </c>
      <c r="J320" s="17" t="s">
        <v>747</v>
      </c>
    </row>
    <row r="321">
      <c r="E321" s="17">
        <v>14.0</v>
      </c>
      <c r="F321" s="17">
        <v>3.0</v>
      </c>
      <c r="G321" s="17">
        <v>5.0</v>
      </c>
      <c r="H321" s="17">
        <v>3.0</v>
      </c>
      <c r="I321" s="17">
        <v>3.0</v>
      </c>
      <c r="J321" s="76"/>
    </row>
    <row r="322">
      <c r="E322" s="17">
        <v>15.0</v>
      </c>
      <c r="F322" s="17">
        <v>3.0</v>
      </c>
      <c r="G322" s="17">
        <v>31.0</v>
      </c>
      <c r="H322" s="17">
        <v>1.0</v>
      </c>
      <c r="I322" s="17">
        <v>1.0</v>
      </c>
      <c r="J322" s="17" t="s">
        <v>747</v>
      </c>
    </row>
    <row r="323">
      <c r="E323" s="17">
        <v>16.0</v>
      </c>
      <c r="F323" s="17">
        <v>4.0</v>
      </c>
      <c r="G323" s="17">
        <v>11.0</v>
      </c>
      <c r="H323" s="17">
        <v>1.0</v>
      </c>
      <c r="I323" s="17">
        <v>1.0</v>
      </c>
      <c r="J323" s="17" t="s">
        <v>747</v>
      </c>
    </row>
    <row r="324">
      <c r="E324" s="17">
        <v>17.0</v>
      </c>
      <c r="F324" s="17">
        <v>3.0</v>
      </c>
      <c r="G324" s="17">
        <v>7.0</v>
      </c>
      <c r="H324" s="17">
        <v>2.0</v>
      </c>
      <c r="I324" s="17">
        <v>2.0</v>
      </c>
      <c r="J324" s="76"/>
    </row>
    <row r="325">
      <c r="E325" s="17">
        <v>18.0</v>
      </c>
      <c r="F325" s="17">
        <v>4.0</v>
      </c>
      <c r="G325" s="17">
        <v>4.0</v>
      </c>
      <c r="H325" s="17">
        <v>1.0</v>
      </c>
      <c r="I325" s="17">
        <v>3.0</v>
      </c>
      <c r="J325" s="76"/>
    </row>
    <row r="326">
      <c r="E326" s="17">
        <v>19.0</v>
      </c>
      <c r="F326" s="17">
        <v>3.0</v>
      </c>
      <c r="G326" s="17">
        <v>6.0</v>
      </c>
      <c r="H326" s="17">
        <v>1.0</v>
      </c>
      <c r="I326" s="17">
        <v>3.0</v>
      </c>
      <c r="J326" s="76"/>
    </row>
    <row r="327">
      <c r="E327" s="17">
        <v>20.0</v>
      </c>
      <c r="F327" s="17">
        <v>3.0</v>
      </c>
      <c r="G327" s="17">
        <v>7.0</v>
      </c>
      <c r="H327" s="17">
        <v>1.0</v>
      </c>
      <c r="I327" s="17">
        <v>1.0</v>
      </c>
      <c r="J327" s="17" t="s">
        <v>747</v>
      </c>
    </row>
    <row r="328">
      <c r="E328" s="89">
        <v>21.0</v>
      </c>
      <c r="F328" s="89">
        <v>3.0</v>
      </c>
      <c r="G328" s="89">
        <v>4.0</v>
      </c>
      <c r="H328" s="89">
        <v>3.0</v>
      </c>
      <c r="I328" s="89">
        <v>3.0</v>
      </c>
      <c r="J328" s="17" t="s">
        <v>748</v>
      </c>
      <c r="K328" s="17" t="s">
        <v>761</v>
      </c>
    </row>
    <row r="329">
      <c r="E329" s="89">
        <v>22.0</v>
      </c>
      <c r="F329" s="89">
        <v>3.0</v>
      </c>
      <c r="G329" s="89">
        <v>10.0</v>
      </c>
      <c r="H329" s="89">
        <v>3.0</v>
      </c>
      <c r="I329" s="89">
        <v>3.0</v>
      </c>
      <c r="J329" s="17" t="s">
        <v>748</v>
      </c>
      <c r="K329" s="17" t="s">
        <v>762</v>
      </c>
    </row>
    <row r="330">
      <c r="E330" s="17">
        <v>23.0</v>
      </c>
      <c r="F330" s="17">
        <v>3.0</v>
      </c>
      <c r="G330" s="17">
        <v>5.0</v>
      </c>
      <c r="H330" s="17">
        <v>3.0</v>
      </c>
      <c r="I330" s="17">
        <v>3.0</v>
      </c>
      <c r="J330" s="76"/>
    </row>
    <row r="331">
      <c r="E331" s="17">
        <v>24.0</v>
      </c>
      <c r="F331" s="17">
        <v>3.0</v>
      </c>
      <c r="G331" s="17">
        <v>15.0</v>
      </c>
      <c r="H331" s="17">
        <v>1.0</v>
      </c>
      <c r="I331" s="17">
        <v>1.0</v>
      </c>
      <c r="J331" s="17" t="s">
        <v>747</v>
      </c>
    </row>
    <row r="332">
      <c r="E332" s="17">
        <v>25.0</v>
      </c>
      <c r="F332" s="17">
        <v>3.0</v>
      </c>
      <c r="G332" s="17">
        <v>7.0</v>
      </c>
      <c r="H332" s="17">
        <v>2.0</v>
      </c>
      <c r="I332" s="17">
        <v>2.0</v>
      </c>
      <c r="J332" s="76"/>
    </row>
    <row r="333">
      <c r="E333" s="17">
        <v>26.0</v>
      </c>
      <c r="F333" s="17">
        <v>3.0</v>
      </c>
      <c r="G333" s="17">
        <v>6.0</v>
      </c>
      <c r="H333" s="17">
        <v>3.0</v>
      </c>
      <c r="I333" s="17">
        <v>3.0</v>
      </c>
      <c r="J333" s="76"/>
    </row>
    <row r="334">
      <c r="E334" s="17">
        <v>27.0</v>
      </c>
      <c r="F334" s="17">
        <v>3.0</v>
      </c>
      <c r="G334" s="17">
        <v>10.0</v>
      </c>
      <c r="H334" s="17">
        <v>1.0</v>
      </c>
      <c r="I334" s="17">
        <v>2.0</v>
      </c>
      <c r="J334" s="76"/>
    </row>
    <row r="335">
      <c r="E335" s="17">
        <v>28.0</v>
      </c>
      <c r="F335" s="17">
        <v>4.0</v>
      </c>
      <c r="G335" s="17">
        <v>16.0</v>
      </c>
      <c r="H335" s="17">
        <v>1.0</v>
      </c>
      <c r="I335" s="17">
        <v>1.0</v>
      </c>
      <c r="J335" s="17" t="s">
        <v>747</v>
      </c>
    </row>
    <row r="336">
      <c r="A336" s="17">
        <v>9.0</v>
      </c>
      <c r="B336" s="17" t="s">
        <v>521</v>
      </c>
      <c r="C336" s="17" t="s">
        <v>20</v>
      </c>
      <c r="D336" s="17">
        <v>179.0</v>
      </c>
      <c r="E336" s="17">
        <v>0.0</v>
      </c>
      <c r="F336" s="17">
        <v>6.0</v>
      </c>
      <c r="G336" s="17">
        <v>15.0</v>
      </c>
      <c r="H336" s="17">
        <v>1.0</v>
      </c>
      <c r="I336" s="17">
        <v>1.0</v>
      </c>
      <c r="J336" s="17" t="s">
        <v>747</v>
      </c>
    </row>
    <row r="337">
      <c r="E337" s="17">
        <v>1.0</v>
      </c>
      <c r="F337" s="17">
        <v>6.0</v>
      </c>
      <c r="G337" s="17">
        <v>8.0</v>
      </c>
      <c r="H337" s="17">
        <v>6.0</v>
      </c>
      <c r="I337" s="17">
        <v>6.0</v>
      </c>
      <c r="J337" s="76"/>
    </row>
    <row r="338">
      <c r="E338" s="17">
        <v>2.0</v>
      </c>
      <c r="F338" s="17">
        <v>4.0</v>
      </c>
      <c r="G338" s="17">
        <v>8.0</v>
      </c>
      <c r="H338" s="17">
        <v>3.0</v>
      </c>
      <c r="I338" s="17">
        <v>3.0</v>
      </c>
      <c r="J338" s="76"/>
    </row>
    <row r="339">
      <c r="E339" s="17">
        <v>3.0</v>
      </c>
      <c r="F339" s="17">
        <v>3.0</v>
      </c>
      <c r="G339" s="17">
        <v>3.0</v>
      </c>
      <c r="H339" s="17">
        <v>3.0</v>
      </c>
      <c r="I339" s="17">
        <v>3.0</v>
      </c>
      <c r="J339" s="76"/>
    </row>
    <row r="340">
      <c r="E340" s="17">
        <v>4.0</v>
      </c>
      <c r="F340" s="17">
        <v>3.0</v>
      </c>
      <c r="G340" s="17">
        <v>8.0</v>
      </c>
      <c r="H340" s="17">
        <v>2.0</v>
      </c>
      <c r="I340" s="17">
        <v>2.0</v>
      </c>
      <c r="J340" s="76"/>
    </row>
    <row r="341">
      <c r="E341" s="17">
        <v>5.0</v>
      </c>
      <c r="F341" s="17">
        <v>3.0</v>
      </c>
      <c r="G341" s="17">
        <v>7.0</v>
      </c>
      <c r="H341" s="17">
        <v>3.0</v>
      </c>
      <c r="I341" s="17">
        <v>3.0</v>
      </c>
      <c r="J341" s="76"/>
    </row>
    <row r="342">
      <c r="E342" s="17">
        <v>6.0</v>
      </c>
      <c r="F342" s="17">
        <v>3.0</v>
      </c>
      <c r="G342" s="17">
        <v>7.0</v>
      </c>
      <c r="H342" s="17">
        <v>3.0</v>
      </c>
      <c r="I342" s="17">
        <v>3.0</v>
      </c>
      <c r="J342" s="76"/>
    </row>
    <row r="343">
      <c r="E343" s="17">
        <v>7.0</v>
      </c>
      <c r="F343" s="17">
        <v>4.0</v>
      </c>
      <c r="G343" s="17">
        <v>7.0</v>
      </c>
      <c r="H343" s="17">
        <v>3.0</v>
      </c>
      <c r="I343" s="17">
        <v>4.0</v>
      </c>
      <c r="J343" s="76"/>
    </row>
    <row r="344">
      <c r="E344" s="17">
        <v>8.0</v>
      </c>
      <c r="F344" s="17">
        <v>3.0</v>
      </c>
      <c r="G344" s="17">
        <v>6.0</v>
      </c>
      <c r="H344" s="17">
        <v>3.0</v>
      </c>
      <c r="I344" s="17">
        <v>3.0</v>
      </c>
      <c r="J344" s="76"/>
    </row>
    <row r="345">
      <c r="E345" s="89">
        <v>9.0</v>
      </c>
      <c r="F345" s="89">
        <v>4.0</v>
      </c>
      <c r="G345" s="89">
        <v>6.0</v>
      </c>
      <c r="H345" s="89">
        <v>4.0</v>
      </c>
      <c r="I345" s="89">
        <v>4.0</v>
      </c>
      <c r="J345" s="17" t="s">
        <v>748</v>
      </c>
      <c r="K345" s="17" t="s">
        <v>763</v>
      </c>
      <c r="N345" s="63" t="s">
        <v>764</v>
      </c>
    </row>
    <row r="346">
      <c r="E346" s="17">
        <v>10.0</v>
      </c>
      <c r="F346" s="17">
        <v>3.0</v>
      </c>
      <c r="G346" s="17">
        <v>4.0</v>
      </c>
      <c r="H346" s="17">
        <v>3.0</v>
      </c>
      <c r="I346" s="17">
        <v>3.0</v>
      </c>
      <c r="J346" s="76"/>
    </row>
    <row r="347">
      <c r="E347" s="17">
        <v>11.0</v>
      </c>
      <c r="F347" s="17">
        <v>4.0</v>
      </c>
      <c r="G347" s="17">
        <v>10.0</v>
      </c>
      <c r="H347" s="17">
        <v>4.0</v>
      </c>
      <c r="I347" s="17">
        <v>4.0</v>
      </c>
      <c r="J347" s="76"/>
    </row>
    <row r="348">
      <c r="E348" s="17">
        <v>12.0</v>
      </c>
      <c r="F348" s="17">
        <v>3.0</v>
      </c>
      <c r="G348" s="17">
        <v>9.0</v>
      </c>
      <c r="H348" s="17">
        <v>3.0</v>
      </c>
      <c r="I348" s="17">
        <v>3.0</v>
      </c>
      <c r="J348" s="76"/>
    </row>
    <row r="349">
      <c r="E349" s="17">
        <v>13.0</v>
      </c>
      <c r="F349" s="17">
        <v>4.0</v>
      </c>
      <c r="G349" s="17">
        <v>8.0</v>
      </c>
      <c r="H349" s="17">
        <v>3.0</v>
      </c>
      <c r="I349" s="17">
        <v>3.0</v>
      </c>
      <c r="J349" s="76"/>
    </row>
    <row r="350">
      <c r="E350" s="17">
        <v>14.0</v>
      </c>
      <c r="F350" s="17">
        <v>3.0</v>
      </c>
      <c r="G350" s="17">
        <v>10.0</v>
      </c>
      <c r="H350" s="17">
        <v>2.0</v>
      </c>
      <c r="I350" s="17">
        <v>2.0</v>
      </c>
      <c r="J350" s="76"/>
    </row>
    <row r="351">
      <c r="E351" s="17">
        <v>15.0</v>
      </c>
      <c r="F351" s="17">
        <v>3.0</v>
      </c>
      <c r="G351" s="17">
        <v>3.0</v>
      </c>
      <c r="H351" s="17">
        <v>2.0</v>
      </c>
      <c r="I351" s="17">
        <v>2.0</v>
      </c>
      <c r="J351" s="76"/>
    </row>
    <row r="352">
      <c r="E352" s="17">
        <v>16.0</v>
      </c>
      <c r="F352" s="17">
        <v>4.0</v>
      </c>
      <c r="G352" s="17">
        <v>5.0</v>
      </c>
      <c r="H352" s="17">
        <v>4.0</v>
      </c>
      <c r="I352" s="17">
        <v>4.0</v>
      </c>
      <c r="J352" s="76"/>
    </row>
    <row r="353">
      <c r="E353" s="17">
        <v>17.0</v>
      </c>
      <c r="F353" s="17">
        <v>3.0</v>
      </c>
      <c r="G353" s="17">
        <v>7.0</v>
      </c>
      <c r="H353" s="17">
        <v>2.0</v>
      </c>
      <c r="I353" s="17">
        <v>2.0</v>
      </c>
      <c r="J353" s="76"/>
    </row>
    <row r="354">
      <c r="E354" s="17">
        <v>18.0</v>
      </c>
      <c r="F354" s="17">
        <v>3.0</v>
      </c>
      <c r="G354" s="17">
        <v>5.0</v>
      </c>
      <c r="H354" s="17">
        <v>3.0</v>
      </c>
      <c r="I354" s="17">
        <v>3.0</v>
      </c>
      <c r="J354" s="76"/>
    </row>
    <row r="355">
      <c r="E355" s="17">
        <v>19.0</v>
      </c>
      <c r="F355" s="17">
        <v>3.0</v>
      </c>
      <c r="G355" s="17">
        <v>4.0</v>
      </c>
      <c r="H355" s="17">
        <v>1.0</v>
      </c>
      <c r="I355" s="17">
        <v>1.0</v>
      </c>
      <c r="J355" s="17" t="s">
        <v>747</v>
      </c>
    </row>
    <row r="356">
      <c r="E356" s="17">
        <v>20.0</v>
      </c>
      <c r="F356" s="17">
        <v>3.0</v>
      </c>
      <c r="G356" s="17">
        <v>8.0</v>
      </c>
      <c r="H356" s="17">
        <v>3.0</v>
      </c>
      <c r="I356" s="17">
        <v>3.0</v>
      </c>
      <c r="J356" s="76"/>
    </row>
    <row r="357">
      <c r="E357" s="17">
        <v>21.0</v>
      </c>
      <c r="F357" s="17">
        <v>3.0</v>
      </c>
      <c r="G357" s="17">
        <v>8.0</v>
      </c>
      <c r="H357" s="17">
        <v>3.0</v>
      </c>
      <c r="I357" s="17">
        <v>3.0</v>
      </c>
      <c r="J357" s="76"/>
    </row>
    <row r="358">
      <c r="E358" s="89">
        <v>22.0</v>
      </c>
      <c r="F358" s="89">
        <v>3.0</v>
      </c>
      <c r="G358" s="89">
        <v>7.0</v>
      </c>
      <c r="H358" s="89">
        <v>2.0</v>
      </c>
      <c r="I358" s="89">
        <v>2.0</v>
      </c>
      <c r="J358" s="17" t="s">
        <v>765</v>
      </c>
      <c r="L358" s="17" t="s">
        <v>766</v>
      </c>
      <c r="M358" s="17" t="s">
        <v>643</v>
      </c>
    </row>
    <row r="359">
      <c r="E359" s="17">
        <v>23.0</v>
      </c>
      <c r="F359" s="17">
        <v>3.0</v>
      </c>
      <c r="G359" s="17">
        <v>7.0</v>
      </c>
      <c r="H359" s="17">
        <v>3.0</v>
      </c>
      <c r="I359" s="17">
        <v>3.0</v>
      </c>
      <c r="J359" s="76"/>
    </row>
    <row r="360">
      <c r="E360" s="17">
        <v>24.0</v>
      </c>
      <c r="F360" s="17">
        <v>3.0</v>
      </c>
      <c r="G360" s="17">
        <v>11.0</v>
      </c>
      <c r="H360" s="17">
        <v>1.0</v>
      </c>
      <c r="I360" s="17">
        <v>1.0</v>
      </c>
      <c r="J360" s="17" t="s">
        <v>747</v>
      </c>
    </row>
    <row r="361">
      <c r="E361" s="17">
        <v>25.0</v>
      </c>
      <c r="F361" s="17">
        <v>3.0</v>
      </c>
      <c r="G361" s="17">
        <v>10.0</v>
      </c>
      <c r="H361" s="17">
        <v>2.0</v>
      </c>
      <c r="I361" s="17">
        <v>2.0</v>
      </c>
      <c r="J361" s="76"/>
    </row>
    <row r="362">
      <c r="E362" s="17">
        <v>26.0</v>
      </c>
      <c r="F362" s="17">
        <v>3.0</v>
      </c>
      <c r="G362" s="17">
        <v>6.0</v>
      </c>
      <c r="H362" s="17">
        <v>2.0</v>
      </c>
      <c r="I362" s="17">
        <v>2.0</v>
      </c>
      <c r="J362" s="76"/>
    </row>
    <row r="363">
      <c r="E363" s="17">
        <v>27.0</v>
      </c>
      <c r="F363" s="17">
        <v>3.0</v>
      </c>
      <c r="G363" s="17">
        <v>3.0</v>
      </c>
      <c r="H363" s="17">
        <v>3.0</v>
      </c>
      <c r="I363" s="17">
        <v>3.0</v>
      </c>
      <c r="J363" s="76"/>
    </row>
    <row r="364">
      <c r="E364" s="17">
        <v>28.0</v>
      </c>
      <c r="F364" s="17">
        <v>3.0</v>
      </c>
      <c r="G364" s="17">
        <v>6.0</v>
      </c>
      <c r="H364" s="17">
        <v>2.0</v>
      </c>
      <c r="I364" s="17">
        <v>2.0</v>
      </c>
      <c r="J364" s="76"/>
    </row>
    <row r="365">
      <c r="E365" s="17">
        <v>29.0</v>
      </c>
      <c r="F365" s="17">
        <v>3.0</v>
      </c>
      <c r="G365" s="17">
        <v>8.0</v>
      </c>
      <c r="H365" s="17">
        <v>2.0</v>
      </c>
      <c r="I365" s="17">
        <v>2.0</v>
      </c>
      <c r="J365" s="76"/>
    </row>
    <row r="366">
      <c r="E366" s="17">
        <v>30.0</v>
      </c>
      <c r="F366" s="17">
        <v>3.0</v>
      </c>
      <c r="G366" s="17">
        <v>6.0</v>
      </c>
      <c r="H366" s="17">
        <v>2.0</v>
      </c>
      <c r="I366" s="17">
        <v>2.0</v>
      </c>
      <c r="J366" s="76"/>
    </row>
    <row r="367">
      <c r="E367" s="17">
        <v>31.0</v>
      </c>
      <c r="F367" s="17">
        <v>3.0</v>
      </c>
      <c r="G367" s="17">
        <v>10.0</v>
      </c>
      <c r="H367" s="17">
        <v>3.0</v>
      </c>
      <c r="I367" s="17">
        <v>3.0</v>
      </c>
      <c r="J367" s="76"/>
    </row>
    <row r="368">
      <c r="E368" s="17">
        <v>32.0</v>
      </c>
      <c r="F368" s="17">
        <v>3.0</v>
      </c>
      <c r="G368" s="17">
        <v>6.0</v>
      </c>
      <c r="H368" s="17">
        <v>2.0</v>
      </c>
      <c r="I368" s="17">
        <v>2.0</v>
      </c>
      <c r="J368" s="76"/>
    </row>
    <row r="369">
      <c r="E369" s="17">
        <v>33.0</v>
      </c>
      <c r="F369" s="17">
        <v>3.0</v>
      </c>
      <c r="G369" s="17">
        <v>11.0</v>
      </c>
      <c r="H369" s="17">
        <v>2.0</v>
      </c>
      <c r="I369" s="17">
        <v>2.0</v>
      </c>
      <c r="J369" s="76"/>
    </row>
    <row r="370">
      <c r="E370" s="17">
        <v>34.0</v>
      </c>
      <c r="F370" s="17">
        <v>3.0</v>
      </c>
      <c r="G370" s="17">
        <v>9.0</v>
      </c>
      <c r="H370" s="17">
        <v>2.0</v>
      </c>
      <c r="I370" s="17">
        <v>2.0</v>
      </c>
      <c r="J370" s="76"/>
    </row>
    <row r="371">
      <c r="E371" s="17">
        <v>35.0</v>
      </c>
      <c r="F371" s="17">
        <v>3.0</v>
      </c>
      <c r="G371" s="17">
        <v>7.0</v>
      </c>
      <c r="H371" s="17">
        <v>2.0</v>
      </c>
      <c r="I371" s="17">
        <v>2.0</v>
      </c>
      <c r="J371" s="76"/>
    </row>
    <row r="372">
      <c r="E372" s="17">
        <v>36.0</v>
      </c>
      <c r="F372" s="17">
        <v>3.0</v>
      </c>
      <c r="G372" s="17">
        <v>4.0</v>
      </c>
      <c r="H372" s="17">
        <v>3.0</v>
      </c>
      <c r="I372" s="17">
        <v>3.0</v>
      </c>
      <c r="J372" s="76"/>
    </row>
    <row r="373">
      <c r="E373" s="17">
        <v>37.0</v>
      </c>
      <c r="F373" s="17">
        <v>3.0</v>
      </c>
      <c r="G373" s="17">
        <v>11.0</v>
      </c>
      <c r="H373" s="17">
        <v>3.0</v>
      </c>
      <c r="I373" s="17">
        <v>3.0</v>
      </c>
      <c r="J373" s="76"/>
    </row>
    <row r="374">
      <c r="E374" s="17">
        <v>38.0</v>
      </c>
      <c r="F374" s="17">
        <v>3.0</v>
      </c>
      <c r="G374" s="17">
        <v>9.0</v>
      </c>
      <c r="H374" s="17">
        <v>3.0</v>
      </c>
      <c r="I374" s="17">
        <v>3.0</v>
      </c>
      <c r="J374" s="76"/>
    </row>
    <row r="375">
      <c r="E375" s="17">
        <v>39.0</v>
      </c>
      <c r="F375" s="17">
        <v>3.0</v>
      </c>
      <c r="G375" s="17">
        <v>3.0</v>
      </c>
      <c r="H375" s="17">
        <v>2.0</v>
      </c>
      <c r="I375" s="17">
        <v>2.0</v>
      </c>
      <c r="J375" s="76"/>
    </row>
    <row r="376">
      <c r="E376" s="17">
        <v>40.0</v>
      </c>
      <c r="F376" s="17">
        <v>3.0</v>
      </c>
      <c r="G376" s="17">
        <v>6.0</v>
      </c>
      <c r="H376" s="17">
        <v>3.0</v>
      </c>
      <c r="I376" s="17">
        <v>3.0</v>
      </c>
      <c r="J376" s="76"/>
    </row>
    <row r="377">
      <c r="E377" s="17">
        <v>41.0</v>
      </c>
      <c r="F377" s="17">
        <v>3.0</v>
      </c>
      <c r="G377" s="17">
        <v>6.0</v>
      </c>
      <c r="H377" s="17">
        <v>2.0</v>
      </c>
      <c r="I377" s="17">
        <v>2.0</v>
      </c>
      <c r="J377" s="76"/>
    </row>
    <row r="378">
      <c r="E378" s="17">
        <v>42.0</v>
      </c>
      <c r="F378" s="17">
        <v>3.0</v>
      </c>
      <c r="G378" s="17">
        <v>20.0</v>
      </c>
      <c r="H378" s="17">
        <v>1.0</v>
      </c>
      <c r="I378" s="17">
        <v>1.0</v>
      </c>
      <c r="J378" s="17" t="s">
        <v>747</v>
      </c>
    </row>
    <row r="379">
      <c r="E379" s="17">
        <v>43.0</v>
      </c>
      <c r="F379" s="17">
        <v>3.0</v>
      </c>
      <c r="G379" s="17">
        <v>9.0</v>
      </c>
      <c r="H379" s="17">
        <v>3.0</v>
      </c>
      <c r="I379" s="17">
        <v>3.0</v>
      </c>
      <c r="J379" s="76"/>
    </row>
    <row r="380">
      <c r="E380" s="17">
        <v>44.0</v>
      </c>
      <c r="F380" s="17">
        <v>4.0</v>
      </c>
      <c r="G380" s="17">
        <v>9.0</v>
      </c>
      <c r="H380" s="17">
        <v>3.0</v>
      </c>
      <c r="I380" s="17">
        <v>3.0</v>
      </c>
      <c r="J380" s="76"/>
    </row>
    <row r="381">
      <c r="E381" s="17">
        <v>45.0</v>
      </c>
      <c r="F381" s="17">
        <v>3.0</v>
      </c>
      <c r="G381" s="17">
        <v>3.0</v>
      </c>
      <c r="H381" s="17">
        <v>2.0</v>
      </c>
      <c r="I381" s="17">
        <v>2.0</v>
      </c>
      <c r="J381" s="76"/>
    </row>
    <row r="382">
      <c r="E382" s="17">
        <v>46.0</v>
      </c>
      <c r="F382" s="17">
        <v>3.0</v>
      </c>
      <c r="G382" s="17">
        <v>6.0</v>
      </c>
      <c r="H382" s="17">
        <v>3.0</v>
      </c>
      <c r="I382" s="17">
        <v>3.0</v>
      </c>
      <c r="J382" s="76"/>
    </row>
    <row r="383">
      <c r="E383" s="17">
        <v>47.0</v>
      </c>
      <c r="F383" s="17">
        <v>4.0</v>
      </c>
      <c r="G383" s="17">
        <v>5.0</v>
      </c>
      <c r="H383" s="17">
        <v>3.0</v>
      </c>
      <c r="I383" s="17">
        <v>3.0</v>
      </c>
      <c r="J383" s="76"/>
    </row>
    <row r="384">
      <c r="E384" s="17">
        <v>48.0</v>
      </c>
      <c r="F384" s="17">
        <v>3.0</v>
      </c>
      <c r="G384" s="17">
        <v>7.0</v>
      </c>
      <c r="H384" s="17">
        <v>3.0</v>
      </c>
      <c r="I384" s="17">
        <v>3.0</v>
      </c>
      <c r="J384" s="76"/>
    </row>
    <row r="385">
      <c r="E385" s="17">
        <v>49.0</v>
      </c>
      <c r="F385" s="17">
        <v>3.0</v>
      </c>
      <c r="G385" s="17">
        <v>6.0</v>
      </c>
      <c r="H385" s="17">
        <v>2.0</v>
      </c>
      <c r="I385" s="17">
        <v>2.0</v>
      </c>
      <c r="J385" s="76"/>
    </row>
    <row r="386">
      <c r="E386" s="17">
        <v>50.0</v>
      </c>
      <c r="F386" s="17">
        <v>3.0</v>
      </c>
      <c r="G386" s="17">
        <v>9.0</v>
      </c>
      <c r="H386" s="17">
        <v>2.0</v>
      </c>
      <c r="I386" s="17">
        <v>2.0</v>
      </c>
      <c r="J386" s="76"/>
    </row>
    <row r="387">
      <c r="A387" s="17">
        <v>10.0</v>
      </c>
      <c r="C387" s="17" t="s">
        <v>21</v>
      </c>
      <c r="D387" s="17">
        <v>24.0</v>
      </c>
      <c r="E387" s="17">
        <v>0.0</v>
      </c>
      <c r="F387" s="17">
        <v>4.0</v>
      </c>
      <c r="G387" s="17">
        <v>15.0</v>
      </c>
      <c r="H387" s="17">
        <v>1.0</v>
      </c>
      <c r="I387" s="17">
        <v>1.0</v>
      </c>
      <c r="J387" s="17" t="s">
        <v>747</v>
      </c>
    </row>
    <row r="388">
      <c r="E388" s="17">
        <v>1.0</v>
      </c>
      <c r="F388" s="17">
        <v>4.0</v>
      </c>
      <c r="G388" s="17">
        <v>14.0</v>
      </c>
      <c r="H388" s="17">
        <v>1.0</v>
      </c>
      <c r="I388" s="17">
        <v>1.0</v>
      </c>
      <c r="J388" s="17" t="s">
        <v>747</v>
      </c>
    </row>
    <row r="389">
      <c r="E389" s="17">
        <v>2.0</v>
      </c>
      <c r="F389" s="17">
        <v>3.0</v>
      </c>
      <c r="G389" s="17">
        <v>7.0</v>
      </c>
      <c r="H389" s="17">
        <v>3.0</v>
      </c>
      <c r="I389" s="17">
        <v>3.0</v>
      </c>
      <c r="J389" s="76"/>
    </row>
    <row r="390">
      <c r="E390" s="89">
        <v>3.0</v>
      </c>
      <c r="F390" s="89">
        <v>3.0</v>
      </c>
      <c r="G390" s="89">
        <v>6.0</v>
      </c>
      <c r="H390" s="89">
        <v>2.0</v>
      </c>
      <c r="I390" s="89">
        <v>2.0</v>
      </c>
      <c r="J390" s="17" t="s">
        <v>765</v>
      </c>
      <c r="L390" s="17" t="s">
        <v>767</v>
      </c>
      <c r="M390" s="17" t="s">
        <v>768</v>
      </c>
    </row>
    <row r="391">
      <c r="E391" s="17">
        <v>4.0</v>
      </c>
      <c r="F391" s="17">
        <v>3.0</v>
      </c>
      <c r="G391" s="17">
        <v>8.0</v>
      </c>
      <c r="H391" s="17">
        <v>2.0</v>
      </c>
      <c r="I391" s="17">
        <v>2.0</v>
      </c>
      <c r="J391" s="76"/>
    </row>
    <row r="392">
      <c r="E392" s="17">
        <v>5.0</v>
      </c>
      <c r="F392" s="17">
        <v>3.0</v>
      </c>
      <c r="G392" s="17">
        <v>5.0</v>
      </c>
      <c r="H392" s="17">
        <v>2.0</v>
      </c>
      <c r="I392" s="17">
        <v>3.0</v>
      </c>
      <c r="J392" s="76"/>
    </row>
    <row r="393">
      <c r="E393" s="89">
        <v>6.0</v>
      </c>
      <c r="F393" s="89">
        <v>3.0</v>
      </c>
      <c r="G393" s="89">
        <v>6.0</v>
      </c>
      <c r="H393" s="89">
        <v>3.0</v>
      </c>
      <c r="I393" s="89">
        <v>3.0</v>
      </c>
      <c r="J393" s="17" t="s">
        <v>765</v>
      </c>
      <c r="L393" s="17" t="s">
        <v>769</v>
      </c>
      <c r="M393" s="17" t="s">
        <v>768</v>
      </c>
    </row>
    <row r="394">
      <c r="A394" s="17">
        <v>11.0</v>
      </c>
      <c r="C394" s="17" t="s">
        <v>23</v>
      </c>
      <c r="D394" s="17">
        <v>15.0</v>
      </c>
      <c r="E394" s="17">
        <v>0.0</v>
      </c>
      <c r="F394" s="17">
        <v>3.0</v>
      </c>
      <c r="G394" s="17">
        <v>5.0</v>
      </c>
      <c r="H394" s="17">
        <v>1.0</v>
      </c>
      <c r="I394" s="17">
        <v>2.0</v>
      </c>
      <c r="J394" s="76"/>
    </row>
    <row r="395">
      <c r="E395" s="17">
        <v>1.0</v>
      </c>
      <c r="F395" s="17">
        <v>3.0</v>
      </c>
      <c r="G395" s="17">
        <v>6.0</v>
      </c>
      <c r="H395" s="17">
        <v>3.0</v>
      </c>
      <c r="I395" s="17">
        <v>3.0</v>
      </c>
      <c r="J395" s="76"/>
    </row>
    <row r="396">
      <c r="E396" s="89">
        <v>2.0</v>
      </c>
      <c r="F396" s="89">
        <v>3.0</v>
      </c>
      <c r="G396" s="89">
        <v>5.0</v>
      </c>
      <c r="H396" s="89">
        <v>3.0</v>
      </c>
      <c r="I396" s="89">
        <v>3.0</v>
      </c>
      <c r="J396" s="17" t="s">
        <v>748</v>
      </c>
      <c r="K396" s="17" t="s">
        <v>770</v>
      </c>
    </row>
    <row r="397">
      <c r="E397" s="17">
        <v>3.0</v>
      </c>
      <c r="F397" s="17">
        <v>3.0</v>
      </c>
      <c r="G397" s="17">
        <v>6.0</v>
      </c>
      <c r="H397" s="17">
        <v>2.0</v>
      </c>
      <c r="I397" s="17">
        <v>2.0</v>
      </c>
      <c r="J397" s="76"/>
    </row>
    <row r="398">
      <c r="E398" s="89">
        <v>4.0</v>
      </c>
      <c r="F398" s="89">
        <v>3.0</v>
      </c>
      <c r="G398" s="89">
        <v>4.0</v>
      </c>
      <c r="H398" s="89">
        <v>3.0</v>
      </c>
      <c r="I398" s="89">
        <v>3.0</v>
      </c>
      <c r="J398" s="17" t="s">
        <v>748</v>
      </c>
      <c r="K398" s="17" t="s">
        <v>771</v>
      </c>
    </row>
    <row r="399">
      <c r="A399" s="17">
        <v>12.0</v>
      </c>
      <c r="C399" s="17" t="s">
        <v>24</v>
      </c>
      <c r="D399" s="17">
        <v>14.0</v>
      </c>
      <c r="E399" s="17">
        <v>0.0</v>
      </c>
      <c r="F399" s="17">
        <v>4.0</v>
      </c>
      <c r="G399" s="17">
        <v>20.0</v>
      </c>
      <c r="H399" s="17">
        <v>1.0</v>
      </c>
      <c r="I399" s="17">
        <v>1.0</v>
      </c>
      <c r="J399" s="17" t="s">
        <v>747</v>
      </c>
    </row>
    <row r="400">
      <c r="E400" s="89">
        <v>1.0</v>
      </c>
      <c r="F400" s="89">
        <v>4.0</v>
      </c>
      <c r="G400" s="89">
        <v>6.0</v>
      </c>
      <c r="H400" s="89">
        <v>3.0</v>
      </c>
      <c r="I400" s="89">
        <v>3.0</v>
      </c>
      <c r="J400" s="17" t="s">
        <v>748</v>
      </c>
    </row>
    <row r="401">
      <c r="E401" s="17">
        <v>2.0</v>
      </c>
      <c r="F401" s="17">
        <v>3.0</v>
      </c>
      <c r="G401" s="17">
        <v>12.0</v>
      </c>
      <c r="H401" s="17">
        <v>3.0</v>
      </c>
      <c r="I401" s="17">
        <v>3.0</v>
      </c>
      <c r="J401" s="76"/>
    </row>
    <row r="402">
      <c r="E402" s="89">
        <v>3.0</v>
      </c>
      <c r="F402" s="89">
        <v>3.0</v>
      </c>
      <c r="G402" s="89">
        <v>9.0</v>
      </c>
      <c r="H402" s="89">
        <v>2.0</v>
      </c>
      <c r="I402" s="89">
        <v>2.0</v>
      </c>
      <c r="J402" s="76"/>
    </row>
    <row r="403">
      <c r="A403" s="17">
        <v>13.0</v>
      </c>
      <c r="C403" s="17" t="s">
        <v>522</v>
      </c>
      <c r="D403" s="17">
        <v>7.0</v>
      </c>
      <c r="E403" s="89">
        <v>0.0</v>
      </c>
      <c r="F403" s="89">
        <v>3.0</v>
      </c>
      <c r="G403" s="89">
        <v>5.0</v>
      </c>
      <c r="H403" s="89">
        <v>3.0</v>
      </c>
      <c r="I403" s="89">
        <v>3.0</v>
      </c>
      <c r="J403" s="76"/>
    </row>
    <row r="404">
      <c r="E404" s="89">
        <v>1.0</v>
      </c>
      <c r="F404" s="89">
        <v>3.0</v>
      </c>
      <c r="G404" s="89">
        <v>5.0</v>
      </c>
      <c r="H404" s="89">
        <v>3.0</v>
      </c>
      <c r="I404" s="89">
        <v>3.0</v>
      </c>
      <c r="J404" s="76"/>
    </row>
    <row r="405">
      <c r="A405" s="17">
        <v>14.0</v>
      </c>
      <c r="C405" s="17" t="s">
        <v>28</v>
      </c>
      <c r="D405" s="17">
        <v>15.0</v>
      </c>
      <c r="E405" s="17">
        <v>0.0</v>
      </c>
      <c r="F405" s="17">
        <v>3.0</v>
      </c>
      <c r="G405" s="17">
        <v>12.0</v>
      </c>
      <c r="H405" s="17">
        <v>2.0</v>
      </c>
      <c r="I405" s="17">
        <v>2.0</v>
      </c>
      <c r="J405" s="76"/>
    </row>
    <row r="406">
      <c r="E406" s="89">
        <v>1.0</v>
      </c>
      <c r="F406" s="89">
        <v>3.0</v>
      </c>
      <c r="G406" s="89">
        <v>11.0</v>
      </c>
      <c r="H406" s="89">
        <v>3.0</v>
      </c>
      <c r="I406" s="89">
        <v>3.0</v>
      </c>
      <c r="J406" s="76"/>
    </row>
    <row r="407">
      <c r="E407" s="17">
        <v>2.0</v>
      </c>
      <c r="F407" s="17">
        <v>3.0</v>
      </c>
      <c r="G407" s="17">
        <v>21.0</v>
      </c>
      <c r="H407" s="17">
        <v>1.0</v>
      </c>
      <c r="I407" s="17">
        <v>1.0</v>
      </c>
      <c r="J407" s="17" t="s">
        <v>747</v>
      </c>
    </row>
    <row r="408">
      <c r="E408" s="89">
        <v>3.0</v>
      </c>
      <c r="F408" s="89">
        <v>3.0</v>
      </c>
      <c r="G408" s="89">
        <v>9.0</v>
      </c>
      <c r="H408" s="89">
        <v>3.0</v>
      </c>
      <c r="I408" s="89">
        <v>3.0</v>
      </c>
      <c r="J408" s="76"/>
    </row>
    <row r="409">
      <c r="A409" s="17">
        <v>15.0</v>
      </c>
      <c r="C409" s="17" t="s">
        <v>29</v>
      </c>
      <c r="D409" s="17">
        <v>19.0</v>
      </c>
      <c r="E409" s="89">
        <v>0.0</v>
      </c>
      <c r="F409" s="89">
        <v>6.0</v>
      </c>
      <c r="G409" s="89">
        <v>7.0</v>
      </c>
      <c r="H409" s="89">
        <v>5.0</v>
      </c>
      <c r="I409" s="89">
        <v>5.0</v>
      </c>
      <c r="J409" s="76"/>
    </row>
    <row r="410">
      <c r="E410" s="89">
        <v>1.0</v>
      </c>
      <c r="F410" s="89">
        <v>4.0</v>
      </c>
      <c r="G410" s="89">
        <v>10.0</v>
      </c>
      <c r="H410" s="89">
        <v>3.0</v>
      </c>
      <c r="I410" s="89">
        <v>3.0</v>
      </c>
      <c r="J410" s="76"/>
    </row>
    <row r="411">
      <c r="E411" s="17">
        <v>2.0</v>
      </c>
      <c r="F411" s="17">
        <v>4.0</v>
      </c>
      <c r="G411" s="17">
        <v>12.0</v>
      </c>
      <c r="H411" s="17">
        <v>1.0</v>
      </c>
      <c r="I411" s="17">
        <v>1.0</v>
      </c>
      <c r="J411" s="17" t="s">
        <v>747</v>
      </c>
    </row>
    <row r="412">
      <c r="E412" s="17">
        <v>3.0</v>
      </c>
      <c r="F412" s="17">
        <v>3.0</v>
      </c>
      <c r="G412" s="17">
        <v>5.0</v>
      </c>
      <c r="H412" s="17">
        <v>3.0</v>
      </c>
      <c r="I412" s="17">
        <v>3.0</v>
      </c>
      <c r="J412" s="76"/>
    </row>
    <row r="413">
      <c r="A413" s="17">
        <v>16.0</v>
      </c>
      <c r="B413" s="17" t="s">
        <v>30</v>
      </c>
      <c r="C413" s="17" t="s">
        <v>31</v>
      </c>
      <c r="D413" s="17">
        <v>11.0</v>
      </c>
      <c r="E413" s="17">
        <v>0.0</v>
      </c>
      <c r="F413" s="17">
        <v>3.0</v>
      </c>
      <c r="G413" s="17">
        <v>14.0</v>
      </c>
      <c r="H413" s="17">
        <v>1.0</v>
      </c>
      <c r="I413" s="17">
        <v>1.0</v>
      </c>
      <c r="J413" s="17" t="s">
        <v>747</v>
      </c>
    </row>
    <row r="414">
      <c r="E414" s="89">
        <v>1.0</v>
      </c>
      <c r="F414" s="89">
        <v>5.0</v>
      </c>
      <c r="G414" s="89">
        <v>6.0</v>
      </c>
      <c r="H414" s="89">
        <v>4.0</v>
      </c>
      <c r="I414" s="89">
        <v>4.0</v>
      </c>
      <c r="J414" s="76"/>
    </row>
    <row r="415">
      <c r="E415" s="89">
        <v>2.0</v>
      </c>
      <c r="F415" s="89">
        <v>3.0</v>
      </c>
      <c r="G415" s="89">
        <v>8.0</v>
      </c>
      <c r="H415" s="89">
        <v>3.0</v>
      </c>
      <c r="I415" s="89">
        <v>3.0</v>
      </c>
      <c r="J415" s="76"/>
    </row>
    <row r="416">
      <c r="A416" s="17">
        <v>17.0</v>
      </c>
      <c r="C416" s="17" t="s">
        <v>33</v>
      </c>
      <c r="D416" s="17">
        <v>82.0</v>
      </c>
      <c r="E416" s="17">
        <v>0.0</v>
      </c>
      <c r="F416" s="17">
        <v>4.0</v>
      </c>
      <c r="G416" s="17">
        <v>4.0</v>
      </c>
      <c r="H416" s="17">
        <v>4.0</v>
      </c>
      <c r="I416" s="17">
        <v>4.0</v>
      </c>
      <c r="J416" s="76"/>
    </row>
    <row r="417">
      <c r="E417" s="89">
        <v>1.0</v>
      </c>
      <c r="F417" s="89">
        <v>4.0</v>
      </c>
      <c r="G417" s="89">
        <v>5.0</v>
      </c>
      <c r="H417" s="89">
        <v>2.0</v>
      </c>
      <c r="I417" s="89">
        <v>4.0</v>
      </c>
      <c r="J417" s="76"/>
    </row>
    <row r="418">
      <c r="E418" s="17">
        <v>2.0</v>
      </c>
      <c r="F418" s="17">
        <v>4.0</v>
      </c>
      <c r="G418" s="17">
        <v>3.0</v>
      </c>
      <c r="H418" s="17">
        <v>3.0</v>
      </c>
      <c r="I418" s="17">
        <v>4.0</v>
      </c>
      <c r="J418" s="76"/>
    </row>
    <row r="419">
      <c r="E419" s="17">
        <v>3.0</v>
      </c>
      <c r="F419" s="17">
        <v>4.0</v>
      </c>
      <c r="G419" s="17">
        <v>2.0</v>
      </c>
      <c r="H419" s="17">
        <v>3.0</v>
      </c>
      <c r="I419" s="17">
        <v>4.0</v>
      </c>
      <c r="J419" s="76"/>
    </row>
    <row r="420">
      <c r="E420" s="17">
        <v>4.0</v>
      </c>
      <c r="F420" s="17">
        <v>5.0</v>
      </c>
      <c r="G420" s="17">
        <v>7.0</v>
      </c>
      <c r="H420" s="17">
        <v>4.0</v>
      </c>
      <c r="I420" s="17">
        <v>4.0</v>
      </c>
      <c r="J420" s="76"/>
    </row>
    <row r="421">
      <c r="E421" s="17">
        <v>5.0</v>
      </c>
      <c r="F421" s="17">
        <v>25.0</v>
      </c>
      <c r="G421" s="17">
        <v>4.0</v>
      </c>
      <c r="H421" s="17">
        <v>1.0</v>
      </c>
      <c r="I421" s="17">
        <v>1.0</v>
      </c>
      <c r="J421" s="17" t="s">
        <v>747</v>
      </c>
    </row>
    <row r="422">
      <c r="E422" s="89">
        <v>6.0</v>
      </c>
      <c r="F422" s="89">
        <v>4.0</v>
      </c>
      <c r="G422" s="89">
        <v>5.0</v>
      </c>
      <c r="H422" s="89">
        <v>4.0</v>
      </c>
      <c r="I422" s="89">
        <v>4.0</v>
      </c>
      <c r="J422" s="76"/>
    </row>
    <row r="423">
      <c r="E423" s="17">
        <v>7.0</v>
      </c>
      <c r="F423" s="17">
        <v>7.0</v>
      </c>
      <c r="G423" s="17">
        <v>4.0</v>
      </c>
      <c r="H423" s="17">
        <v>1.0</v>
      </c>
      <c r="I423" s="17">
        <v>1.0</v>
      </c>
      <c r="J423" s="17" t="s">
        <v>747</v>
      </c>
    </row>
    <row r="424">
      <c r="E424" s="17">
        <v>8.0</v>
      </c>
      <c r="F424" s="17">
        <v>6.0</v>
      </c>
      <c r="G424" s="17">
        <v>3.0</v>
      </c>
      <c r="H424" s="17">
        <v>1.0</v>
      </c>
      <c r="I424" s="17">
        <v>1.0</v>
      </c>
      <c r="J424" s="17" t="s">
        <v>747</v>
      </c>
    </row>
    <row r="425">
      <c r="E425" s="17">
        <v>9.0</v>
      </c>
      <c r="F425" s="17">
        <v>6.0</v>
      </c>
      <c r="G425" s="17">
        <v>3.0</v>
      </c>
      <c r="H425" s="17">
        <v>1.0</v>
      </c>
      <c r="I425" s="17">
        <v>1.0</v>
      </c>
      <c r="J425" s="17" t="s">
        <v>747</v>
      </c>
    </row>
    <row r="426">
      <c r="E426" s="17">
        <v>10.0</v>
      </c>
      <c r="F426" s="17">
        <v>4.0</v>
      </c>
      <c r="G426" s="17">
        <v>23.0</v>
      </c>
      <c r="H426" s="17">
        <v>1.0</v>
      </c>
      <c r="I426" s="17">
        <v>1.0</v>
      </c>
      <c r="J426" s="17" t="s">
        <v>747</v>
      </c>
    </row>
    <row r="427">
      <c r="E427" s="17">
        <v>11.0</v>
      </c>
      <c r="F427" s="17">
        <v>4.0</v>
      </c>
      <c r="G427" s="17">
        <v>6.0</v>
      </c>
      <c r="H427" s="17">
        <v>4.0</v>
      </c>
      <c r="I427" s="17">
        <v>4.0</v>
      </c>
      <c r="J427" s="76"/>
    </row>
    <row r="428">
      <c r="E428" s="17">
        <v>12.0</v>
      </c>
      <c r="F428" s="17">
        <v>4.0</v>
      </c>
      <c r="G428" s="17">
        <v>5.0</v>
      </c>
      <c r="H428" s="17">
        <v>4.0</v>
      </c>
      <c r="I428" s="17">
        <v>4.0</v>
      </c>
      <c r="J428" s="76"/>
    </row>
    <row r="429">
      <c r="A429" s="17">
        <v>18.0</v>
      </c>
      <c r="C429" s="17" t="s">
        <v>34</v>
      </c>
      <c r="D429" s="17">
        <v>28.0</v>
      </c>
      <c r="E429" s="89">
        <v>0.0</v>
      </c>
      <c r="F429" s="89">
        <v>14.0</v>
      </c>
      <c r="G429" s="89">
        <v>3.0</v>
      </c>
      <c r="H429" s="89">
        <v>4.0</v>
      </c>
      <c r="I429" s="89">
        <v>7.0</v>
      </c>
      <c r="J429" s="76"/>
    </row>
    <row r="430">
      <c r="E430" s="89">
        <v>1.0</v>
      </c>
      <c r="F430" s="89">
        <v>4.0</v>
      </c>
      <c r="G430" s="89">
        <v>3.0</v>
      </c>
      <c r="H430" s="89">
        <v>2.0</v>
      </c>
      <c r="I430" s="89">
        <v>4.0</v>
      </c>
      <c r="J430" s="76"/>
    </row>
    <row r="431">
      <c r="E431" s="17">
        <v>2.0</v>
      </c>
      <c r="F431" s="17">
        <v>6.0</v>
      </c>
      <c r="G431" s="17">
        <v>2.0</v>
      </c>
      <c r="H431" s="17">
        <v>5.0</v>
      </c>
      <c r="I431" s="17">
        <v>6.0</v>
      </c>
      <c r="J431" s="76"/>
    </row>
    <row r="432">
      <c r="E432" s="17">
        <v>3.0</v>
      </c>
      <c r="F432" s="17">
        <v>4.0</v>
      </c>
      <c r="G432" s="17">
        <v>2.0</v>
      </c>
      <c r="H432" s="17">
        <v>4.0</v>
      </c>
      <c r="I432" s="17">
        <v>4.0</v>
      </c>
      <c r="J432" s="76"/>
    </row>
    <row r="433">
      <c r="A433" s="17">
        <v>19.0</v>
      </c>
      <c r="C433" s="17" t="s">
        <v>35</v>
      </c>
      <c r="D433" s="17">
        <v>30.0</v>
      </c>
      <c r="E433" s="89">
        <v>0.0</v>
      </c>
      <c r="F433" s="89">
        <v>17.0</v>
      </c>
      <c r="G433" s="89">
        <v>5.0</v>
      </c>
      <c r="H433" s="89">
        <v>5.0</v>
      </c>
      <c r="I433" s="89">
        <v>5.0</v>
      </c>
      <c r="J433" s="76"/>
    </row>
    <row r="434">
      <c r="E434" s="17">
        <v>2.0</v>
      </c>
      <c r="F434" s="17">
        <v>5.0</v>
      </c>
      <c r="G434" s="17">
        <v>7.0</v>
      </c>
      <c r="H434" s="17">
        <v>1.0</v>
      </c>
      <c r="I434" s="17">
        <v>1.0</v>
      </c>
      <c r="J434" s="17" t="s">
        <v>747</v>
      </c>
    </row>
    <row r="435">
      <c r="E435" s="17">
        <v>1.0</v>
      </c>
      <c r="F435" s="17">
        <v>8.0</v>
      </c>
      <c r="G435" s="17">
        <v>2.0</v>
      </c>
      <c r="H435" s="17">
        <v>1.0</v>
      </c>
      <c r="I435" s="17">
        <v>1.0</v>
      </c>
      <c r="J435" s="17" t="s">
        <v>747</v>
      </c>
    </row>
    <row r="436">
      <c r="A436" s="17">
        <v>20.0</v>
      </c>
      <c r="C436" s="17" t="s">
        <v>37</v>
      </c>
      <c r="D436" s="17">
        <v>119.0</v>
      </c>
      <c r="E436" s="17">
        <v>0.0</v>
      </c>
      <c r="F436" s="17">
        <v>4.0</v>
      </c>
      <c r="G436" s="17">
        <v>4.0</v>
      </c>
      <c r="H436" s="17">
        <v>4.0</v>
      </c>
      <c r="I436" s="17">
        <v>4.0</v>
      </c>
      <c r="J436" s="76"/>
    </row>
    <row r="437">
      <c r="E437" s="89">
        <v>1.0</v>
      </c>
      <c r="F437" s="89">
        <v>6.0</v>
      </c>
      <c r="G437" s="89">
        <v>3.0</v>
      </c>
      <c r="H437" s="89">
        <v>5.0</v>
      </c>
      <c r="I437" s="89">
        <v>5.0</v>
      </c>
      <c r="J437" s="76"/>
    </row>
    <row r="438">
      <c r="E438" s="17">
        <v>2.0</v>
      </c>
      <c r="F438" s="17">
        <v>37.0</v>
      </c>
      <c r="G438" s="17">
        <v>5.0</v>
      </c>
      <c r="H438" s="17">
        <v>16.0</v>
      </c>
      <c r="I438" s="17">
        <v>17.0</v>
      </c>
      <c r="J438" s="76"/>
    </row>
    <row r="439">
      <c r="E439" s="17">
        <v>3.0</v>
      </c>
      <c r="F439" s="17">
        <v>14.0</v>
      </c>
      <c r="G439" s="17">
        <v>8.0</v>
      </c>
      <c r="H439" s="17">
        <v>11.0</v>
      </c>
      <c r="I439" s="17">
        <v>11.0</v>
      </c>
      <c r="J439" s="76"/>
    </row>
    <row r="440">
      <c r="E440" s="17">
        <v>4.0</v>
      </c>
      <c r="F440" s="17">
        <v>4.0</v>
      </c>
      <c r="G440" s="17">
        <v>5.0</v>
      </c>
      <c r="H440" s="17">
        <v>4.0</v>
      </c>
      <c r="I440" s="17">
        <v>4.0</v>
      </c>
      <c r="J440" s="76"/>
    </row>
    <row r="441">
      <c r="E441" s="17">
        <v>5.0</v>
      </c>
      <c r="F441" s="17">
        <v>6.0</v>
      </c>
      <c r="G441" s="17">
        <v>3.0</v>
      </c>
      <c r="H441" s="17">
        <v>6.0</v>
      </c>
      <c r="I441" s="17">
        <v>6.0</v>
      </c>
      <c r="J441" s="76"/>
    </row>
    <row r="442">
      <c r="E442" s="17">
        <v>6.0</v>
      </c>
      <c r="F442" s="17">
        <v>6.0</v>
      </c>
      <c r="G442" s="17">
        <v>3.0</v>
      </c>
      <c r="H442" s="17">
        <v>1.0</v>
      </c>
      <c r="I442" s="17">
        <v>5.0</v>
      </c>
      <c r="J442" s="76"/>
    </row>
    <row r="443">
      <c r="E443" s="17">
        <v>7.0</v>
      </c>
      <c r="F443" s="17">
        <v>5.0</v>
      </c>
      <c r="G443" s="17">
        <v>6.0</v>
      </c>
      <c r="H443" s="17">
        <v>5.0</v>
      </c>
      <c r="I443" s="17">
        <v>5.0</v>
      </c>
      <c r="J443" s="76"/>
    </row>
    <row r="444">
      <c r="E444" s="17">
        <v>8.0</v>
      </c>
      <c r="F444" s="17">
        <v>4.0</v>
      </c>
      <c r="G444" s="17">
        <v>8.0</v>
      </c>
      <c r="H444" s="17">
        <v>4.0</v>
      </c>
      <c r="I444" s="17">
        <v>4.0</v>
      </c>
      <c r="J444" s="76"/>
    </row>
    <row r="445">
      <c r="E445" s="17">
        <v>9.0</v>
      </c>
      <c r="F445" s="17">
        <v>4.0</v>
      </c>
      <c r="G445" s="17">
        <v>4.0</v>
      </c>
      <c r="H445" s="17">
        <v>4.0</v>
      </c>
      <c r="I445" s="17">
        <v>4.0</v>
      </c>
      <c r="J445" s="76"/>
    </row>
    <row r="446">
      <c r="E446" s="89">
        <v>10.0</v>
      </c>
      <c r="F446" s="89">
        <v>4.0</v>
      </c>
      <c r="G446" s="89">
        <v>5.0</v>
      </c>
      <c r="H446" s="89">
        <v>4.0</v>
      </c>
      <c r="I446" s="89">
        <v>4.0</v>
      </c>
      <c r="J446" s="76"/>
    </row>
    <row r="447">
      <c r="E447" s="17">
        <v>11.0</v>
      </c>
      <c r="F447" s="17">
        <v>9.0</v>
      </c>
      <c r="G447" s="17">
        <v>3.0</v>
      </c>
      <c r="H447" s="17">
        <v>1.0</v>
      </c>
      <c r="I447" s="17">
        <v>1.0</v>
      </c>
      <c r="J447" s="17" t="s">
        <v>747</v>
      </c>
    </row>
    <row r="448">
      <c r="E448" s="17">
        <v>12.0</v>
      </c>
      <c r="F448" s="17">
        <v>8.0</v>
      </c>
      <c r="G448" s="17">
        <v>4.0</v>
      </c>
      <c r="H448" s="17">
        <v>1.0</v>
      </c>
      <c r="I448" s="17">
        <v>1.0</v>
      </c>
      <c r="J448" s="17" t="s">
        <v>747</v>
      </c>
    </row>
    <row r="449">
      <c r="E449" s="17">
        <v>13.0</v>
      </c>
      <c r="F449" s="17">
        <v>5.0</v>
      </c>
      <c r="G449" s="17">
        <v>3.0</v>
      </c>
      <c r="H449" s="17">
        <v>2.0</v>
      </c>
      <c r="I449" s="17">
        <v>4.0</v>
      </c>
      <c r="J449" s="76"/>
    </row>
    <row r="450">
      <c r="E450" s="17">
        <v>14.0</v>
      </c>
      <c r="F450" s="17">
        <v>3.0</v>
      </c>
      <c r="G450" s="17">
        <v>4.0</v>
      </c>
      <c r="H450" s="17">
        <v>3.0</v>
      </c>
      <c r="I450" s="17">
        <v>3.0</v>
      </c>
      <c r="J450" s="76"/>
    </row>
    <row r="451">
      <c r="A451" s="17">
        <v>21.0</v>
      </c>
      <c r="C451" s="17" t="s">
        <v>38</v>
      </c>
      <c r="D451" s="17">
        <v>31.0</v>
      </c>
      <c r="E451" s="17">
        <v>0.0</v>
      </c>
      <c r="F451" s="17">
        <v>5.0</v>
      </c>
      <c r="G451" s="17">
        <v>5.0</v>
      </c>
      <c r="H451" s="17">
        <v>5.0</v>
      </c>
      <c r="I451" s="17">
        <v>5.0</v>
      </c>
      <c r="J451" s="76"/>
    </row>
    <row r="452">
      <c r="E452" s="89">
        <v>1.0</v>
      </c>
      <c r="F452" s="89">
        <v>5.0</v>
      </c>
      <c r="G452" s="89">
        <v>4.0</v>
      </c>
      <c r="H452" s="89">
        <v>3.0</v>
      </c>
      <c r="I452" s="89">
        <v>4.0</v>
      </c>
      <c r="J452" s="76"/>
    </row>
    <row r="453">
      <c r="E453" s="89">
        <v>2.0</v>
      </c>
      <c r="F453" s="89">
        <v>21.0</v>
      </c>
      <c r="G453" s="89">
        <v>5.0</v>
      </c>
      <c r="H453" s="89">
        <v>1.0</v>
      </c>
      <c r="I453" s="89">
        <v>2.0</v>
      </c>
      <c r="J453" s="76"/>
    </row>
    <row r="454">
      <c r="E454" s="17">
        <v>3.0</v>
      </c>
      <c r="F454" s="17">
        <v>11.0</v>
      </c>
      <c r="G454" s="17">
        <v>4.0</v>
      </c>
      <c r="H454" s="17">
        <v>2.0</v>
      </c>
      <c r="I454" s="17">
        <v>2.0</v>
      </c>
      <c r="J454" s="76"/>
    </row>
    <row r="455">
      <c r="A455" s="17">
        <v>22.0</v>
      </c>
      <c r="B455" s="17" t="s">
        <v>39</v>
      </c>
      <c r="C455" s="17" t="s">
        <v>40</v>
      </c>
      <c r="D455" s="17">
        <v>24.0</v>
      </c>
      <c r="E455" s="89">
        <v>0.0</v>
      </c>
      <c r="F455" s="89">
        <v>9.0</v>
      </c>
      <c r="G455" s="89">
        <v>5.0</v>
      </c>
      <c r="H455" s="89">
        <v>6.0</v>
      </c>
      <c r="I455" s="89">
        <v>6.0</v>
      </c>
      <c r="J455" s="76"/>
    </row>
    <row r="456">
      <c r="E456" s="89">
        <v>1.0</v>
      </c>
      <c r="F456" s="89">
        <v>6.0</v>
      </c>
      <c r="G456" s="89">
        <v>3.0</v>
      </c>
      <c r="H456" s="89">
        <v>5.0</v>
      </c>
      <c r="I456" s="89">
        <v>6.0</v>
      </c>
      <c r="J456" s="76"/>
    </row>
    <row r="457">
      <c r="E457" s="17">
        <v>2.0</v>
      </c>
      <c r="F457" s="17">
        <v>9.0</v>
      </c>
      <c r="G457" s="17">
        <v>8.0</v>
      </c>
      <c r="H457" s="17">
        <v>1.0</v>
      </c>
      <c r="I457" s="17">
        <v>1.0</v>
      </c>
      <c r="J457" s="17" t="s">
        <v>747</v>
      </c>
    </row>
    <row r="458">
      <c r="A458" s="17">
        <v>23.0</v>
      </c>
      <c r="C458" s="17" t="s">
        <v>523</v>
      </c>
      <c r="D458" s="17">
        <v>42.0</v>
      </c>
      <c r="E458" s="17">
        <v>2.0</v>
      </c>
      <c r="F458" s="17">
        <v>12.0</v>
      </c>
      <c r="G458" s="17">
        <v>7.0</v>
      </c>
      <c r="H458" s="17">
        <v>4.0</v>
      </c>
      <c r="I458" s="17">
        <v>5.0</v>
      </c>
      <c r="J458" s="76"/>
    </row>
    <row r="459">
      <c r="E459" s="17">
        <v>3.0</v>
      </c>
      <c r="F459" s="17">
        <v>12.0</v>
      </c>
      <c r="G459" s="17">
        <v>9.0</v>
      </c>
      <c r="H459" s="17">
        <v>8.0</v>
      </c>
      <c r="I459" s="17">
        <v>8.0</v>
      </c>
      <c r="J459" s="76"/>
    </row>
    <row r="460">
      <c r="E460" s="89">
        <v>0.0</v>
      </c>
      <c r="F460" s="89">
        <v>13.0</v>
      </c>
      <c r="G460" s="89">
        <v>7.0</v>
      </c>
      <c r="H460" s="89">
        <v>3.0</v>
      </c>
      <c r="I460" s="89">
        <v>3.0</v>
      </c>
      <c r="J460" s="76"/>
    </row>
    <row r="461">
      <c r="E461" s="89">
        <v>1.0</v>
      </c>
      <c r="F461" s="89">
        <v>13.0</v>
      </c>
      <c r="G461" s="89">
        <v>7.0</v>
      </c>
      <c r="H461" s="89">
        <v>3.0</v>
      </c>
      <c r="I461" s="89">
        <v>3.0</v>
      </c>
      <c r="J461" s="76"/>
    </row>
    <row r="462">
      <c r="A462" s="17">
        <v>24.0</v>
      </c>
      <c r="C462" s="17" t="s">
        <v>524</v>
      </c>
      <c r="D462" s="17">
        <v>349.0</v>
      </c>
      <c r="E462" s="17">
        <v>0.0</v>
      </c>
      <c r="F462" s="17">
        <v>4.0</v>
      </c>
      <c r="G462" s="17">
        <v>15.0</v>
      </c>
      <c r="H462" s="17">
        <v>1.0</v>
      </c>
      <c r="I462" s="17">
        <v>1.0</v>
      </c>
      <c r="J462" s="17" t="s">
        <v>747</v>
      </c>
    </row>
    <row r="463">
      <c r="E463" s="17">
        <v>1.0</v>
      </c>
      <c r="F463" s="17">
        <v>4.0</v>
      </c>
      <c r="G463" s="17">
        <v>11.0</v>
      </c>
      <c r="H463" s="17">
        <v>3.0</v>
      </c>
      <c r="I463" s="17">
        <v>3.0</v>
      </c>
      <c r="J463" s="76"/>
    </row>
    <row r="464">
      <c r="E464" s="17">
        <v>2.0</v>
      </c>
      <c r="F464" s="17">
        <v>5.0</v>
      </c>
      <c r="G464" s="17">
        <v>4.0</v>
      </c>
      <c r="H464" s="17">
        <v>5.0</v>
      </c>
      <c r="I464" s="17">
        <v>5.0</v>
      </c>
      <c r="J464" s="76"/>
    </row>
    <row r="465">
      <c r="E465" s="17">
        <v>3.0</v>
      </c>
      <c r="F465" s="17">
        <v>4.0</v>
      </c>
      <c r="G465" s="17">
        <v>34.0</v>
      </c>
      <c r="H465" s="17">
        <v>1.0</v>
      </c>
      <c r="I465" s="17">
        <v>1.0</v>
      </c>
      <c r="J465" s="17" t="s">
        <v>747</v>
      </c>
    </row>
    <row r="466">
      <c r="E466" s="17">
        <v>4.0</v>
      </c>
      <c r="F466" s="17">
        <v>3.0</v>
      </c>
      <c r="G466" s="17">
        <v>8.0</v>
      </c>
      <c r="H466" s="17">
        <v>1.0</v>
      </c>
      <c r="I466" s="17">
        <v>1.0</v>
      </c>
      <c r="J466" s="17" t="s">
        <v>747</v>
      </c>
    </row>
    <row r="467">
      <c r="E467" s="17">
        <v>5.0</v>
      </c>
      <c r="F467" s="17">
        <v>3.0</v>
      </c>
      <c r="G467" s="17">
        <v>9.0</v>
      </c>
      <c r="H467" s="17">
        <v>1.0</v>
      </c>
      <c r="I467" s="17">
        <v>2.0</v>
      </c>
      <c r="J467" s="76"/>
    </row>
    <row r="468">
      <c r="E468" s="17">
        <v>6.0</v>
      </c>
      <c r="F468" s="17">
        <v>3.0</v>
      </c>
      <c r="G468" s="17">
        <v>11.0</v>
      </c>
      <c r="H468" s="17">
        <v>2.0</v>
      </c>
      <c r="I468" s="17">
        <v>3.0</v>
      </c>
      <c r="J468" s="76"/>
    </row>
    <row r="469">
      <c r="E469" s="17">
        <v>7.0</v>
      </c>
      <c r="F469" s="17">
        <v>3.0</v>
      </c>
      <c r="G469" s="17">
        <v>7.0</v>
      </c>
      <c r="H469" s="17">
        <v>3.0</v>
      </c>
      <c r="I469" s="17">
        <v>3.0</v>
      </c>
      <c r="J469" s="76"/>
    </row>
    <row r="470">
      <c r="E470" s="17">
        <v>8.0</v>
      </c>
      <c r="F470" s="17">
        <v>3.0</v>
      </c>
      <c r="G470" s="17">
        <v>14.0</v>
      </c>
      <c r="H470" s="17">
        <v>2.0</v>
      </c>
      <c r="I470" s="17">
        <v>2.0</v>
      </c>
      <c r="J470" s="76"/>
    </row>
    <row r="471">
      <c r="E471" s="17">
        <v>9.0</v>
      </c>
      <c r="F471" s="17">
        <v>4.0</v>
      </c>
      <c r="G471" s="17">
        <v>12.0</v>
      </c>
      <c r="H471" s="17">
        <v>4.0</v>
      </c>
      <c r="I471" s="17">
        <v>4.0</v>
      </c>
      <c r="J471" s="76"/>
    </row>
    <row r="472">
      <c r="E472" s="17">
        <v>10.0</v>
      </c>
      <c r="F472" s="17">
        <v>3.0</v>
      </c>
      <c r="G472" s="17">
        <v>20.0</v>
      </c>
      <c r="H472" s="17">
        <v>1.0</v>
      </c>
      <c r="I472" s="17">
        <v>1.0</v>
      </c>
      <c r="J472" s="17" t="s">
        <v>747</v>
      </c>
    </row>
    <row r="473">
      <c r="E473" s="17">
        <v>11.0</v>
      </c>
      <c r="F473" s="17">
        <v>4.0</v>
      </c>
      <c r="G473" s="17">
        <v>18.0</v>
      </c>
      <c r="H473" s="17">
        <v>1.0</v>
      </c>
      <c r="I473" s="17">
        <v>1.0</v>
      </c>
      <c r="J473" s="17" t="s">
        <v>747</v>
      </c>
    </row>
    <row r="474">
      <c r="E474" s="17">
        <v>12.0</v>
      </c>
      <c r="F474" s="17">
        <v>3.0</v>
      </c>
      <c r="G474" s="17">
        <v>14.0</v>
      </c>
      <c r="H474" s="17">
        <v>1.0</v>
      </c>
      <c r="I474" s="17">
        <v>1.0</v>
      </c>
      <c r="J474" s="17" t="s">
        <v>747</v>
      </c>
    </row>
    <row r="475">
      <c r="E475" s="17">
        <v>13.0</v>
      </c>
      <c r="F475" s="17">
        <v>3.0</v>
      </c>
      <c r="G475" s="17">
        <v>8.0</v>
      </c>
      <c r="H475" s="17">
        <v>3.0</v>
      </c>
      <c r="I475" s="17">
        <v>3.0</v>
      </c>
      <c r="J475" s="76"/>
    </row>
    <row r="476">
      <c r="E476" s="17">
        <v>14.0</v>
      </c>
      <c r="F476" s="17">
        <v>3.0</v>
      </c>
      <c r="G476" s="17">
        <v>25.0</v>
      </c>
      <c r="H476" s="17">
        <v>1.0</v>
      </c>
      <c r="I476" s="17">
        <v>1.0</v>
      </c>
      <c r="J476" s="17" t="s">
        <v>747</v>
      </c>
    </row>
    <row r="477">
      <c r="E477" s="17">
        <v>15.0</v>
      </c>
      <c r="F477" s="17">
        <v>3.0</v>
      </c>
      <c r="G477" s="17">
        <v>10.0</v>
      </c>
      <c r="H477" s="17">
        <v>3.0</v>
      </c>
      <c r="I477" s="17">
        <v>3.0</v>
      </c>
      <c r="J477" s="76"/>
    </row>
    <row r="478">
      <c r="E478" s="17">
        <v>16.0</v>
      </c>
      <c r="F478" s="17">
        <v>4.0</v>
      </c>
      <c r="G478" s="17">
        <v>12.0</v>
      </c>
      <c r="H478" s="17">
        <v>4.0</v>
      </c>
      <c r="I478" s="17">
        <v>4.0</v>
      </c>
      <c r="J478" s="76"/>
    </row>
    <row r="479">
      <c r="E479" s="17">
        <v>17.0</v>
      </c>
      <c r="F479" s="17">
        <v>3.0</v>
      </c>
      <c r="G479" s="17">
        <v>13.0</v>
      </c>
      <c r="H479" s="17">
        <v>3.0</v>
      </c>
      <c r="I479" s="17">
        <v>3.0</v>
      </c>
      <c r="J479" s="76"/>
    </row>
    <row r="480">
      <c r="E480" s="17">
        <v>18.0</v>
      </c>
      <c r="F480" s="17">
        <v>3.0</v>
      </c>
      <c r="G480" s="17">
        <v>30.0</v>
      </c>
      <c r="H480" s="17">
        <v>1.0</v>
      </c>
      <c r="I480" s="17">
        <v>1.0</v>
      </c>
      <c r="J480" s="17" t="s">
        <v>747</v>
      </c>
    </row>
    <row r="481">
      <c r="E481" s="17">
        <v>19.0</v>
      </c>
      <c r="F481" s="17">
        <v>4.0</v>
      </c>
      <c r="G481" s="17">
        <v>6.0</v>
      </c>
      <c r="H481" s="17">
        <v>3.0</v>
      </c>
      <c r="I481" s="17">
        <v>3.0</v>
      </c>
      <c r="J481" s="76"/>
    </row>
    <row r="482">
      <c r="E482" s="17">
        <v>20.0</v>
      </c>
      <c r="F482" s="17">
        <v>3.0</v>
      </c>
      <c r="G482" s="17">
        <v>14.0</v>
      </c>
      <c r="H482" s="17">
        <v>1.0</v>
      </c>
      <c r="I482" s="17">
        <v>1.0</v>
      </c>
      <c r="J482" s="17" t="s">
        <v>747</v>
      </c>
    </row>
    <row r="483">
      <c r="E483" s="17">
        <v>21.0</v>
      </c>
      <c r="F483" s="17">
        <v>3.0</v>
      </c>
      <c r="G483" s="17">
        <v>4.0</v>
      </c>
      <c r="H483" s="17">
        <v>2.0</v>
      </c>
      <c r="I483" s="17">
        <v>2.0</v>
      </c>
      <c r="J483" s="76"/>
    </row>
    <row r="484">
      <c r="E484" s="17">
        <v>22.0</v>
      </c>
      <c r="F484" s="17">
        <v>4.0</v>
      </c>
      <c r="G484" s="17">
        <v>7.0</v>
      </c>
      <c r="H484" s="17">
        <v>4.0</v>
      </c>
      <c r="I484" s="17">
        <v>4.0</v>
      </c>
      <c r="J484" s="76"/>
    </row>
    <row r="485">
      <c r="E485" s="17">
        <v>23.0</v>
      </c>
      <c r="F485" s="17">
        <v>3.0</v>
      </c>
      <c r="G485" s="17">
        <v>24.0</v>
      </c>
      <c r="H485" s="17">
        <v>1.0</v>
      </c>
      <c r="I485" s="17">
        <v>1.0</v>
      </c>
      <c r="J485" s="17" t="s">
        <v>747</v>
      </c>
    </row>
    <row r="486">
      <c r="E486" s="17">
        <v>24.0</v>
      </c>
      <c r="F486" s="17">
        <v>3.0</v>
      </c>
      <c r="G486" s="17">
        <v>5.0</v>
      </c>
      <c r="H486" s="17">
        <v>3.0</v>
      </c>
      <c r="I486" s="17">
        <v>3.0</v>
      </c>
      <c r="J486" s="76"/>
    </row>
    <row r="487">
      <c r="E487" s="17">
        <v>25.0</v>
      </c>
      <c r="F487" s="17">
        <v>3.0</v>
      </c>
      <c r="G487" s="17">
        <v>29.0</v>
      </c>
      <c r="H487" s="17">
        <v>1.0</v>
      </c>
      <c r="I487" s="17">
        <v>1.0</v>
      </c>
      <c r="J487" s="17" t="s">
        <v>747</v>
      </c>
    </row>
    <row r="488">
      <c r="E488" s="17">
        <v>26.0</v>
      </c>
      <c r="F488" s="17">
        <v>3.0</v>
      </c>
      <c r="G488" s="17">
        <v>12.0</v>
      </c>
      <c r="H488" s="17">
        <v>2.0</v>
      </c>
      <c r="I488" s="17">
        <v>2.0</v>
      </c>
      <c r="J488" s="76"/>
    </row>
    <row r="489">
      <c r="E489" s="17">
        <v>27.0</v>
      </c>
      <c r="F489" s="17">
        <v>3.0</v>
      </c>
      <c r="G489" s="17">
        <v>8.0</v>
      </c>
      <c r="H489" s="17">
        <v>2.0</v>
      </c>
      <c r="I489" s="17">
        <v>3.0</v>
      </c>
      <c r="J489" s="76"/>
    </row>
    <row r="490">
      <c r="E490" s="17">
        <v>28.0</v>
      </c>
      <c r="F490" s="17">
        <v>4.0</v>
      </c>
      <c r="G490" s="17">
        <v>8.0</v>
      </c>
      <c r="H490" s="17">
        <v>2.0</v>
      </c>
      <c r="I490" s="17">
        <v>2.0</v>
      </c>
      <c r="J490" s="76"/>
    </row>
    <row r="491">
      <c r="E491" s="17">
        <v>29.0</v>
      </c>
      <c r="F491" s="17">
        <v>4.0</v>
      </c>
      <c r="G491" s="17">
        <v>10.0</v>
      </c>
      <c r="H491" s="17">
        <v>3.0</v>
      </c>
      <c r="I491" s="17">
        <v>3.0</v>
      </c>
      <c r="J491" s="76"/>
    </row>
    <row r="492">
      <c r="E492" s="17">
        <v>30.0</v>
      </c>
      <c r="F492" s="17">
        <v>4.0</v>
      </c>
      <c r="G492" s="17">
        <v>7.0</v>
      </c>
      <c r="H492" s="17">
        <v>2.0</v>
      </c>
      <c r="I492" s="17">
        <v>2.0</v>
      </c>
      <c r="J492" s="76"/>
    </row>
    <row r="493">
      <c r="E493" s="17">
        <v>31.0</v>
      </c>
      <c r="F493" s="17">
        <v>3.0</v>
      </c>
      <c r="G493" s="17">
        <v>23.0</v>
      </c>
      <c r="H493" s="17">
        <v>1.0</v>
      </c>
      <c r="I493" s="17">
        <v>1.0</v>
      </c>
      <c r="J493" s="17" t="s">
        <v>747</v>
      </c>
    </row>
    <row r="494">
      <c r="E494" s="17">
        <v>32.0</v>
      </c>
      <c r="F494" s="17">
        <v>4.0</v>
      </c>
      <c r="G494" s="17">
        <v>10.0</v>
      </c>
      <c r="H494" s="17">
        <v>4.0</v>
      </c>
      <c r="I494" s="17">
        <v>4.0</v>
      </c>
      <c r="J494" s="76"/>
    </row>
    <row r="495">
      <c r="E495" s="17">
        <v>33.0</v>
      </c>
      <c r="F495" s="17">
        <v>4.0</v>
      </c>
      <c r="G495" s="17">
        <v>8.0</v>
      </c>
      <c r="H495" s="17">
        <v>4.0</v>
      </c>
      <c r="I495" s="17">
        <v>4.0</v>
      </c>
      <c r="J495" s="76"/>
    </row>
    <row r="496">
      <c r="E496" s="17">
        <v>34.0</v>
      </c>
      <c r="F496" s="17">
        <v>4.0</v>
      </c>
      <c r="G496" s="17">
        <v>10.0</v>
      </c>
      <c r="H496" s="17">
        <v>3.0</v>
      </c>
      <c r="I496" s="17">
        <v>3.0</v>
      </c>
      <c r="J496" s="76"/>
    </row>
    <row r="497">
      <c r="E497" s="17">
        <v>35.0</v>
      </c>
      <c r="F497" s="17">
        <v>3.0</v>
      </c>
      <c r="G497" s="17">
        <v>20.0</v>
      </c>
      <c r="H497" s="17">
        <v>1.0</v>
      </c>
      <c r="I497" s="17">
        <v>1.0</v>
      </c>
      <c r="J497" s="17" t="s">
        <v>747</v>
      </c>
    </row>
    <row r="498">
      <c r="E498" s="17">
        <v>36.0</v>
      </c>
      <c r="F498" s="17">
        <v>3.0</v>
      </c>
      <c r="G498" s="17">
        <v>9.0</v>
      </c>
      <c r="H498" s="17">
        <v>2.0</v>
      </c>
      <c r="I498" s="17">
        <v>2.0</v>
      </c>
      <c r="J498" s="76"/>
    </row>
    <row r="499">
      <c r="E499" s="17">
        <v>37.0</v>
      </c>
      <c r="F499" s="17">
        <v>4.0</v>
      </c>
      <c r="G499" s="17">
        <v>10.0</v>
      </c>
      <c r="H499" s="17">
        <v>3.0</v>
      </c>
      <c r="I499" s="17">
        <v>4.0</v>
      </c>
      <c r="J499" s="76"/>
    </row>
    <row r="500">
      <c r="E500" s="17">
        <v>38.0</v>
      </c>
      <c r="F500" s="17">
        <v>4.0</v>
      </c>
      <c r="G500" s="17">
        <v>7.0</v>
      </c>
      <c r="H500" s="17">
        <v>4.0</v>
      </c>
      <c r="I500" s="17">
        <v>4.0</v>
      </c>
      <c r="J500" s="76"/>
    </row>
    <row r="501">
      <c r="E501" s="17">
        <v>39.0</v>
      </c>
      <c r="F501" s="17">
        <v>4.0</v>
      </c>
      <c r="G501" s="17">
        <v>10.0</v>
      </c>
      <c r="H501" s="17">
        <v>4.0</v>
      </c>
      <c r="I501" s="17">
        <v>4.0</v>
      </c>
      <c r="J501" s="76"/>
    </row>
    <row r="502">
      <c r="E502" s="17">
        <v>40.0</v>
      </c>
      <c r="F502" s="17">
        <v>4.0</v>
      </c>
      <c r="G502" s="17">
        <v>9.0</v>
      </c>
      <c r="H502" s="17">
        <v>4.0</v>
      </c>
      <c r="I502" s="17">
        <v>4.0</v>
      </c>
      <c r="J502" s="76"/>
    </row>
    <row r="503">
      <c r="E503" s="17">
        <v>41.0</v>
      </c>
      <c r="F503" s="17">
        <v>3.0</v>
      </c>
      <c r="G503" s="17">
        <v>41.0</v>
      </c>
      <c r="H503" s="17">
        <v>1.0</v>
      </c>
      <c r="I503" s="17">
        <v>1.0</v>
      </c>
      <c r="J503" s="17" t="s">
        <v>747</v>
      </c>
    </row>
    <row r="504">
      <c r="E504" s="17">
        <v>42.0</v>
      </c>
      <c r="F504" s="17">
        <v>3.0</v>
      </c>
      <c r="G504" s="17">
        <v>20.0</v>
      </c>
      <c r="H504" s="17">
        <v>1.0</v>
      </c>
      <c r="I504" s="17">
        <v>1.0</v>
      </c>
      <c r="J504" s="17" t="s">
        <v>747</v>
      </c>
    </row>
    <row r="505">
      <c r="E505" s="17">
        <v>43.0</v>
      </c>
      <c r="F505" s="17">
        <v>3.0</v>
      </c>
      <c r="G505" s="17">
        <v>6.0</v>
      </c>
      <c r="H505" s="17">
        <v>3.0</v>
      </c>
      <c r="I505" s="17">
        <v>3.0</v>
      </c>
      <c r="J505" s="76"/>
    </row>
    <row r="506">
      <c r="E506" s="17">
        <v>44.0</v>
      </c>
      <c r="F506" s="17">
        <v>3.0</v>
      </c>
      <c r="G506" s="17">
        <v>10.0</v>
      </c>
      <c r="H506" s="17">
        <v>3.0</v>
      </c>
      <c r="I506" s="17">
        <v>3.0</v>
      </c>
      <c r="J506" s="76"/>
    </row>
    <row r="507">
      <c r="E507" s="17">
        <v>45.0</v>
      </c>
      <c r="F507" s="17">
        <v>3.0</v>
      </c>
      <c r="G507" s="17">
        <v>13.0</v>
      </c>
      <c r="H507" s="17">
        <v>2.0</v>
      </c>
      <c r="I507" s="17">
        <v>2.0</v>
      </c>
      <c r="J507" s="76"/>
    </row>
    <row r="508">
      <c r="E508" s="17">
        <v>46.0</v>
      </c>
      <c r="F508" s="17">
        <v>3.0</v>
      </c>
      <c r="G508" s="17">
        <v>9.0</v>
      </c>
      <c r="H508" s="17">
        <v>3.0</v>
      </c>
      <c r="I508" s="17">
        <v>3.0</v>
      </c>
      <c r="J508" s="76"/>
    </row>
    <row r="509">
      <c r="E509" s="17">
        <v>47.0</v>
      </c>
      <c r="F509" s="17">
        <v>3.0</v>
      </c>
      <c r="G509" s="17">
        <v>9.0</v>
      </c>
      <c r="H509" s="17">
        <v>3.0</v>
      </c>
      <c r="I509" s="17">
        <v>3.0</v>
      </c>
      <c r="J509" s="76"/>
    </row>
    <row r="510">
      <c r="E510" s="17">
        <v>48.0</v>
      </c>
      <c r="F510" s="17">
        <v>3.0</v>
      </c>
      <c r="G510" s="17">
        <v>13.0</v>
      </c>
      <c r="H510" s="17">
        <v>3.0</v>
      </c>
      <c r="I510" s="17">
        <v>3.0</v>
      </c>
      <c r="J510" s="76"/>
    </row>
    <row r="511">
      <c r="E511" s="17">
        <v>49.0</v>
      </c>
      <c r="F511" s="17">
        <v>3.0</v>
      </c>
      <c r="G511" s="17">
        <v>8.0</v>
      </c>
      <c r="H511" s="17">
        <v>2.0</v>
      </c>
      <c r="I511" s="17">
        <v>3.0</v>
      </c>
      <c r="J511" s="76"/>
    </row>
    <row r="512">
      <c r="E512" s="17">
        <v>50.0</v>
      </c>
      <c r="F512" s="17">
        <v>3.0</v>
      </c>
      <c r="G512" s="17">
        <v>9.0</v>
      </c>
      <c r="H512" s="17">
        <v>3.0</v>
      </c>
      <c r="I512" s="17">
        <v>3.0</v>
      </c>
      <c r="J512" s="76"/>
    </row>
    <row r="513">
      <c r="E513" s="17">
        <v>51.0</v>
      </c>
      <c r="F513" s="17">
        <v>3.0</v>
      </c>
      <c r="G513" s="17">
        <v>6.0</v>
      </c>
      <c r="H513" s="17">
        <v>2.0</v>
      </c>
      <c r="I513" s="17">
        <v>2.0</v>
      </c>
      <c r="J513" s="76"/>
    </row>
    <row r="514">
      <c r="E514" s="17">
        <v>52.0</v>
      </c>
      <c r="F514" s="17">
        <v>3.0</v>
      </c>
      <c r="G514" s="17">
        <v>7.0</v>
      </c>
      <c r="H514" s="17">
        <v>1.0</v>
      </c>
      <c r="I514" s="17">
        <v>3.0</v>
      </c>
      <c r="J514" s="76"/>
    </row>
    <row r="515">
      <c r="E515" s="17">
        <v>53.0</v>
      </c>
      <c r="F515" s="17">
        <v>3.0</v>
      </c>
      <c r="G515" s="17">
        <v>8.0</v>
      </c>
      <c r="H515" s="17">
        <v>3.0</v>
      </c>
      <c r="I515" s="17">
        <v>3.0</v>
      </c>
      <c r="J515" s="76"/>
    </row>
    <row r="516">
      <c r="E516" s="17">
        <v>54.0</v>
      </c>
      <c r="F516" s="17">
        <v>3.0</v>
      </c>
      <c r="G516" s="17">
        <v>11.0</v>
      </c>
      <c r="H516" s="17">
        <v>2.0</v>
      </c>
      <c r="I516" s="17">
        <v>3.0</v>
      </c>
      <c r="J516" s="76"/>
    </row>
    <row r="517">
      <c r="E517" s="17">
        <v>55.0</v>
      </c>
      <c r="F517" s="17">
        <v>3.0</v>
      </c>
      <c r="G517" s="17">
        <v>13.0</v>
      </c>
      <c r="H517" s="17">
        <v>3.0</v>
      </c>
      <c r="I517" s="17">
        <v>3.0</v>
      </c>
      <c r="J517" s="76"/>
    </row>
    <row r="518">
      <c r="E518" s="17">
        <v>56.0</v>
      </c>
      <c r="F518" s="17">
        <v>3.0</v>
      </c>
      <c r="G518" s="17">
        <v>12.0</v>
      </c>
      <c r="H518" s="17">
        <v>2.0</v>
      </c>
      <c r="I518" s="17">
        <v>2.0</v>
      </c>
      <c r="J518" s="76"/>
    </row>
    <row r="519">
      <c r="E519" s="17">
        <v>57.0</v>
      </c>
      <c r="F519" s="17">
        <v>3.0</v>
      </c>
      <c r="G519" s="17">
        <v>8.0</v>
      </c>
      <c r="H519" s="17">
        <v>3.0</v>
      </c>
      <c r="I519" s="17">
        <v>3.0</v>
      </c>
      <c r="J519" s="76"/>
    </row>
    <row r="520">
      <c r="E520" s="17">
        <v>58.0</v>
      </c>
      <c r="F520" s="17">
        <v>3.0</v>
      </c>
      <c r="G520" s="17">
        <v>13.0</v>
      </c>
      <c r="H520" s="17">
        <v>2.0</v>
      </c>
      <c r="I520" s="17">
        <v>3.0</v>
      </c>
      <c r="J520" s="76"/>
    </row>
    <row r="521">
      <c r="E521" s="17">
        <v>59.0</v>
      </c>
      <c r="F521" s="17">
        <v>3.0</v>
      </c>
      <c r="G521" s="17">
        <v>6.0</v>
      </c>
      <c r="H521" s="17">
        <v>3.0</v>
      </c>
      <c r="I521" s="17">
        <v>3.0</v>
      </c>
      <c r="J521" s="76"/>
    </row>
    <row r="522">
      <c r="E522" s="17">
        <v>60.0</v>
      </c>
      <c r="F522" s="17">
        <v>3.0</v>
      </c>
      <c r="G522" s="17">
        <v>9.0</v>
      </c>
      <c r="H522" s="17">
        <v>2.0</v>
      </c>
      <c r="I522" s="17">
        <v>2.0</v>
      </c>
      <c r="J522" s="76"/>
    </row>
    <row r="523">
      <c r="E523" s="17">
        <v>61.0</v>
      </c>
      <c r="F523" s="17">
        <v>3.0</v>
      </c>
      <c r="G523" s="17">
        <v>7.0</v>
      </c>
      <c r="H523" s="17">
        <v>1.0</v>
      </c>
      <c r="I523" s="17">
        <v>2.0</v>
      </c>
      <c r="J523" s="76"/>
    </row>
    <row r="524">
      <c r="E524" s="17">
        <v>62.0</v>
      </c>
      <c r="F524" s="17">
        <v>3.0</v>
      </c>
      <c r="G524" s="17">
        <v>11.0</v>
      </c>
      <c r="H524" s="17">
        <v>1.0</v>
      </c>
      <c r="I524" s="17">
        <v>2.0</v>
      </c>
      <c r="J524" s="76"/>
    </row>
    <row r="525">
      <c r="E525" s="17">
        <v>63.0</v>
      </c>
      <c r="F525" s="17">
        <v>3.0</v>
      </c>
      <c r="G525" s="17">
        <v>9.0</v>
      </c>
      <c r="H525" s="17">
        <v>3.0</v>
      </c>
      <c r="I525" s="17">
        <v>3.0</v>
      </c>
      <c r="J525" s="76"/>
    </row>
    <row r="526">
      <c r="E526" s="17">
        <v>64.0</v>
      </c>
      <c r="F526" s="17">
        <v>3.0</v>
      </c>
      <c r="G526" s="17">
        <v>5.0</v>
      </c>
      <c r="H526" s="17">
        <v>3.0</v>
      </c>
      <c r="I526" s="17">
        <v>3.0</v>
      </c>
      <c r="J526" s="76"/>
    </row>
    <row r="527">
      <c r="E527" s="17">
        <v>65.0</v>
      </c>
      <c r="F527" s="17">
        <v>3.0</v>
      </c>
      <c r="G527" s="17">
        <v>12.0</v>
      </c>
      <c r="H527" s="17">
        <v>2.0</v>
      </c>
      <c r="I527" s="17">
        <v>3.0</v>
      </c>
      <c r="J527" s="76"/>
    </row>
    <row r="528">
      <c r="E528" s="17">
        <v>66.0</v>
      </c>
      <c r="F528" s="17">
        <v>3.0</v>
      </c>
      <c r="G528" s="17">
        <v>8.0</v>
      </c>
      <c r="H528" s="17">
        <v>1.0</v>
      </c>
      <c r="I528" s="17">
        <v>1.0</v>
      </c>
      <c r="J528" s="17" t="s">
        <v>747</v>
      </c>
    </row>
    <row r="529">
      <c r="E529" s="17">
        <v>67.0</v>
      </c>
      <c r="F529" s="17">
        <v>3.0</v>
      </c>
      <c r="G529" s="17">
        <v>11.0</v>
      </c>
      <c r="H529" s="17">
        <v>3.0</v>
      </c>
      <c r="I529" s="17">
        <v>3.0</v>
      </c>
      <c r="J529" s="76"/>
    </row>
    <row r="530">
      <c r="E530" s="17">
        <v>68.0</v>
      </c>
      <c r="F530" s="17">
        <v>3.0</v>
      </c>
      <c r="G530" s="17">
        <v>9.0</v>
      </c>
      <c r="H530" s="17">
        <v>3.0</v>
      </c>
      <c r="I530" s="17">
        <v>3.0</v>
      </c>
      <c r="J530" s="76"/>
    </row>
    <row r="531">
      <c r="E531" s="17">
        <v>69.0</v>
      </c>
      <c r="F531" s="17">
        <v>3.0</v>
      </c>
      <c r="G531" s="17">
        <v>7.0</v>
      </c>
      <c r="H531" s="17">
        <v>3.0</v>
      </c>
      <c r="I531" s="17">
        <v>3.0</v>
      </c>
      <c r="J531" s="76"/>
    </row>
    <row r="532">
      <c r="E532" s="17">
        <v>70.0</v>
      </c>
      <c r="F532" s="17">
        <v>3.0</v>
      </c>
      <c r="G532" s="17">
        <v>10.0</v>
      </c>
      <c r="H532" s="17">
        <v>3.0</v>
      </c>
      <c r="I532" s="17">
        <v>3.0</v>
      </c>
      <c r="J532" s="76"/>
    </row>
    <row r="533">
      <c r="E533" s="17">
        <v>71.0</v>
      </c>
      <c r="F533" s="17">
        <v>3.0</v>
      </c>
      <c r="G533" s="17">
        <v>13.0</v>
      </c>
      <c r="H533" s="17">
        <v>2.0</v>
      </c>
      <c r="I533" s="17">
        <v>2.0</v>
      </c>
      <c r="J533" s="76"/>
    </row>
    <row r="534">
      <c r="E534" s="17">
        <v>72.0</v>
      </c>
      <c r="F534" s="17">
        <v>3.0</v>
      </c>
      <c r="G534" s="17">
        <v>9.0</v>
      </c>
      <c r="H534" s="17">
        <v>2.0</v>
      </c>
      <c r="I534" s="17">
        <v>3.0</v>
      </c>
      <c r="J534" s="76"/>
    </row>
    <row r="535">
      <c r="E535" s="17">
        <v>73.0</v>
      </c>
      <c r="F535" s="17">
        <v>3.0</v>
      </c>
      <c r="G535" s="17">
        <v>4.0</v>
      </c>
      <c r="H535" s="17">
        <v>1.0</v>
      </c>
      <c r="I535" s="17">
        <v>1.0</v>
      </c>
      <c r="J535" s="17" t="s">
        <v>747</v>
      </c>
    </row>
    <row r="536">
      <c r="E536" s="17">
        <v>74.0</v>
      </c>
      <c r="F536" s="17">
        <v>3.0</v>
      </c>
      <c r="G536" s="17">
        <v>19.0</v>
      </c>
      <c r="H536" s="17">
        <v>2.0</v>
      </c>
      <c r="I536" s="17">
        <v>2.0</v>
      </c>
      <c r="J536" s="76"/>
    </row>
    <row r="537">
      <c r="E537" s="17">
        <v>75.0</v>
      </c>
      <c r="F537" s="17">
        <v>3.0</v>
      </c>
      <c r="G537" s="17">
        <v>12.0</v>
      </c>
      <c r="H537" s="17">
        <v>3.0</v>
      </c>
      <c r="I537" s="17">
        <v>3.0</v>
      </c>
      <c r="J537" s="76"/>
    </row>
    <row r="538">
      <c r="E538" s="17">
        <v>76.0</v>
      </c>
      <c r="F538" s="17">
        <v>3.0</v>
      </c>
      <c r="G538" s="17">
        <v>8.0</v>
      </c>
      <c r="H538" s="17">
        <v>2.0</v>
      </c>
      <c r="I538" s="17">
        <v>2.0</v>
      </c>
      <c r="J538" s="76"/>
    </row>
    <row r="539">
      <c r="E539" s="17">
        <v>77.0</v>
      </c>
      <c r="F539" s="17">
        <v>3.0</v>
      </c>
      <c r="G539" s="17">
        <v>7.0</v>
      </c>
      <c r="H539" s="17">
        <v>1.0</v>
      </c>
      <c r="I539" s="17">
        <v>2.0</v>
      </c>
      <c r="J539" s="76"/>
    </row>
    <row r="540">
      <c r="E540" s="17">
        <v>78.0</v>
      </c>
      <c r="F540" s="17">
        <v>3.0</v>
      </c>
      <c r="G540" s="17">
        <v>8.0</v>
      </c>
      <c r="H540" s="17">
        <v>3.0</v>
      </c>
      <c r="I540" s="17">
        <v>3.0</v>
      </c>
      <c r="J540" s="76"/>
    </row>
    <row r="541">
      <c r="E541" s="17">
        <v>79.0</v>
      </c>
      <c r="F541" s="17">
        <v>4.0</v>
      </c>
      <c r="G541" s="17">
        <v>7.0</v>
      </c>
      <c r="H541" s="17">
        <v>3.0</v>
      </c>
      <c r="I541" s="17">
        <v>3.0</v>
      </c>
      <c r="J541" s="76"/>
    </row>
    <row r="542">
      <c r="E542" s="17">
        <v>80.0</v>
      </c>
      <c r="F542" s="17">
        <v>3.0</v>
      </c>
      <c r="G542" s="17">
        <v>10.0</v>
      </c>
      <c r="H542" s="17">
        <v>3.0</v>
      </c>
      <c r="I542" s="17">
        <v>3.0</v>
      </c>
      <c r="J542" s="76"/>
    </row>
    <row r="543">
      <c r="E543" s="17">
        <v>81.0</v>
      </c>
      <c r="F543" s="17">
        <v>3.0</v>
      </c>
      <c r="G543" s="17">
        <v>10.0</v>
      </c>
      <c r="H543" s="17">
        <v>3.0</v>
      </c>
      <c r="I543" s="17">
        <v>3.0</v>
      </c>
      <c r="J543" s="76"/>
    </row>
    <row r="544">
      <c r="E544" s="17">
        <v>82.0</v>
      </c>
      <c r="F544" s="17">
        <v>3.0</v>
      </c>
      <c r="G544" s="17">
        <v>8.0</v>
      </c>
      <c r="H544" s="17">
        <v>2.0</v>
      </c>
      <c r="I544" s="17">
        <v>2.0</v>
      </c>
      <c r="J544" s="76"/>
    </row>
    <row r="545">
      <c r="E545" s="17">
        <v>83.0</v>
      </c>
      <c r="F545" s="17">
        <v>3.0</v>
      </c>
      <c r="G545" s="17">
        <v>9.0</v>
      </c>
      <c r="H545" s="17">
        <v>3.0</v>
      </c>
      <c r="I545" s="17">
        <v>3.0</v>
      </c>
      <c r="J545" s="76"/>
    </row>
    <row r="546">
      <c r="E546" s="17">
        <v>84.0</v>
      </c>
      <c r="F546" s="17">
        <v>3.0</v>
      </c>
      <c r="G546" s="17">
        <v>6.0</v>
      </c>
      <c r="H546" s="17">
        <v>3.0</v>
      </c>
      <c r="I546" s="17">
        <v>3.0</v>
      </c>
      <c r="J546" s="76"/>
    </row>
    <row r="547">
      <c r="E547" s="89">
        <v>85.0</v>
      </c>
      <c r="F547" s="89">
        <v>3.0</v>
      </c>
      <c r="G547" s="89">
        <v>6.0</v>
      </c>
      <c r="H547" s="89">
        <v>2.0</v>
      </c>
      <c r="I547" s="89">
        <v>2.0</v>
      </c>
      <c r="J547" s="76"/>
    </row>
    <row r="548">
      <c r="E548" s="17">
        <v>86.0</v>
      </c>
      <c r="F548" s="17">
        <v>3.0</v>
      </c>
      <c r="G548" s="17">
        <v>11.0</v>
      </c>
      <c r="H548" s="17">
        <v>2.0</v>
      </c>
      <c r="I548" s="17">
        <v>2.0</v>
      </c>
      <c r="J548" s="76"/>
    </row>
    <row r="549">
      <c r="E549" s="17">
        <v>87.0</v>
      </c>
      <c r="F549" s="17">
        <v>3.0</v>
      </c>
      <c r="G549" s="17">
        <v>11.0</v>
      </c>
      <c r="H549" s="17">
        <v>3.0</v>
      </c>
      <c r="I549" s="17">
        <v>3.0</v>
      </c>
      <c r="J549" s="76"/>
    </row>
    <row r="550">
      <c r="E550" s="17">
        <v>88.0</v>
      </c>
      <c r="F550" s="17">
        <v>3.0</v>
      </c>
      <c r="G550" s="17">
        <v>9.0</v>
      </c>
      <c r="H550" s="17">
        <v>3.0</v>
      </c>
      <c r="I550" s="17">
        <v>3.0</v>
      </c>
      <c r="J550" s="76"/>
    </row>
    <row r="551">
      <c r="E551" s="17">
        <v>89.0</v>
      </c>
      <c r="F551" s="17">
        <v>3.0</v>
      </c>
      <c r="G551" s="17">
        <v>12.0</v>
      </c>
      <c r="H551" s="17">
        <v>2.0</v>
      </c>
      <c r="I551" s="17">
        <v>2.0</v>
      </c>
      <c r="J551" s="76"/>
    </row>
    <row r="552">
      <c r="E552" s="17">
        <v>90.0</v>
      </c>
      <c r="F552" s="17">
        <v>3.0</v>
      </c>
      <c r="G552" s="17">
        <v>10.0</v>
      </c>
      <c r="H552" s="17">
        <v>2.0</v>
      </c>
      <c r="I552" s="17">
        <v>2.0</v>
      </c>
      <c r="J552" s="76"/>
    </row>
    <row r="553">
      <c r="E553" s="17">
        <v>91.0</v>
      </c>
      <c r="F553" s="17">
        <v>3.0</v>
      </c>
      <c r="G553" s="17">
        <v>11.0</v>
      </c>
      <c r="H553" s="17">
        <v>2.0</v>
      </c>
      <c r="I553" s="17">
        <v>2.0</v>
      </c>
      <c r="J553" s="76"/>
    </row>
    <row r="554">
      <c r="E554" s="17">
        <v>92.0</v>
      </c>
      <c r="F554" s="17">
        <v>3.0</v>
      </c>
      <c r="G554" s="17">
        <v>7.0</v>
      </c>
      <c r="H554" s="17">
        <v>2.0</v>
      </c>
      <c r="I554" s="17">
        <v>3.0</v>
      </c>
      <c r="J554" s="76"/>
    </row>
    <row r="555">
      <c r="E555" s="17">
        <v>93.0</v>
      </c>
      <c r="F555" s="17">
        <v>3.0</v>
      </c>
      <c r="G555" s="17">
        <v>12.0</v>
      </c>
      <c r="H555" s="17">
        <v>1.0</v>
      </c>
      <c r="I555" s="17">
        <v>1.0</v>
      </c>
      <c r="J555" s="17" t="s">
        <v>747</v>
      </c>
    </row>
    <row r="556">
      <c r="E556" s="17">
        <v>94.0</v>
      </c>
      <c r="F556" s="17">
        <v>3.0</v>
      </c>
      <c r="G556" s="17">
        <v>11.0</v>
      </c>
      <c r="H556" s="17">
        <v>1.0</v>
      </c>
      <c r="I556" s="17">
        <v>2.0</v>
      </c>
      <c r="J556" s="76"/>
    </row>
    <row r="557">
      <c r="E557" s="17">
        <v>95.0</v>
      </c>
      <c r="F557" s="17">
        <v>3.0</v>
      </c>
      <c r="G557" s="17">
        <v>7.0</v>
      </c>
      <c r="H557" s="17">
        <v>3.0</v>
      </c>
      <c r="I557" s="17">
        <v>3.0</v>
      </c>
      <c r="J557" s="76"/>
    </row>
    <row r="558">
      <c r="E558" s="17">
        <v>96.0</v>
      </c>
      <c r="F558" s="17">
        <v>3.0</v>
      </c>
      <c r="G558" s="17">
        <v>6.0</v>
      </c>
      <c r="H558" s="17">
        <v>3.0</v>
      </c>
      <c r="I558" s="17">
        <v>3.0</v>
      </c>
      <c r="J558" s="76"/>
    </row>
    <row r="559">
      <c r="E559" s="17">
        <v>97.0</v>
      </c>
      <c r="F559" s="17">
        <v>3.0</v>
      </c>
      <c r="G559" s="17">
        <v>8.0</v>
      </c>
      <c r="H559" s="17">
        <v>3.0</v>
      </c>
      <c r="I559" s="17">
        <v>3.0</v>
      </c>
      <c r="J559" s="76"/>
    </row>
    <row r="560">
      <c r="E560" s="17">
        <v>98.0</v>
      </c>
      <c r="F560" s="17">
        <v>3.0</v>
      </c>
      <c r="G560" s="17">
        <v>9.0</v>
      </c>
      <c r="H560" s="17">
        <v>2.0</v>
      </c>
      <c r="I560" s="17">
        <v>2.0</v>
      </c>
      <c r="J560" s="76"/>
    </row>
    <row r="561">
      <c r="E561" s="17">
        <v>99.0</v>
      </c>
      <c r="F561" s="17">
        <v>3.0</v>
      </c>
      <c r="G561" s="17">
        <v>12.0</v>
      </c>
      <c r="H561" s="17">
        <v>1.0</v>
      </c>
      <c r="I561" s="17">
        <v>2.0</v>
      </c>
      <c r="J561" s="76"/>
    </row>
    <row r="562">
      <c r="E562" s="89">
        <v>100.0</v>
      </c>
      <c r="F562" s="89">
        <v>3.0</v>
      </c>
      <c r="G562" s="89">
        <v>13.0</v>
      </c>
      <c r="H562" s="89">
        <v>2.0</v>
      </c>
      <c r="I562" s="89">
        <v>2.0</v>
      </c>
      <c r="J562" s="76"/>
    </row>
  </sheetData>
  <dataValidations>
    <dataValidation type="list" allowBlank="1" showErrorMessage="1" sqref="J2:J562">
      <formula1>"Generalizable,1. Semantically dissimilar,2a. Project specific,2b. Applicability of context manager,One developer"</formula1>
    </dataValidation>
  </dataValidations>
  <hyperlinks>
    <hyperlink r:id="rId1" ref="N3"/>
    <hyperlink r:id="rId2" ref="N44"/>
    <hyperlink r:id="rId3" ref="N123"/>
    <hyperlink r:id="rId4" ref="N142"/>
    <hyperlink r:id="rId5" ref="N198"/>
    <hyperlink r:id="rId6" ref="N202"/>
    <hyperlink r:id="rId7" ref="N230"/>
    <hyperlink r:id="rId8" ref="N345"/>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4.25"/>
    <col customWidth="1" min="2" max="2" width="25.63"/>
    <col customWidth="1" min="3" max="3" width="25.38"/>
    <col customWidth="1" min="4" max="4" width="11.0"/>
    <col customWidth="1" min="5" max="5" width="10.63"/>
    <col customWidth="1" min="7" max="7" width="5.88"/>
    <col customWidth="1" min="8" max="8" width="8.75"/>
    <col customWidth="1" min="9" max="9" width="8.63"/>
    <col customWidth="1" min="10" max="10" width="22.13"/>
    <col customWidth="1" min="11" max="11" width="25.5"/>
  </cols>
  <sheetData>
    <row r="1">
      <c r="A1" s="84" t="s">
        <v>525</v>
      </c>
      <c r="B1" s="84" t="s">
        <v>0</v>
      </c>
      <c r="C1" s="16" t="s">
        <v>1</v>
      </c>
      <c r="D1" s="16" t="s">
        <v>508</v>
      </c>
      <c r="E1" s="16" t="s">
        <v>509</v>
      </c>
      <c r="F1" s="72" t="s">
        <v>512</v>
      </c>
      <c r="G1" s="72" t="s">
        <v>513</v>
      </c>
      <c r="H1" s="72" t="s">
        <v>514</v>
      </c>
      <c r="I1" s="85" t="s">
        <v>515</v>
      </c>
      <c r="J1" s="86" t="s">
        <v>528</v>
      </c>
      <c r="K1" s="87" t="s">
        <v>743</v>
      </c>
      <c r="L1" s="87" t="s">
        <v>744</v>
      </c>
      <c r="M1" s="87" t="s">
        <v>745</v>
      </c>
    </row>
    <row r="2">
      <c r="A2" s="17">
        <v>1.0</v>
      </c>
      <c r="B2" s="17" t="s">
        <v>8</v>
      </c>
      <c r="C2" s="17" t="s">
        <v>520</v>
      </c>
      <c r="D2" s="17">
        <v>467.0</v>
      </c>
      <c r="E2" s="17">
        <v>0.0</v>
      </c>
      <c r="F2" s="17">
        <v>3.0</v>
      </c>
      <c r="G2" s="17">
        <v>8.0</v>
      </c>
      <c r="H2" s="17">
        <v>3.0</v>
      </c>
      <c r="I2" s="17">
        <v>3.0</v>
      </c>
      <c r="J2" s="17" t="s">
        <v>765</v>
      </c>
      <c r="K2" s="58"/>
      <c r="L2" s="44" t="s">
        <v>772</v>
      </c>
      <c r="M2" s="58"/>
      <c r="N2" s="81">
        <f>countif(J2:J136, "=Generalizable")/ROWS(J2:J136)</f>
        <v>0.2296296296</v>
      </c>
      <c r="O2" s="76">
        <f>countif(J2:J136, "=Generalizable")</f>
        <v>31</v>
      </c>
    </row>
    <row r="3">
      <c r="E3" s="17">
        <v>1.0</v>
      </c>
      <c r="F3" s="17">
        <v>3.0</v>
      </c>
      <c r="G3" s="17">
        <v>10.0</v>
      </c>
      <c r="H3" s="17">
        <v>1.0</v>
      </c>
      <c r="I3" s="17">
        <v>2.0</v>
      </c>
      <c r="J3" s="17" t="s">
        <v>765</v>
      </c>
      <c r="K3" s="58"/>
      <c r="L3" s="44" t="s">
        <v>772</v>
      </c>
      <c r="M3" s="58"/>
      <c r="N3" s="81"/>
    </row>
    <row r="4">
      <c r="E4" s="17">
        <v>2.0</v>
      </c>
      <c r="F4" s="17">
        <v>3.0</v>
      </c>
      <c r="G4" s="17">
        <v>11.0</v>
      </c>
      <c r="H4" s="17">
        <v>1.0</v>
      </c>
      <c r="I4" s="17">
        <v>1.0</v>
      </c>
      <c r="J4" s="17" t="s">
        <v>747</v>
      </c>
      <c r="K4" s="58"/>
      <c r="L4" s="58"/>
      <c r="M4" s="58"/>
      <c r="N4" s="81"/>
    </row>
    <row r="5">
      <c r="E5" s="17">
        <v>3.0</v>
      </c>
      <c r="F5" s="17">
        <v>3.0</v>
      </c>
      <c r="G5" s="17">
        <v>4.0</v>
      </c>
      <c r="H5" s="17">
        <v>3.0</v>
      </c>
      <c r="I5" s="17">
        <v>3.0</v>
      </c>
      <c r="J5" s="17" t="s">
        <v>765</v>
      </c>
      <c r="K5" s="58"/>
      <c r="L5" s="44" t="s">
        <v>772</v>
      </c>
      <c r="M5" s="58"/>
      <c r="N5" s="81"/>
    </row>
    <row r="6">
      <c r="E6" s="17">
        <v>4.0</v>
      </c>
      <c r="F6" s="17">
        <v>3.0</v>
      </c>
      <c r="G6" s="17">
        <v>5.0</v>
      </c>
      <c r="H6" s="17">
        <v>2.0</v>
      </c>
      <c r="I6" s="17">
        <v>2.0</v>
      </c>
      <c r="J6" s="17" t="s">
        <v>773</v>
      </c>
      <c r="K6" s="44" t="s">
        <v>774</v>
      </c>
      <c r="L6" s="58"/>
      <c r="M6" s="58"/>
      <c r="N6" s="81"/>
    </row>
    <row r="7">
      <c r="E7" s="17">
        <v>5.0</v>
      </c>
      <c r="F7" s="17">
        <v>5.0</v>
      </c>
      <c r="G7" s="17">
        <v>15.0</v>
      </c>
      <c r="H7" s="17">
        <v>1.0</v>
      </c>
      <c r="I7" s="17">
        <v>1.0</v>
      </c>
      <c r="J7" s="17" t="s">
        <v>747</v>
      </c>
      <c r="K7" s="58"/>
      <c r="L7" s="58"/>
      <c r="M7" s="58"/>
      <c r="N7" s="81"/>
    </row>
    <row r="8">
      <c r="E8" s="17">
        <v>6.0</v>
      </c>
      <c r="F8" s="17">
        <v>3.0</v>
      </c>
      <c r="G8" s="17">
        <v>6.0</v>
      </c>
      <c r="H8" s="17">
        <v>3.0</v>
      </c>
      <c r="I8" s="17">
        <v>3.0</v>
      </c>
      <c r="J8" s="17" t="s">
        <v>765</v>
      </c>
      <c r="K8" s="58"/>
      <c r="L8" s="44" t="s">
        <v>772</v>
      </c>
      <c r="M8" s="58"/>
      <c r="N8" s="81"/>
    </row>
    <row r="9">
      <c r="E9" s="17">
        <v>7.0</v>
      </c>
      <c r="F9" s="17">
        <v>4.0</v>
      </c>
      <c r="G9" s="17">
        <v>11.0</v>
      </c>
      <c r="H9" s="17">
        <v>1.0</v>
      </c>
      <c r="I9" s="17">
        <v>1.0</v>
      </c>
      <c r="J9" s="17" t="s">
        <v>747</v>
      </c>
      <c r="K9" s="58"/>
      <c r="L9" s="58"/>
      <c r="M9" s="58"/>
      <c r="N9" s="81"/>
    </row>
    <row r="10">
      <c r="E10" s="17">
        <v>8.0</v>
      </c>
      <c r="F10" s="17">
        <v>3.0</v>
      </c>
      <c r="G10" s="17">
        <v>7.0</v>
      </c>
      <c r="H10" s="17">
        <v>1.0</v>
      </c>
      <c r="I10" s="17">
        <v>1.0</v>
      </c>
      <c r="J10" s="17" t="s">
        <v>747</v>
      </c>
      <c r="K10" s="58"/>
      <c r="L10" s="58"/>
      <c r="M10" s="58"/>
      <c r="N10" s="81"/>
    </row>
    <row r="11">
      <c r="E11" s="17">
        <v>9.0</v>
      </c>
      <c r="F11" s="17">
        <v>4.0</v>
      </c>
      <c r="G11" s="17">
        <v>8.0</v>
      </c>
      <c r="H11" s="17">
        <v>3.0</v>
      </c>
      <c r="I11" s="17">
        <v>3.0</v>
      </c>
      <c r="J11" s="17" t="s">
        <v>765</v>
      </c>
      <c r="K11" s="58"/>
      <c r="L11" s="44" t="s">
        <v>772</v>
      </c>
      <c r="M11" s="58"/>
      <c r="N11" s="81"/>
    </row>
    <row r="12">
      <c r="E12" s="17">
        <v>10.0</v>
      </c>
      <c r="F12" s="17">
        <v>9.0</v>
      </c>
      <c r="G12" s="17">
        <v>8.0</v>
      </c>
      <c r="H12" s="17">
        <v>9.0</v>
      </c>
      <c r="I12" s="17">
        <v>9.0</v>
      </c>
      <c r="J12" s="17" t="s">
        <v>765</v>
      </c>
      <c r="K12" s="58"/>
      <c r="L12" s="44" t="s">
        <v>772</v>
      </c>
      <c r="M12" s="58"/>
      <c r="N12" s="81"/>
    </row>
    <row r="13">
      <c r="E13" s="17">
        <v>11.0</v>
      </c>
      <c r="F13" s="17">
        <v>4.0</v>
      </c>
      <c r="G13" s="17">
        <v>6.0</v>
      </c>
      <c r="H13" s="17">
        <v>4.0</v>
      </c>
      <c r="I13" s="17">
        <v>4.0</v>
      </c>
      <c r="J13" s="17" t="s">
        <v>748</v>
      </c>
      <c r="K13" s="44" t="s">
        <v>775</v>
      </c>
      <c r="L13" s="58"/>
      <c r="M13" s="58"/>
      <c r="N13" s="81"/>
    </row>
    <row r="14">
      <c r="E14" s="17">
        <v>12.0</v>
      </c>
      <c r="F14" s="17">
        <v>3.0</v>
      </c>
      <c r="G14" s="17">
        <v>5.0</v>
      </c>
      <c r="H14" s="17">
        <v>1.0</v>
      </c>
      <c r="I14" s="17">
        <v>1.0</v>
      </c>
      <c r="J14" s="17" t="s">
        <v>747</v>
      </c>
      <c r="K14" s="58"/>
      <c r="L14" s="58"/>
      <c r="M14" s="58"/>
      <c r="N14" s="81"/>
    </row>
    <row r="15">
      <c r="E15" s="17">
        <v>13.0</v>
      </c>
      <c r="F15" s="17">
        <v>4.0</v>
      </c>
      <c r="G15" s="17">
        <v>8.0</v>
      </c>
      <c r="H15" s="17">
        <v>4.0</v>
      </c>
      <c r="I15" s="17">
        <v>4.0</v>
      </c>
      <c r="J15" s="17" t="s">
        <v>765</v>
      </c>
      <c r="K15" s="58"/>
      <c r="L15" s="44" t="s">
        <v>772</v>
      </c>
      <c r="M15" s="58"/>
      <c r="N15" s="81"/>
    </row>
    <row r="16">
      <c r="E16" s="17">
        <v>14.0</v>
      </c>
      <c r="F16" s="17">
        <v>3.0</v>
      </c>
      <c r="G16" s="17">
        <v>9.0</v>
      </c>
      <c r="H16" s="17">
        <v>3.0</v>
      </c>
      <c r="I16" s="17">
        <v>3.0</v>
      </c>
      <c r="J16" s="17" t="s">
        <v>765</v>
      </c>
      <c r="K16" s="58"/>
      <c r="L16" s="44" t="s">
        <v>772</v>
      </c>
      <c r="M16" s="58"/>
      <c r="N16" s="81"/>
    </row>
    <row r="17">
      <c r="E17" s="17">
        <v>15.0</v>
      </c>
      <c r="F17" s="17">
        <v>5.0</v>
      </c>
      <c r="G17" s="17">
        <v>5.0</v>
      </c>
      <c r="H17" s="17">
        <v>5.0</v>
      </c>
      <c r="I17" s="17">
        <v>5.0</v>
      </c>
      <c r="J17" s="17" t="s">
        <v>748</v>
      </c>
      <c r="K17" s="44" t="s">
        <v>775</v>
      </c>
      <c r="L17" s="58"/>
      <c r="M17" s="58"/>
      <c r="N17" s="81"/>
    </row>
    <row r="18">
      <c r="E18" s="17">
        <v>16.0</v>
      </c>
      <c r="F18" s="17">
        <v>3.0</v>
      </c>
      <c r="G18" s="17">
        <v>6.0</v>
      </c>
      <c r="H18" s="17">
        <v>3.0</v>
      </c>
      <c r="I18" s="17">
        <v>3.0</v>
      </c>
      <c r="J18" s="17" t="s">
        <v>748</v>
      </c>
      <c r="K18" s="44" t="s">
        <v>775</v>
      </c>
      <c r="L18" s="58"/>
      <c r="M18" s="58"/>
      <c r="N18" s="81"/>
    </row>
    <row r="19">
      <c r="E19" s="17">
        <v>17.0</v>
      </c>
      <c r="F19" s="17">
        <v>3.0</v>
      </c>
      <c r="G19" s="17">
        <v>13.0</v>
      </c>
      <c r="H19" s="17">
        <v>1.0</v>
      </c>
      <c r="I19" s="17">
        <v>1.0</v>
      </c>
      <c r="J19" s="17" t="s">
        <v>747</v>
      </c>
      <c r="K19" s="58"/>
      <c r="L19" s="58"/>
      <c r="M19" s="58"/>
      <c r="N19" s="81"/>
    </row>
    <row r="20">
      <c r="E20" s="17">
        <v>18.0</v>
      </c>
      <c r="F20" s="17">
        <v>3.0</v>
      </c>
      <c r="G20" s="17">
        <v>8.0</v>
      </c>
      <c r="H20" s="17">
        <v>3.0</v>
      </c>
      <c r="I20" s="17">
        <v>3.0</v>
      </c>
      <c r="J20" s="17" t="s">
        <v>765</v>
      </c>
      <c r="K20" s="58"/>
      <c r="L20" s="44" t="s">
        <v>772</v>
      </c>
      <c r="M20" s="58"/>
      <c r="N20" s="81"/>
    </row>
    <row r="21">
      <c r="E21" s="17">
        <v>19.0</v>
      </c>
      <c r="F21" s="17">
        <v>3.0</v>
      </c>
      <c r="G21" s="17">
        <v>5.0</v>
      </c>
      <c r="H21" s="17">
        <v>2.0</v>
      </c>
      <c r="I21" s="17">
        <v>2.0</v>
      </c>
      <c r="J21" s="17" t="s">
        <v>748</v>
      </c>
      <c r="K21" s="44" t="s">
        <v>775</v>
      </c>
      <c r="L21" s="58"/>
      <c r="M21" s="58"/>
      <c r="N21" s="81"/>
    </row>
    <row r="22">
      <c r="E22" s="17">
        <v>20.0</v>
      </c>
      <c r="F22" s="17">
        <v>3.0</v>
      </c>
      <c r="G22" s="17">
        <v>6.0</v>
      </c>
      <c r="H22" s="17">
        <v>3.0</v>
      </c>
      <c r="I22" s="17">
        <v>3.0</v>
      </c>
      <c r="J22" s="17" t="s">
        <v>748</v>
      </c>
      <c r="K22" s="44" t="s">
        <v>775</v>
      </c>
      <c r="L22" s="58"/>
      <c r="M22" s="58"/>
      <c r="N22" s="81"/>
    </row>
    <row r="23">
      <c r="E23" s="17">
        <v>21.0</v>
      </c>
      <c r="F23" s="17">
        <v>3.0</v>
      </c>
      <c r="G23" s="17">
        <v>6.0</v>
      </c>
      <c r="H23" s="17">
        <v>3.0</v>
      </c>
      <c r="I23" s="17">
        <v>3.0</v>
      </c>
      <c r="J23" s="17" t="s">
        <v>748</v>
      </c>
      <c r="K23" s="44" t="s">
        <v>775</v>
      </c>
      <c r="L23" s="58"/>
      <c r="M23" s="58"/>
      <c r="N23" s="81"/>
    </row>
    <row r="24">
      <c r="E24" s="17">
        <v>22.0</v>
      </c>
      <c r="F24" s="17">
        <v>3.0</v>
      </c>
      <c r="G24" s="17">
        <v>5.0</v>
      </c>
      <c r="H24" s="17">
        <v>3.0</v>
      </c>
      <c r="I24" s="17">
        <v>3.0</v>
      </c>
      <c r="J24" s="17" t="s">
        <v>748</v>
      </c>
      <c r="K24" s="44" t="s">
        <v>775</v>
      </c>
      <c r="L24" s="58"/>
      <c r="M24" s="58"/>
      <c r="N24" s="81"/>
    </row>
    <row r="25">
      <c r="E25" s="17">
        <v>23.0</v>
      </c>
      <c r="F25" s="17">
        <v>3.0</v>
      </c>
      <c r="G25" s="17">
        <v>12.0</v>
      </c>
      <c r="H25" s="17">
        <v>3.0</v>
      </c>
      <c r="I25" s="17">
        <v>3.0</v>
      </c>
      <c r="J25" s="17" t="s">
        <v>748</v>
      </c>
      <c r="K25" s="44" t="s">
        <v>775</v>
      </c>
      <c r="L25" s="58"/>
      <c r="M25" s="58"/>
      <c r="N25" s="81"/>
    </row>
    <row r="26">
      <c r="E26" s="17">
        <v>24.0</v>
      </c>
      <c r="F26" s="17">
        <v>3.0</v>
      </c>
      <c r="G26" s="17">
        <v>6.0</v>
      </c>
      <c r="H26" s="17">
        <v>3.0</v>
      </c>
      <c r="I26" s="17">
        <v>3.0</v>
      </c>
      <c r="J26" s="17" t="s">
        <v>748</v>
      </c>
      <c r="K26" s="44" t="s">
        <v>775</v>
      </c>
      <c r="L26" s="58"/>
      <c r="M26" s="58"/>
      <c r="N26" s="81"/>
    </row>
    <row r="27">
      <c r="E27" s="17">
        <v>25.0</v>
      </c>
      <c r="F27" s="17">
        <v>3.0</v>
      </c>
      <c r="G27" s="17">
        <v>7.0</v>
      </c>
      <c r="H27" s="17">
        <v>3.0</v>
      </c>
      <c r="I27" s="17">
        <v>3.0</v>
      </c>
      <c r="J27" s="17" t="s">
        <v>748</v>
      </c>
      <c r="K27" s="44" t="s">
        <v>775</v>
      </c>
      <c r="L27" s="58"/>
      <c r="M27" s="58"/>
      <c r="N27" s="81"/>
    </row>
    <row r="28">
      <c r="E28" s="17">
        <v>26.0</v>
      </c>
      <c r="F28" s="17">
        <v>4.0</v>
      </c>
      <c r="G28" s="17">
        <v>7.0</v>
      </c>
      <c r="H28" s="17">
        <v>3.0</v>
      </c>
      <c r="I28" s="17">
        <v>3.0</v>
      </c>
      <c r="J28" s="17" t="s">
        <v>748</v>
      </c>
      <c r="K28" s="44" t="s">
        <v>775</v>
      </c>
      <c r="L28" s="58"/>
      <c r="M28" s="58"/>
      <c r="N28" s="81"/>
    </row>
    <row r="29">
      <c r="E29" s="17">
        <v>27.0</v>
      </c>
      <c r="F29" s="17">
        <v>3.0</v>
      </c>
      <c r="G29" s="17">
        <v>6.0</v>
      </c>
      <c r="H29" s="17">
        <v>2.0</v>
      </c>
      <c r="I29" s="17">
        <v>2.0</v>
      </c>
      <c r="J29" s="17" t="s">
        <v>765</v>
      </c>
      <c r="K29" s="44"/>
      <c r="L29" s="44" t="s">
        <v>772</v>
      </c>
      <c r="M29" s="58"/>
      <c r="N29" s="81"/>
    </row>
    <row r="30">
      <c r="E30" s="17">
        <v>28.0</v>
      </c>
      <c r="F30" s="17">
        <v>3.0</v>
      </c>
      <c r="G30" s="17">
        <v>3.0</v>
      </c>
      <c r="H30" s="17">
        <v>3.0</v>
      </c>
      <c r="I30" s="17">
        <v>3.0</v>
      </c>
      <c r="J30" s="17" t="s">
        <v>748</v>
      </c>
      <c r="K30" s="44" t="s">
        <v>775</v>
      </c>
      <c r="L30" s="58"/>
      <c r="M30" s="58"/>
      <c r="N30" s="81"/>
    </row>
    <row r="31">
      <c r="E31" s="17">
        <v>29.0</v>
      </c>
      <c r="F31" s="17">
        <v>4.0</v>
      </c>
      <c r="G31" s="17">
        <v>5.0</v>
      </c>
      <c r="H31" s="17">
        <v>3.0</v>
      </c>
      <c r="I31" s="17">
        <v>3.0</v>
      </c>
      <c r="J31" s="17" t="s">
        <v>748</v>
      </c>
      <c r="K31" s="44" t="s">
        <v>775</v>
      </c>
      <c r="L31" s="58"/>
      <c r="M31" s="58"/>
      <c r="N31" s="81"/>
    </row>
    <row r="32">
      <c r="E32" s="17">
        <v>30.0</v>
      </c>
      <c r="F32" s="17">
        <v>3.0</v>
      </c>
      <c r="G32" s="17">
        <v>10.0</v>
      </c>
      <c r="H32" s="17">
        <v>1.0</v>
      </c>
      <c r="I32" s="17">
        <v>1.0</v>
      </c>
      <c r="J32" s="17" t="s">
        <v>747</v>
      </c>
      <c r="K32" s="58"/>
      <c r="L32" s="58"/>
      <c r="M32" s="58"/>
      <c r="N32" s="81"/>
    </row>
    <row r="33">
      <c r="E33" s="17">
        <v>31.0</v>
      </c>
      <c r="F33" s="17">
        <v>4.0</v>
      </c>
      <c r="G33" s="17">
        <v>5.0</v>
      </c>
      <c r="H33" s="17">
        <v>3.0</v>
      </c>
      <c r="I33" s="17">
        <v>3.0</v>
      </c>
      <c r="J33" s="17" t="s">
        <v>748</v>
      </c>
      <c r="K33" s="44" t="s">
        <v>775</v>
      </c>
      <c r="L33" s="58"/>
      <c r="M33" s="58"/>
      <c r="N33" s="81"/>
    </row>
    <row r="34">
      <c r="E34" s="17">
        <v>32.0</v>
      </c>
      <c r="F34" s="17">
        <v>3.0</v>
      </c>
      <c r="G34" s="17">
        <v>3.0</v>
      </c>
      <c r="H34" s="17">
        <v>3.0</v>
      </c>
      <c r="I34" s="17">
        <v>3.0</v>
      </c>
      <c r="J34" s="17" t="s">
        <v>748</v>
      </c>
      <c r="K34" s="44" t="s">
        <v>775</v>
      </c>
      <c r="L34" s="58"/>
      <c r="M34" s="58"/>
      <c r="N34" s="81"/>
    </row>
    <row r="35">
      <c r="E35" s="17">
        <v>33.0</v>
      </c>
      <c r="F35" s="17">
        <v>3.0</v>
      </c>
      <c r="G35" s="17">
        <v>4.0</v>
      </c>
      <c r="H35" s="17">
        <v>2.0</v>
      </c>
      <c r="I35" s="17">
        <v>3.0</v>
      </c>
      <c r="J35" s="17" t="s">
        <v>748</v>
      </c>
      <c r="K35" s="44" t="s">
        <v>775</v>
      </c>
      <c r="L35" s="58"/>
      <c r="M35" s="58"/>
      <c r="N35" s="81"/>
    </row>
    <row r="36">
      <c r="E36" s="17">
        <v>34.0</v>
      </c>
      <c r="F36" s="17">
        <v>3.0</v>
      </c>
      <c r="G36" s="17">
        <v>7.0</v>
      </c>
      <c r="H36" s="17">
        <v>3.0</v>
      </c>
      <c r="I36" s="17">
        <v>3.0</v>
      </c>
      <c r="J36" s="17" t="s">
        <v>748</v>
      </c>
      <c r="K36" s="44" t="s">
        <v>776</v>
      </c>
      <c r="L36" s="58"/>
      <c r="M36" s="58"/>
      <c r="N36" s="81"/>
    </row>
    <row r="37">
      <c r="E37" s="17">
        <v>35.0</v>
      </c>
      <c r="F37" s="17">
        <v>3.0</v>
      </c>
      <c r="G37" s="17">
        <v>7.0</v>
      </c>
      <c r="H37" s="17">
        <v>3.0</v>
      </c>
      <c r="I37" s="17">
        <v>3.0</v>
      </c>
      <c r="J37" s="17" t="s">
        <v>748</v>
      </c>
      <c r="K37" s="44" t="s">
        <v>775</v>
      </c>
      <c r="L37" s="58"/>
      <c r="M37" s="58"/>
      <c r="N37" s="81"/>
    </row>
    <row r="38">
      <c r="E38" s="17">
        <v>36.0</v>
      </c>
      <c r="F38" s="17">
        <v>3.0</v>
      </c>
      <c r="G38" s="17">
        <v>6.0</v>
      </c>
      <c r="H38" s="17">
        <v>3.0</v>
      </c>
      <c r="I38" s="17">
        <v>3.0</v>
      </c>
      <c r="J38" s="17" t="s">
        <v>748</v>
      </c>
      <c r="K38" s="44" t="s">
        <v>775</v>
      </c>
      <c r="L38" s="58"/>
      <c r="M38" s="58"/>
      <c r="N38" s="81"/>
    </row>
    <row r="39">
      <c r="E39" s="17">
        <v>37.0</v>
      </c>
      <c r="F39" s="17">
        <v>3.0</v>
      </c>
      <c r="G39" s="17">
        <v>7.0</v>
      </c>
      <c r="H39" s="17">
        <v>1.0</v>
      </c>
      <c r="I39" s="17">
        <v>2.0</v>
      </c>
      <c r="J39" s="17" t="s">
        <v>765</v>
      </c>
      <c r="K39" s="58"/>
      <c r="L39" s="44" t="s">
        <v>772</v>
      </c>
      <c r="M39" s="44" t="s">
        <v>560</v>
      </c>
      <c r="N39" s="81"/>
    </row>
    <row r="40">
      <c r="E40" s="17">
        <v>38.0</v>
      </c>
      <c r="F40" s="17">
        <v>3.0</v>
      </c>
      <c r="G40" s="17">
        <v>4.0</v>
      </c>
      <c r="H40" s="17">
        <v>2.0</v>
      </c>
      <c r="I40" s="17">
        <v>2.0</v>
      </c>
      <c r="J40" s="17" t="s">
        <v>765</v>
      </c>
      <c r="K40" s="58"/>
      <c r="L40" s="44" t="s">
        <v>772</v>
      </c>
      <c r="M40" s="58"/>
      <c r="N40" s="81"/>
    </row>
    <row r="41">
      <c r="E41" s="17">
        <v>39.0</v>
      </c>
      <c r="F41" s="17">
        <v>3.0</v>
      </c>
      <c r="G41" s="17">
        <v>3.0</v>
      </c>
      <c r="H41" s="17">
        <v>3.0</v>
      </c>
      <c r="I41" s="17">
        <v>3.0</v>
      </c>
      <c r="J41" s="17" t="s">
        <v>773</v>
      </c>
      <c r="K41" s="44" t="s">
        <v>777</v>
      </c>
      <c r="L41" s="58"/>
      <c r="M41" s="58"/>
      <c r="N41" s="81"/>
    </row>
    <row r="42">
      <c r="E42" s="17">
        <v>40.0</v>
      </c>
      <c r="F42" s="17">
        <v>3.0</v>
      </c>
      <c r="G42" s="17">
        <v>6.0</v>
      </c>
      <c r="H42" s="17">
        <v>3.0</v>
      </c>
      <c r="I42" s="17">
        <v>3.0</v>
      </c>
      <c r="J42" s="17" t="s">
        <v>765</v>
      </c>
      <c r="K42" s="58"/>
      <c r="L42" s="44" t="s">
        <v>772</v>
      </c>
      <c r="M42" s="58"/>
      <c r="N42" s="81"/>
    </row>
    <row r="43">
      <c r="E43" s="17">
        <v>41.0</v>
      </c>
      <c r="F43" s="17">
        <v>3.0</v>
      </c>
      <c r="G43" s="17">
        <v>4.0</v>
      </c>
      <c r="H43" s="17">
        <v>3.0</v>
      </c>
      <c r="I43" s="17">
        <v>3.0</v>
      </c>
      <c r="J43" s="17" t="s">
        <v>765</v>
      </c>
      <c r="K43" s="58"/>
      <c r="L43" s="44" t="s">
        <v>772</v>
      </c>
      <c r="M43" s="44" t="s">
        <v>564</v>
      </c>
      <c r="N43" s="81"/>
    </row>
    <row r="44">
      <c r="E44" s="17">
        <v>42.0</v>
      </c>
      <c r="F44" s="17">
        <v>3.0</v>
      </c>
      <c r="G44" s="17">
        <v>8.0</v>
      </c>
      <c r="H44" s="17">
        <v>3.0</v>
      </c>
      <c r="I44" s="17">
        <v>3.0</v>
      </c>
      <c r="J44" s="17" t="s">
        <v>765</v>
      </c>
      <c r="K44" s="58"/>
      <c r="L44" s="44" t="s">
        <v>772</v>
      </c>
      <c r="M44" s="58"/>
      <c r="N44" s="81"/>
    </row>
    <row r="45">
      <c r="E45" s="17">
        <v>43.0</v>
      </c>
      <c r="F45" s="17">
        <v>3.0</v>
      </c>
      <c r="G45" s="17">
        <v>6.0</v>
      </c>
      <c r="H45" s="17">
        <v>3.0</v>
      </c>
      <c r="I45" s="17">
        <v>3.0</v>
      </c>
      <c r="J45" s="17" t="s">
        <v>748</v>
      </c>
      <c r="K45" s="44" t="s">
        <v>775</v>
      </c>
      <c r="L45" s="58"/>
      <c r="M45" s="58"/>
      <c r="N45" s="81"/>
    </row>
    <row r="46">
      <c r="E46" s="17">
        <v>44.0</v>
      </c>
      <c r="F46" s="17">
        <v>3.0</v>
      </c>
      <c r="G46" s="17">
        <v>5.0</v>
      </c>
      <c r="H46" s="17">
        <v>1.0</v>
      </c>
      <c r="I46" s="17">
        <v>1.0</v>
      </c>
      <c r="J46" s="17" t="s">
        <v>747</v>
      </c>
      <c r="K46" s="58"/>
      <c r="L46" s="58"/>
      <c r="M46" s="58"/>
      <c r="N46" s="81"/>
    </row>
    <row r="47">
      <c r="E47" s="17">
        <v>45.0</v>
      </c>
      <c r="F47" s="17">
        <v>3.0</v>
      </c>
      <c r="G47" s="17">
        <v>20.0</v>
      </c>
      <c r="H47" s="17">
        <v>1.0</v>
      </c>
      <c r="I47" s="17">
        <v>1.0</v>
      </c>
      <c r="J47" s="17" t="s">
        <v>747</v>
      </c>
      <c r="K47" s="58"/>
      <c r="L47" s="58"/>
      <c r="M47" s="58"/>
      <c r="N47" s="81"/>
    </row>
    <row r="48">
      <c r="E48" s="17">
        <v>46.0</v>
      </c>
      <c r="F48" s="17">
        <v>3.0</v>
      </c>
      <c r="G48" s="17">
        <v>5.0</v>
      </c>
      <c r="H48" s="17">
        <v>2.0</v>
      </c>
      <c r="I48" s="17">
        <v>2.0</v>
      </c>
      <c r="J48" s="17" t="s">
        <v>748</v>
      </c>
      <c r="K48" s="44" t="s">
        <v>775</v>
      </c>
      <c r="L48" s="58"/>
      <c r="M48" s="58"/>
      <c r="N48" s="81"/>
    </row>
    <row r="49">
      <c r="E49" s="17">
        <v>47.0</v>
      </c>
      <c r="F49" s="17">
        <v>4.0</v>
      </c>
      <c r="G49" s="17">
        <v>10.0</v>
      </c>
      <c r="H49" s="17">
        <v>2.0</v>
      </c>
      <c r="I49" s="17">
        <v>1.0</v>
      </c>
      <c r="J49" s="17" t="s">
        <v>747</v>
      </c>
      <c r="K49" s="58"/>
      <c r="L49" s="58"/>
      <c r="M49" s="58"/>
      <c r="N49" s="81"/>
    </row>
    <row r="50">
      <c r="E50" s="17">
        <v>48.0</v>
      </c>
      <c r="F50" s="17">
        <v>3.0</v>
      </c>
      <c r="G50" s="17">
        <v>7.0</v>
      </c>
      <c r="H50" s="17">
        <v>3.0</v>
      </c>
      <c r="I50" s="17">
        <v>3.0</v>
      </c>
      <c r="J50" s="17" t="s">
        <v>765</v>
      </c>
      <c r="K50" s="58"/>
      <c r="L50" s="44" t="s">
        <v>772</v>
      </c>
      <c r="M50" s="58"/>
      <c r="N50" s="81"/>
    </row>
    <row r="51">
      <c r="E51" s="17">
        <v>49.0</v>
      </c>
      <c r="F51" s="17">
        <v>3.0</v>
      </c>
      <c r="G51" s="17">
        <v>8.0</v>
      </c>
      <c r="H51" s="17">
        <v>3.0</v>
      </c>
      <c r="I51" s="17">
        <v>3.0</v>
      </c>
      <c r="J51" s="17" t="s">
        <v>765</v>
      </c>
      <c r="K51" s="58"/>
      <c r="L51" s="44" t="s">
        <v>772</v>
      </c>
      <c r="M51" s="58"/>
      <c r="N51" s="81"/>
    </row>
    <row r="52">
      <c r="E52" s="17">
        <v>50.0</v>
      </c>
      <c r="F52" s="17">
        <v>3.0</v>
      </c>
      <c r="G52" s="17">
        <v>7.0</v>
      </c>
      <c r="H52" s="17">
        <v>3.0</v>
      </c>
      <c r="I52" s="17">
        <v>3.0</v>
      </c>
      <c r="J52" s="17" t="s">
        <v>748</v>
      </c>
      <c r="K52" s="44" t="s">
        <v>775</v>
      </c>
      <c r="L52" s="58"/>
      <c r="M52" s="58"/>
      <c r="N52" s="81"/>
    </row>
    <row r="53">
      <c r="E53" s="17">
        <v>51.0</v>
      </c>
      <c r="F53" s="17">
        <v>3.0</v>
      </c>
      <c r="G53" s="17">
        <v>7.0</v>
      </c>
      <c r="H53" s="17">
        <v>2.0</v>
      </c>
      <c r="I53" s="17">
        <v>3.0</v>
      </c>
      <c r="J53" s="17" t="s">
        <v>748</v>
      </c>
      <c r="K53" s="44" t="s">
        <v>775</v>
      </c>
      <c r="L53" s="58"/>
      <c r="M53" s="58"/>
      <c r="N53" s="81"/>
    </row>
    <row r="54">
      <c r="E54" s="17">
        <v>52.0</v>
      </c>
      <c r="F54" s="17">
        <v>3.0</v>
      </c>
      <c r="G54" s="17">
        <v>4.0</v>
      </c>
      <c r="H54" s="17">
        <v>3.0</v>
      </c>
      <c r="I54" s="17">
        <v>3.0</v>
      </c>
      <c r="J54" s="17" t="s">
        <v>748</v>
      </c>
      <c r="K54" s="44" t="s">
        <v>775</v>
      </c>
      <c r="L54" s="58"/>
      <c r="M54" s="58"/>
      <c r="N54" s="81"/>
    </row>
    <row r="55">
      <c r="E55" s="17">
        <v>53.0</v>
      </c>
      <c r="F55" s="17">
        <v>3.0</v>
      </c>
      <c r="G55" s="17">
        <v>10.0</v>
      </c>
      <c r="H55" s="17">
        <v>1.0</v>
      </c>
      <c r="I55" s="17">
        <v>1.0</v>
      </c>
      <c r="J55" s="17" t="s">
        <v>747</v>
      </c>
      <c r="K55" s="58"/>
      <c r="L55" s="58"/>
      <c r="M55" s="58"/>
      <c r="N55" s="81"/>
    </row>
    <row r="56">
      <c r="E56" s="17">
        <v>54.0</v>
      </c>
      <c r="F56" s="17">
        <v>3.0</v>
      </c>
      <c r="G56" s="17">
        <v>5.0</v>
      </c>
      <c r="H56" s="17">
        <v>3.0</v>
      </c>
      <c r="I56" s="17">
        <v>3.0</v>
      </c>
      <c r="J56" s="17" t="s">
        <v>748</v>
      </c>
      <c r="K56" s="44" t="s">
        <v>775</v>
      </c>
      <c r="L56" s="58"/>
      <c r="M56" s="58"/>
      <c r="N56" s="81"/>
    </row>
    <row r="57">
      <c r="E57" s="17">
        <v>55.0</v>
      </c>
      <c r="F57" s="17">
        <v>3.0</v>
      </c>
      <c r="G57" s="17">
        <v>4.0</v>
      </c>
      <c r="H57" s="17">
        <v>3.0</v>
      </c>
      <c r="I57" s="17">
        <v>3.0</v>
      </c>
      <c r="J57" s="17" t="s">
        <v>765</v>
      </c>
      <c r="K57" s="58"/>
      <c r="L57" s="44" t="s">
        <v>772</v>
      </c>
      <c r="M57" s="58"/>
      <c r="N57" s="81"/>
    </row>
    <row r="58">
      <c r="E58" s="17">
        <v>56.0</v>
      </c>
      <c r="F58" s="17">
        <v>3.0</v>
      </c>
      <c r="G58" s="17">
        <v>6.0</v>
      </c>
      <c r="H58" s="17">
        <v>3.0</v>
      </c>
      <c r="I58" s="17">
        <v>3.0</v>
      </c>
      <c r="J58" s="17" t="s">
        <v>748</v>
      </c>
      <c r="K58" s="44" t="s">
        <v>775</v>
      </c>
      <c r="L58" s="58"/>
      <c r="M58" s="58"/>
      <c r="N58" s="81"/>
    </row>
    <row r="59">
      <c r="E59" s="17">
        <v>57.0</v>
      </c>
      <c r="F59" s="17">
        <v>3.0</v>
      </c>
      <c r="G59" s="17">
        <v>7.0</v>
      </c>
      <c r="H59" s="17">
        <v>3.0</v>
      </c>
      <c r="I59" s="17">
        <v>3.0</v>
      </c>
      <c r="J59" s="17" t="s">
        <v>748</v>
      </c>
      <c r="K59" s="44" t="s">
        <v>775</v>
      </c>
      <c r="L59" s="58"/>
      <c r="M59" s="58"/>
      <c r="N59" s="81"/>
    </row>
    <row r="60">
      <c r="E60" s="17">
        <v>58.0</v>
      </c>
      <c r="F60" s="17">
        <v>3.0</v>
      </c>
      <c r="G60" s="17">
        <v>7.0</v>
      </c>
      <c r="H60" s="17">
        <v>3.0</v>
      </c>
      <c r="I60" s="17">
        <v>3.0</v>
      </c>
      <c r="J60" s="17" t="s">
        <v>765</v>
      </c>
      <c r="K60" s="58"/>
      <c r="L60" s="44" t="s">
        <v>772</v>
      </c>
      <c r="M60" s="58"/>
      <c r="N60" s="81"/>
    </row>
    <row r="61">
      <c r="E61" s="17">
        <v>59.0</v>
      </c>
      <c r="F61" s="17">
        <v>3.0</v>
      </c>
      <c r="G61" s="17">
        <v>4.0</v>
      </c>
      <c r="H61" s="17">
        <v>2.0</v>
      </c>
      <c r="I61" s="17">
        <v>2.0</v>
      </c>
      <c r="J61" s="17" t="s">
        <v>765</v>
      </c>
      <c r="K61" s="58"/>
      <c r="L61" s="44" t="s">
        <v>772</v>
      </c>
      <c r="M61" s="44" t="s">
        <v>572</v>
      </c>
      <c r="N61" s="81"/>
    </row>
    <row r="62">
      <c r="E62" s="17">
        <v>60.0</v>
      </c>
      <c r="F62" s="17">
        <v>3.0</v>
      </c>
      <c r="G62" s="17">
        <v>7.0</v>
      </c>
      <c r="H62" s="17">
        <v>2.0</v>
      </c>
      <c r="I62" s="17">
        <v>3.0</v>
      </c>
      <c r="J62" s="17" t="s">
        <v>748</v>
      </c>
      <c r="K62" s="44" t="s">
        <v>775</v>
      </c>
      <c r="L62" s="58"/>
      <c r="M62" s="58"/>
      <c r="N62" s="81"/>
    </row>
    <row r="63">
      <c r="E63" s="17">
        <v>61.0</v>
      </c>
      <c r="F63" s="17">
        <v>3.0</v>
      </c>
      <c r="G63" s="17">
        <v>6.0</v>
      </c>
      <c r="H63" s="17">
        <v>3.0</v>
      </c>
      <c r="I63" s="17">
        <v>3.0</v>
      </c>
      <c r="J63" s="17" t="s">
        <v>748</v>
      </c>
      <c r="K63" s="44" t="s">
        <v>775</v>
      </c>
      <c r="L63" s="58"/>
      <c r="M63" s="58"/>
      <c r="N63" s="81"/>
    </row>
    <row r="64">
      <c r="E64" s="17">
        <v>62.0</v>
      </c>
      <c r="F64" s="17">
        <v>3.0</v>
      </c>
      <c r="G64" s="17">
        <v>8.0</v>
      </c>
      <c r="H64" s="17">
        <v>3.0</v>
      </c>
      <c r="I64" s="17">
        <v>3.0</v>
      </c>
      <c r="J64" s="17" t="s">
        <v>748</v>
      </c>
      <c r="K64" s="44" t="s">
        <v>775</v>
      </c>
      <c r="L64" s="58"/>
      <c r="M64" s="58"/>
      <c r="N64" s="81"/>
    </row>
    <row r="65">
      <c r="E65" s="17">
        <v>63.0</v>
      </c>
      <c r="F65" s="17">
        <v>20.0</v>
      </c>
      <c r="G65" s="17">
        <v>8.0</v>
      </c>
      <c r="H65" s="17">
        <v>13.0</v>
      </c>
      <c r="I65" s="17">
        <v>15.0</v>
      </c>
      <c r="J65" s="17" t="s">
        <v>765</v>
      </c>
      <c r="K65" s="58"/>
      <c r="L65" s="44" t="s">
        <v>772</v>
      </c>
      <c r="M65" s="44" t="s">
        <v>574</v>
      </c>
      <c r="N65" s="81"/>
    </row>
    <row r="66">
      <c r="E66" s="17">
        <v>64.0</v>
      </c>
      <c r="F66" s="17">
        <v>3.0</v>
      </c>
      <c r="G66" s="17">
        <v>4.0</v>
      </c>
      <c r="H66" s="17">
        <v>3.0</v>
      </c>
      <c r="I66" s="17">
        <v>3.0</v>
      </c>
      <c r="J66" s="17" t="s">
        <v>748</v>
      </c>
      <c r="K66" s="44" t="s">
        <v>775</v>
      </c>
      <c r="L66" s="58"/>
      <c r="M66" s="58"/>
      <c r="N66" s="81"/>
    </row>
    <row r="67">
      <c r="E67" s="17">
        <v>65.0</v>
      </c>
      <c r="F67" s="17">
        <v>4.0</v>
      </c>
      <c r="G67" s="17">
        <v>6.0</v>
      </c>
      <c r="H67" s="17">
        <v>4.0</v>
      </c>
      <c r="I67" s="17">
        <v>4.0</v>
      </c>
      <c r="J67" s="17" t="s">
        <v>748</v>
      </c>
      <c r="K67" s="44" t="s">
        <v>775</v>
      </c>
      <c r="L67" s="58"/>
      <c r="M67" s="58"/>
      <c r="N67" s="81"/>
    </row>
    <row r="68">
      <c r="E68" s="17">
        <v>66.0</v>
      </c>
      <c r="F68" s="17">
        <v>4.0</v>
      </c>
      <c r="G68" s="17">
        <v>5.0</v>
      </c>
      <c r="H68" s="17">
        <v>3.0</v>
      </c>
      <c r="I68" s="17">
        <v>3.0</v>
      </c>
      <c r="J68" s="17" t="s">
        <v>748</v>
      </c>
      <c r="K68" s="44" t="s">
        <v>775</v>
      </c>
      <c r="L68" s="58"/>
      <c r="M68" s="58"/>
      <c r="N68" s="81"/>
    </row>
    <row r="69">
      <c r="E69" s="17">
        <v>67.0</v>
      </c>
      <c r="F69" s="17">
        <v>3.0</v>
      </c>
      <c r="G69" s="17">
        <v>8.0</v>
      </c>
      <c r="H69" s="17">
        <v>3.0</v>
      </c>
      <c r="I69" s="17">
        <v>3.0</v>
      </c>
      <c r="J69" s="17" t="s">
        <v>748</v>
      </c>
      <c r="K69" s="44" t="s">
        <v>775</v>
      </c>
      <c r="L69" s="58"/>
      <c r="M69" s="58"/>
      <c r="N69" s="81"/>
    </row>
    <row r="70">
      <c r="E70" s="17">
        <v>68.0</v>
      </c>
      <c r="F70" s="17">
        <v>3.0</v>
      </c>
      <c r="G70" s="17">
        <v>9.0</v>
      </c>
      <c r="H70" s="17">
        <v>2.0</v>
      </c>
      <c r="I70" s="17">
        <v>2.0</v>
      </c>
      <c r="J70" s="17" t="s">
        <v>748</v>
      </c>
      <c r="K70" s="44" t="s">
        <v>775</v>
      </c>
      <c r="L70" s="58"/>
      <c r="M70" s="58"/>
      <c r="N70" s="81"/>
    </row>
    <row r="71">
      <c r="E71" s="17">
        <v>69.0</v>
      </c>
      <c r="F71" s="17">
        <v>3.0</v>
      </c>
      <c r="G71" s="17">
        <v>9.0</v>
      </c>
      <c r="H71" s="17">
        <v>1.0</v>
      </c>
      <c r="I71" s="17">
        <v>1.0</v>
      </c>
      <c r="J71" s="17" t="s">
        <v>747</v>
      </c>
      <c r="K71" s="58"/>
      <c r="L71" s="58"/>
      <c r="M71" s="58"/>
      <c r="N71" s="81"/>
    </row>
    <row r="72">
      <c r="E72" s="17">
        <v>10.0</v>
      </c>
      <c r="F72" s="17">
        <v>3.0</v>
      </c>
      <c r="G72" s="17">
        <v>7.0</v>
      </c>
      <c r="H72" s="17">
        <v>3.0</v>
      </c>
      <c r="I72" s="17">
        <v>3.0</v>
      </c>
      <c r="J72" s="17" t="s">
        <v>748</v>
      </c>
      <c r="K72" s="44" t="s">
        <v>775</v>
      </c>
      <c r="L72" s="58"/>
      <c r="M72" s="58"/>
      <c r="N72" s="81"/>
    </row>
    <row r="73">
      <c r="E73" s="17">
        <v>71.0</v>
      </c>
      <c r="F73" s="17">
        <v>3.0</v>
      </c>
      <c r="G73" s="17">
        <v>15.0</v>
      </c>
      <c r="H73" s="17">
        <v>1.0</v>
      </c>
      <c r="I73" s="17">
        <v>1.0</v>
      </c>
      <c r="J73" s="17" t="s">
        <v>747</v>
      </c>
      <c r="K73" s="58"/>
      <c r="L73" s="58"/>
      <c r="M73" s="58"/>
      <c r="N73" s="81"/>
    </row>
    <row r="74">
      <c r="E74" s="17">
        <v>72.0</v>
      </c>
      <c r="F74" s="17">
        <v>3.0</v>
      </c>
      <c r="G74" s="17">
        <v>9.0</v>
      </c>
      <c r="H74" s="17">
        <v>3.0</v>
      </c>
      <c r="I74" s="17">
        <v>3.0</v>
      </c>
      <c r="J74" s="17" t="s">
        <v>748</v>
      </c>
      <c r="K74" s="44" t="s">
        <v>775</v>
      </c>
      <c r="L74" s="58"/>
      <c r="M74" s="58"/>
      <c r="N74" s="81"/>
    </row>
    <row r="75">
      <c r="E75" s="17">
        <v>73.0</v>
      </c>
      <c r="F75" s="17">
        <v>3.0</v>
      </c>
      <c r="G75" s="17">
        <v>11.0</v>
      </c>
      <c r="H75" s="17">
        <v>2.0</v>
      </c>
      <c r="I75" s="17">
        <v>2.0</v>
      </c>
      <c r="J75" s="17" t="s">
        <v>748</v>
      </c>
      <c r="K75" s="44" t="s">
        <v>775</v>
      </c>
      <c r="L75" s="58"/>
      <c r="M75" s="58"/>
      <c r="N75" s="81"/>
    </row>
    <row r="76">
      <c r="E76" s="17">
        <v>74.0</v>
      </c>
      <c r="F76" s="17">
        <v>3.0</v>
      </c>
      <c r="G76" s="17">
        <v>5.0</v>
      </c>
      <c r="H76" s="17">
        <v>1.0</v>
      </c>
      <c r="I76" s="17">
        <v>1.0</v>
      </c>
      <c r="J76" s="17" t="s">
        <v>747</v>
      </c>
      <c r="K76" s="58"/>
      <c r="L76" s="58"/>
      <c r="M76" s="58"/>
      <c r="N76" s="81"/>
    </row>
    <row r="77">
      <c r="E77" s="17">
        <v>75.0</v>
      </c>
      <c r="F77" s="17">
        <v>4.0</v>
      </c>
      <c r="G77" s="17">
        <v>8.0</v>
      </c>
      <c r="H77" s="17">
        <v>1.0</v>
      </c>
      <c r="I77" s="17">
        <v>1.0</v>
      </c>
      <c r="J77" s="17" t="s">
        <v>747</v>
      </c>
      <c r="K77" s="58"/>
      <c r="L77" s="58"/>
      <c r="M77" s="58"/>
      <c r="N77" s="81"/>
    </row>
    <row r="78">
      <c r="E78" s="17">
        <v>76.0</v>
      </c>
      <c r="F78" s="17">
        <v>3.0</v>
      </c>
      <c r="G78" s="17">
        <v>9.0</v>
      </c>
      <c r="H78" s="17">
        <v>1.0</v>
      </c>
      <c r="I78" s="17">
        <v>2.0</v>
      </c>
      <c r="J78" s="17" t="s">
        <v>748</v>
      </c>
      <c r="K78" s="44" t="s">
        <v>778</v>
      </c>
      <c r="L78" s="58"/>
      <c r="M78" s="58"/>
      <c r="N78" s="81"/>
    </row>
    <row r="79">
      <c r="E79" s="17">
        <v>77.0</v>
      </c>
      <c r="F79" s="17">
        <v>3.0</v>
      </c>
      <c r="G79" s="17">
        <v>11.0</v>
      </c>
      <c r="H79" s="17">
        <v>3.0</v>
      </c>
      <c r="I79" s="17">
        <v>3.0</v>
      </c>
      <c r="J79" s="17" t="s">
        <v>765</v>
      </c>
      <c r="K79" s="58"/>
      <c r="L79" s="44" t="s">
        <v>772</v>
      </c>
      <c r="M79" s="58"/>
      <c r="N79" s="81"/>
    </row>
    <row r="80">
      <c r="E80" s="17">
        <v>78.0</v>
      </c>
      <c r="F80" s="17">
        <v>3.0</v>
      </c>
      <c r="G80" s="17">
        <v>4.0</v>
      </c>
      <c r="H80" s="17">
        <v>3.0</v>
      </c>
      <c r="I80" s="17">
        <v>3.0</v>
      </c>
      <c r="J80" s="17" t="s">
        <v>748</v>
      </c>
      <c r="K80" s="44" t="s">
        <v>775</v>
      </c>
      <c r="L80" s="58"/>
      <c r="M80" s="58"/>
      <c r="N80" s="81"/>
    </row>
    <row r="81">
      <c r="E81" s="17">
        <v>79.0</v>
      </c>
      <c r="F81" s="17">
        <v>3.0</v>
      </c>
      <c r="G81" s="17">
        <v>8.0</v>
      </c>
      <c r="H81" s="17">
        <v>2.0</v>
      </c>
      <c r="I81" s="17">
        <v>2.0</v>
      </c>
      <c r="J81" s="17" t="s">
        <v>748</v>
      </c>
      <c r="K81" s="44" t="s">
        <v>775</v>
      </c>
      <c r="L81" s="58"/>
      <c r="M81" s="58"/>
      <c r="N81" s="81"/>
    </row>
    <row r="82">
      <c r="E82" s="17">
        <v>80.0</v>
      </c>
      <c r="F82" s="17">
        <v>3.0</v>
      </c>
      <c r="G82" s="17">
        <v>6.0</v>
      </c>
      <c r="H82" s="17">
        <v>2.0</v>
      </c>
      <c r="I82" s="17">
        <v>2.0</v>
      </c>
      <c r="J82" s="17" t="s">
        <v>748</v>
      </c>
      <c r="K82" s="44" t="s">
        <v>775</v>
      </c>
      <c r="L82" s="58"/>
      <c r="M82" s="58"/>
      <c r="N82" s="81"/>
    </row>
    <row r="83">
      <c r="E83" s="17">
        <v>81.0</v>
      </c>
      <c r="F83" s="17">
        <v>3.0</v>
      </c>
      <c r="G83" s="17">
        <v>3.0</v>
      </c>
      <c r="H83" s="17">
        <v>2.0</v>
      </c>
      <c r="I83" s="17">
        <v>2.0</v>
      </c>
      <c r="J83" s="17" t="s">
        <v>765</v>
      </c>
      <c r="K83" s="58"/>
      <c r="L83" s="44" t="s">
        <v>772</v>
      </c>
      <c r="M83" s="44" t="s">
        <v>578</v>
      </c>
      <c r="N83" s="81"/>
    </row>
    <row r="84">
      <c r="E84" s="17">
        <v>82.0</v>
      </c>
      <c r="F84" s="17">
        <v>3.0</v>
      </c>
      <c r="G84" s="17">
        <v>4.0</v>
      </c>
      <c r="H84" s="17">
        <v>2.0</v>
      </c>
      <c r="I84" s="17">
        <v>2.0</v>
      </c>
      <c r="J84" s="17" t="s">
        <v>757</v>
      </c>
      <c r="K84" s="44" t="s">
        <v>778</v>
      </c>
      <c r="L84" s="58"/>
      <c r="M84" s="58"/>
      <c r="N84" s="81"/>
    </row>
    <row r="85">
      <c r="E85" s="17">
        <v>83.0</v>
      </c>
      <c r="F85" s="17">
        <v>3.0</v>
      </c>
      <c r="G85" s="17">
        <v>6.0</v>
      </c>
      <c r="H85" s="17">
        <v>3.0</v>
      </c>
      <c r="I85" s="17">
        <v>3.0</v>
      </c>
      <c r="J85" s="17" t="s">
        <v>748</v>
      </c>
      <c r="K85" s="44" t="s">
        <v>775</v>
      </c>
      <c r="L85" s="58"/>
      <c r="M85" s="58"/>
      <c r="N85" s="81"/>
    </row>
    <row r="86">
      <c r="E86" s="17">
        <v>84.0</v>
      </c>
      <c r="F86" s="17">
        <v>3.0</v>
      </c>
      <c r="G86" s="17">
        <v>6.0</v>
      </c>
      <c r="H86" s="17">
        <v>2.0</v>
      </c>
      <c r="I86" s="17">
        <v>2.0</v>
      </c>
      <c r="J86" s="17" t="s">
        <v>748</v>
      </c>
      <c r="K86" s="44" t="s">
        <v>775</v>
      </c>
      <c r="L86" s="58"/>
      <c r="M86" s="58"/>
      <c r="N86" s="81"/>
    </row>
    <row r="87">
      <c r="E87" s="17">
        <v>85.0</v>
      </c>
      <c r="F87" s="17">
        <v>3.0</v>
      </c>
      <c r="G87" s="17">
        <v>5.0</v>
      </c>
      <c r="H87" s="17">
        <v>2.0</v>
      </c>
      <c r="I87" s="17">
        <v>2.0</v>
      </c>
      <c r="J87" s="17" t="s">
        <v>765</v>
      </c>
      <c r="K87" s="58"/>
      <c r="L87" s="44" t="s">
        <v>772</v>
      </c>
      <c r="M87" s="44" t="s">
        <v>582</v>
      </c>
      <c r="N87" s="81"/>
    </row>
    <row r="88">
      <c r="E88" s="17">
        <v>86.0</v>
      </c>
      <c r="F88" s="17">
        <v>4.0</v>
      </c>
      <c r="G88" s="17">
        <v>7.0</v>
      </c>
      <c r="H88" s="17">
        <v>4.0</v>
      </c>
      <c r="I88" s="17">
        <v>4.0</v>
      </c>
      <c r="J88" s="17" t="s">
        <v>765</v>
      </c>
      <c r="K88" s="58"/>
      <c r="L88" s="44" t="s">
        <v>772</v>
      </c>
      <c r="M88" s="58"/>
      <c r="N88" s="81"/>
    </row>
    <row r="89">
      <c r="E89" s="17">
        <v>87.0</v>
      </c>
      <c r="F89" s="17">
        <v>3.0</v>
      </c>
      <c r="G89" s="17">
        <v>33.0</v>
      </c>
      <c r="H89" s="17">
        <v>1.0</v>
      </c>
      <c r="I89" s="17">
        <v>1.0</v>
      </c>
      <c r="J89" s="17" t="s">
        <v>747</v>
      </c>
      <c r="K89" s="58"/>
      <c r="L89" s="58"/>
      <c r="M89" s="58"/>
      <c r="N89" s="81"/>
    </row>
    <row r="90">
      <c r="E90" s="17">
        <v>88.0</v>
      </c>
      <c r="F90" s="17">
        <v>3.0</v>
      </c>
      <c r="G90" s="17">
        <v>6.0</v>
      </c>
      <c r="H90" s="17">
        <v>3.0</v>
      </c>
      <c r="I90" s="17">
        <v>3.0</v>
      </c>
      <c r="J90" s="17" t="s">
        <v>748</v>
      </c>
      <c r="K90" s="44" t="s">
        <v>775</v>
      </c>
      <c r="L90" s="58"/>
      <c r="M90" s="58"/>
      <c r="N90" s="81"/>
    </row>
    <row r="91">
      <c r="E91" s="17">
        <v>89.0</v>
      </c>
      <c r="F91" s="17">
        <v>3.0</v>
      </c>
      <c r="G91" s="17">
        <v>5.0</v>
      </c>
      <c r="H91" s="17">
        <v>2.0</v>
      </c>
      <c r="I91" s="17">
        <v>3.0</v>
      </c>
      <c r="J91" s="17" t="s">
        <v>765</v>
      </c>
      <c r="K91" s="58"/>
      <c r="L91" s="44" t="s">
        <v>772</v>
      </c>
      <c r="M91" s="58"/>
      <c r="N91" s="81"/>
    </row>
    <row r="92">
      <c r="E92" s="17">
        <v>90.0</v>
      </c>
      <c r="F92" s="17">
        <v>3.0</v>
      </c>
      <c r="G92" s="17">
        <v>6.0</v>
      </c>
      <c r="H92" s="17">
        <v>3.0</v>
      </c>
      <c r="I92" s="17">
        <v>2.0</v>
      </c>
      <c r="J92" s="17" t="s">
        <v>765</v>
      </c>
      <c r="K92" s="58"/>
      <c r="L92" s="44" t="s">
        <v>772</v>
      </c>
      <c r="M92" s="58"/>
      <c r="N92" s="81"/>
    </row>
    <row r="93">
      <c r="E93" s="17">
        <v>91.0</v>
      </c>
      <c r="F93" s="17">
        <v>3.0</v>
      </c>
      <c r="G93" s="17">
        <v>5.0</v>
      </c>
      <c r="H93" s="17">
        <v>2.0</v>
      </c>
      <c r="I93" s="17">
        <v>3.0</v>
      </c>
      <c r="J93" s="17" t="s">
        <v>765</v>
      </c>
      <c r="K93" s="58"/>
      <c r="L93" s="44" t="s">
        <v>772</v>
      </c>
      <c r="M93" s="44" t="s">
        <v>582</v>
      </c>
      <c r="N93" s="81"/>
    </row>
    <row r="94">
      <c r="E94" s="17">
        <v>92.0</v>
      </c>
      <c r="F94" s="17">
        <v>3.0</v>
      </c>
      <c r="G94" s="17">
        <v>13.0</v>
      </c>
      <c r="H94" s="17">
        <v>3.0</v>
      </c>
      <c r="I94" s="17">
        <v>3.0</v>
      </c>
      <c r="J94" s="17" t="s">
        <v>748</v>
      </c>
      <c r="K94" s="44" t="s">
        <v>775</v>
      </c>
      <c r="L94" s="58"/>
      <c r="M94" s="58"/>
      <c r="N94" s="81"/>
    </row>
    <row r="95">
      <c r="E95" s="17">
        <v>93.0</v>
      </c>
      <c r="F95" s="17">
        <v>3.0</v>
      </c>
      <c r="G95" s="17">
        <v>5.0</v>
      </c>
      <c r="H95" s="17">
        <v>3.0</v>
      </c>
      <c r="I95" s="17">
        <v>3.0</v>
      </c>
      <c r="J95" s="17" t="s">
        <v>748</v>
      </c>
      <c r="K95" s="44" t="s">
        <v>775</v>
      </c>
      <c r="L95" s="58"/>
      <c r="M95" s="58"/>
      <c r="N95" s="81"/>
    </row>
    <row r="96">
      <c r="E96" s="17">
        <v>94.0</v>
      </c>
      <c r="F96" s="17">
        <v>4.0</v>
      </c>
      <c r="G96" s="17">
        <v>7.0</v>
      </c>
      <c r="H96" s="17">
        <v>4.0</v>
      </c>
      <c r="I96" s="17">
        <v>4.0</v>
      </c>
      <c r="J96" s="17" t="s">
        <v>748</v>
      </c>
      <c r="K96" s="44" t="s">
        <v>775</v>
      </c>
      <c r="L96" s="58"/>
      <c r="M96" s="58"/>
      <c r="N96" s="81"/>
    </row>
    <row r="97">
      <c r="E97" s="17">
        <v>95.0</v>
      </c>
      <c r="F97" s="17">
        <v>4.0</v>
      </c>
      <c r="G97" s="17">
        <v>3.0</v>
      </c>
      <c r="H97" s="17">
        <v>4.0</v>
      </c>
      <c r="I97" s="17">
        <v>4.0</v>
      </c>
      <c r="J97" s="17" t="s">
        <v>748</v>
      </c>
      <c r="K97" s="44" t="s">
        <v>775</v>
      </c>
      <c r="L97" s="58"/>
      <c r="M97" s="58"/>
      <c r="N97" s="81"/>
    </row>
    <row r="98">
      <c r="E98" s="17">
        <v>96.0</v>
      </c>
      <c r="F98" s="17">
        <v>3.0</v>
      </c>
      <c r="G98" s="17">
        <v>8.0</v>
      </c>
      <c r="H98" s="17">
        <v>2.0</v>
      </c>
      <c r="I98" s="17">
        <v>2.0</v>
      </c>
      <c r="J98" s="17" t="s">
        <v>748</v>
      </c>
      <c r="K98" s="44" t="s">
        <v>775</v>
      </c>
      <c r="L98" s="58"/>
      <c r="M98" s="58"/>
      <c r="N98" s="81"/>
    </row>
    <row r="99">
      <c r="E99" s="17">
        <v>97.0</v>
      </c>
      <c r="F99" s="17">
        <v>3.0</v>
      </c>
      <c r="G99" s="17">
        <v>4.0</v>
      </c>
      <c r="H99" s="17">
        <v>3.0</v>
      </c>
      <c r="I99" s="17">
        <v>3.0</v>
      </c>
      <c r="J99" s="17" t="s">
        <v>748</v>
      </c>
      <c r="K99" s="44" t="s">
        <v>775</v>
      </c>
      <c r="L99" s="58"/>
      <c r="M99" s="58"/>
      <c r="N99" s="81"/>
    </row>
    <row r="100">
      <c r="E100" s="17">
        <v>98.0</v>
      </c>
      <c r="F100" s="17">
        <v>3.0</v>
      </c>
      <c r="G100" s="17">
        <v>6.0</v>
      </c>
      <c r="H100" s="17">
        <v>1.0</v>
      </c>
      <c r="I100" s="17">
        <v>1.0</v>
      </c>
      <c r="J100" s="17" t="s">
        <v>747</v>
      </c>
      <c r="K100" s="58"/>
      <c r="L100" s="58"/>
      <c r="M100" s="58"/>
      <c r="N100" s="81"/>
    </row>
    <row r="101">
      <c r="E101" s="17">
        <v>99.0</v>
      </c>
      <c r="F101" s="17">
        <v>5.0</v>
      </c>
      <c r="G101" s="17">
        <v>7.0</v>
      </c>
      <c r="H101" s="17">
        <v>3.0</v>
      </c>
      <c r="I101" s="17">
        <v>3.0</v>
      </c>
      <c r="J101" s="17" t="s">
        <v>765</v>
      </c>
      <c r="K101" s="58"/>
      <c r="L101" s="44" t="s">
        <v>772</v>
      </c>
      <c r="M101" s="58"/>
      <c r="N101" s="81"/>
    </row>
    <row r="102">
      <c r="E102" s="17">
        <v>100.0</v>
      </c>
      <c r="F102" s="17">
        <v>3.0</v>
      </c>
      <c r="G102" s="17">
        <v>7.0</v>
      </c>
      <c r="H102" s="17">
        <v>1.0</v>
      </c>
      <c r="I102" s="17">
        <v>1.0</v>
      </c>
      <c r="J102" s="17" t="s">
        <v>747</v>
      </c>
      <c r="K102" s="58"/>
      <c r="L102" s="58"/>
      <c r="M102" s="58"/>
      <c r="N102" s="81"/>
    </row>
    <row r="103">
      <c r="E103" s="17">
        <v>101.0</v>
      </c>
      <c r="F103" s="17">
        <v>3.0</v>
      </c>
      <c r="G103" s="17">
        <v>9.0</v>
      </c>
      <c r="H103" s="17">
        <v>3.0</v>
      </c>
      <c r="I103" s="17">
        <v>3.0</v>
      </c>
      <c r="J103" s="17" t="s">
        <v>748</v>
      </c>
      <c r="K103" s="44" t="s">
        <v>775</v>
      </c>
      <c r="L103" s="58"/>
      <c r="M103" s="58"/>
      <c r="N103" s="81"/>
    </row>
    <row r="104">
      <c r="E104" s="17">
        <v>102.0</v>
      </c>
      <c r="F104" s="17">
        <v>4.0</v>
      </c>
      <c r="G104" s="17">
        <v>3.0</v>
      </c>
      <c r="H104" s="17">
        <v>3.0</v>
      </c>
      <c r="I104" s="17">
        <v>4.0</v>
      </c>
      <c r="J104" s="17" t="s">
        <v>748</v>
      </c>
      <c r="K104" s="44" t="s">
        <v>775</v>
      </c>
      <c r="L104" s="58"/>
      <c r="M104" s="58"/>
      <c r="N104" s="81"/>
    </row>
    <row r="105">
      <c r="E105" s="17">
        <v>103.0</v>
      </c>
      <c r="F105" s="17">
        <v>4.0</v>
      </c>
      <c r="G105" s="17">
        <v>8.0</v>
      </c>
      <c r="H105" s="17">
        <v>2.0</v>
      </c>
      <c r="I105" s="17">
        <v>2.0</v>
      </c>
      <c r="J105" s="17" t="s">
        <v>748</v>
      </c>
      <c r="K105" s="44" t="s">
        <v>775</v>
      </c>
      <c r="L105" s="58"/>
      <c r="M105" s="58"/>
      <c r="N105" s="81"/>
    </row>
    <row r="106">
      <c r="E106" s="17">
        <v>104.0</v>
      </c>
      <c r="F106" s="17">
        <v>4.0</v>
      </c>
      <c r="G106" s="17">
        <v>8.0</v>
      </c>
      <c r="H106" s="17">
        <v>3.0</v>
      </c>
      <c r="I106" s="17">
        <v>3.0</v>
      </c>
      <c r="J106" s="17" t="s">
        <v>748</v>
      </c>
      <c r="K106" s="44" t="s">
        <v>775</v>
      </c>
      <c r="L106" s="58"/>
      <c r="M106" s="58"/>
      <c r="N106" s="81"/>
    </row>
    <row r="107">
      <c r="E107" s="17">
        <v>105.0</v>
      </c>
      <c r="F107" s="17">
        <v>4.0</v>
      </c>
      <c r="G107" s="17">
        <v>4.0</v>
      </c>
      <c r="H107" s="17">
        <v>4.0</v>
      </c>
      <c r="I107" s="17">
        <v>4.0</v>
      </c>
      <c r="J107" s="17" t="s">
        <v>748</v>
      </c>
      <c r="K107" s="44" t="s">
        <v>775</v>
      </c>
      <c r="L107" s="58"/>
      <c r="M107" s="58"/>
      <c r="N107" s="81"/>
    </row>
    <row r="108">
      <c r="E108" s="17">
        <v>106.0</v>
      </c>
      <c r="F108" s="17">
        <v>5.0</v>
      </c>
      <c r="G108" s="17">
        <v>4.0</v>
      </c>
      <c r="H108" s="17">
        <v>5.0</v>
      </c>
      <c r="I108" s="17">
        <v>5.0</v>
      </c>
      <c r="J108" s="17" t="s">
        <v>748</v>
      </c>
      <c r="K108" s="44" t="s">
        <v>775</v>
      </c>
      <c r="L108" s="58"/>
      <c r="M108" s="58"/>
      <c r="N108" s="81"/>
    </row>
    <row r="109">
      <c r="E109" s="17">
        <v>107.0</v>
      </c>
      <c r="F109" s="17">
        <v>4.0</v>
      </c>
      <c r="G109" s="17">
        <v>4.0</v>
      </c>
      <c r="H109" s="17">
        <v>4.0</v>
      </c>
      <c r="I109" s="17">
        <v>4.0</v>
      </c>
      <c r="J109" s="17" t="s">
        <v>748</v>
      </c>
      <c r="K109" s="44" t="s">
        <v>775</v>
      </c>
      <c r="L109" s="58"/>
      <c r="M109" s="58"/>
      <c r="N109" s="81"/>
    </row>
    <row r="110">
      <c r="E110" s="17">
        <v>108.0</v>
      </c>
      <c r="F110" s="17">
        <v>3.0</v>
      </c>
      <c r="G110" s="17">
        <v>7.0</v>
      </c>
      <c r="H110" s="17">
        <v>3.0</v>
      </c>
      <c r="I110" s="17">
        <v>3.0</v>
      </c>
      <c r="J110" s="17" t="s">
        <v>748</v>
      </c>
      <c r="K110" s="44" t="s">
        <v>775</v>
      </c>
      <c r="L110" s="58"/>
      <c r="M110" s="58"/>
      <c r="N110" s="81"/>
    </row>
    <row r="111">
      <c r="E111" s="17">
        <v>109.0</v>
      </c>
      <c r="F111" s="17">
        <v>5.0</v>
      </c>
      <c r="G111" s="17">
        <v>6.0</v>
      </c>
      <c r="H111" s="17">
        <v>5.0</v>
      </c>
      <c r="I111" s="17">
        <v>5.0</v>
      </c>
      <c r="J111" s="17" t="s">
        <v>748</v>
      </c>
      <c r="K111" s="44" t="s">
        <v>775</v>
      </c>
      <c r="L111" s="58"/>
      <c r="M111" s="58"/>
      <c r="N111" s="81"/>
    </row>
    <row r="112">
      <c r="E112" s="17">
        <v>110.0</v>
      </c>
      <c r="F112" s="17">
        <v>4.0</v>
      </c>
      <c r="G112" s="17">
        <v>37.0</v>
      </c>
      <c r="H112" s="17">
        <v>1.0</v>
      </c>
      <c r="I112" s="17">
        <v>2.0</v>
      </c>
      <c r="J112" s="17" t="s">
        <v>748</v>
      </c>
      <c r="K112" s="44" t="s">
        <v>775</v>
      </c>
      <c r="L112" s="58"/>
      <c r="M112" s="58"/>
      <c r="N112" s="81"/>
    </row>
    <row r="113">
      <c r="E113" s="17">
        <v>111.0</v>
      </c>
      <c r="F113" s="17">
        <v>3.0</v>
      </c>
      <c r="G113" s="17">
        <v>4.0</v>
      </c>
      <c r="H113" s="17">
        <v>2.0</v>
      </c>
      <c r="I113" s="17">
        <v>2.0</v>
      </c>
      <c r="J113" s="17" t="s">
        <v>748</v>
      </c>
      <c r="K113" s="44" t="s">
        <v>775</v>
      </c>
      <c r="L113" s="58"/>
      <c r="M113" s="58"/>
      <c r="N113" s="81"/>
    </row>
    <row r="114">
      <c r="E114" s="17">
        <v>112.0</v>
      </c>
      <c r="F114" s="17">
        <v>3.0</v>
      </c>
      <c r="G114" s="17">
        <v>4.0</v>
      </c>
      <c r="H114" s="17">
        <v>2.0</v>
      </c>
      <c r="I114" s="17">
        <v>3.0</v>
      </c>
      <c r="J114" s="17" t="s">
        <v>765</v>
      </c>
      <c r="K114" s="58"/>
      <c r="L114" s="44" t="s">
        <v>772</v>
      </c>
      <c r="M114" s="58"/>
      <c r="N114" s="81"/>
    </row>
    <row r="115">
      <c r="E115" s="17">
        <v>113.0</v>
      </c>
      <c r="F115" s="17">
        <v>4.0</v>
      </c>
      <c r="G115" s="17">
        <v>4.0</v>
      </c>
      <c r="H115" s="17">
        <v>3.0</v>
      </c>
      <c r="I115" s="17">
        <v>3.0</v>
      </c>
      <c r="J115" s="17" t="s">
        <v>748</v>
      </c>
      <c r="K115" s="44" t="s">
        <v>775</v>
      </c>
      <c r="L115" s="58"/>
      <c r="M115" s="58"/>
      <c r="N115" s="81"/>
    </row>
    <row r="116">
      <c r="E116" s="17">
        <v>114.0</v>
      </c>
      <c r="F116" s="17">
        <v>4.0</v>
      </c>
      <c r="G116" s="17">
        <v>4.0</v>
      </c>
      <c r="H116" s="17">
        <v>3.0</v>
      </c>
      <c r="I116" s="17">
        <v>4.0</v>
      </c>
      <c r="J116" s="17" t="s">
        <v>748</v>
      </c>
      <c r="K116" s="44" t="s">
        <v>775</v>
      </c>
      <c r="L116" s="58"/>
      <c r="M116" s="58"/>
      <c r="N116" s="81"/>
    </row>
    <row r="117">
      <c r="E117" s="17">
        <v>115.0</v>
      </c>
      <c r="F117" s="17">
        <v>3.0</v>
      </c>
      <c r="G117" s="17">
        <v>6.0</v>
      </c>
      <c r="H117" s="17">
        <v>3.0</v>
      </c>
      <c r="I117" s="17">
        <v>3.0</v>
      </c>
      <c r="J117" s="17" t="s">
        <v>748</v>
      </c>
      <c r="K117" s="44" t="s">
        <v>775</v>
      </c>
      <c r="L117" s="58"/>
      <c r="M117" s="58"/>
      <c r="N117" s="81"/>
    </row>
    <row r="118">
      <c r="E118" s="17">
        <v>116.0</v>
      </c>
      <c r="F118" s="17">
        <v>3.0</v>
      </c>
      <c r="G118" s="17">
        <v>8.0</v>
      </c>
      <c r="H118" s="17">
        <v>1.0</v>
      </c>
      <c r="I118" s="17">
        <v>1.0</v>
      </c>
      <c r="J118" s="17" t="s">
        <v>747</v>
      </c>
      <c r="K118" s="58"/>
      <c r="L118" s="58"/>
      <c r="M118" s="58"/>
      <c r="N118" s="81"/>
    </row>
    <row r="119">
      <c r="E119" s="17">
        <v>117.0</v>
      </c>
      <c r="F119" s="17">
        <v>3.0</v>
      </c>
      <c r="G119" s="17">
        <v>8.0</v>
      </c>
      <c r="H119" s="17">
        <v>3.0</v>
      </c>
      <c r="I119" s="17">
        <v>3.0</v>
      </c>
      <c r="J119" s="17" t="s">
        <v>748</v>
      </c>
      <c r="K119" s="44" t="s">
        <v>775</v>
      </c>
      <c r="L119" s="58"/>
      <c r="M119" s="58"/>
      <c r="N119" s="81"/>
    </row>
    <row r="120">
      <c r="E120" s="17">
        <v>118.0</v>
      </c>
      <c r="F120" s="17">
        <v>3.0</v>
      </c>
      <c r="G120" s="17">
        <v>6.0</v>
      </c>
      <c r="H120" s="17">
        <v>2.0</v>
      </c>
      <c r="I120" s="17">
        <v>2.0</v>
      </c>
      <c r="J120" s="17" t="s">
        <v>748</v>
      </c>
      <c r="K120" s="44" t="s">
        <v>775</v>
      </c>
      <c r="L120" s="58"/>
      <c r="M120" s="58"/>
      <c r="N120" s="81"/>
    </row>
    <row r="121">
      <c r="E121" s="17">
        <v>119.0</v>
      </c>
      <c r="F121" s="17">
        <v>3.0</v>
      </c>
      <c r="G121" s="17">
        <v>6.0</v>
      </c>
      <c r="H121" s="17">
        <v>2.0</v>
      </c>
      <c r="I121" s="17">
        <v>2.0</v>
      </c>
      <c r="J121" s="17" t="s">
        <v>748</v>
      </c>
      <c r="K121" s="44" t="s">
        <v>775</v>
      </c>
      <c r="L121" s="58"/>
      <c r="M121" s="58"/>
      <c r="N121" s="81"/>
    </row>
    <row r="122">
      <c r="E122" s="17">
        <v>120.0</v>
      </c>
      <c r="F122" s="17">
        <v>4.0</v>
      </c>
      <c r="G122" s="17">
        <v>6.0</v>
      </c>
      <c r="H122" s="17">
        <v>2.0</v>
      </c>
      <c r="I122" s="17">
        <v>2.0</v>
      </c>
      <c r="J122" s="17" t="s">
        <v>748</v>
      </c>
      <c r="K122" s="44" t="s">
        <v>775</v>
      </c>
      <c r="L122" s="58"/>
      <c r="M122" s="58"/>
      <c r="N122" s="81"/>
    </row>
    <row r="123">
      <c r="E123" s="17">
        <v>121.0</v>
      </c>
      <c r="F123" s="17">
        <v>4.0</v>
      </c>
      <c r="G123" s="17">
        <v>9.0</v>
      </c>
      <c r="H123" s="17">
        <v>4.0</v>
      </c>
      <c r="I123" s="17">
        <v>4.0</v>
      </c>
      <c r="J123" s="17" t="s">
        <v>748</v>
      </c>
      <c r="K123" s="44" t="s">
        <v>775</v>
      </c>
      <c r="L123" s="58"/>
      <c r="M123" s="58"/>
      <c r="N123" s="81"/>
    </row>
    <row r="124">
      <c r="E124" s="17">
        <v>122.0</v>
      </c>
      <c r="F124" s="17">
        <v>3.0</v>
      </c>
      <c r="G124" s="17">
        <v>13.0</v>
      </c>
      <c r="H124" s="17">
        <v>1.0</v>
      </c>
      <c r="I124" s="17">
        <v>1.0</v>
      </c>
      <c r="J124" s="17" t="s">
        <v>747</v>
      </c>
      <c r="K124" s="58"/>
      <c r="L124" s="58"/>
      <c r="M124" s="58"/>
      <c r="N124" s="81"/>
    </row>
    <row r="125">
      <c r="E125" s="17">
        <v>123.0</v>
      </c>
      <c r="F125" s="17">
        <v>3.0</v>
      </c>
      <c r="G125" s="17">
        <v>4.0</v>
      </c>
      <c r="H125" s="17">
        <v>3.0</v>
      </c>
      <c r="I125" s="17">
        <v>3.0</v>
      </c>
      <c r="J125" s="17" t="s">
        <v>748</v>
      </c>
      <c r="K125" s="44" t="s">
        <v>775</v>
      </c>
      <c r="L125" s="58"/>
      <c r="M125" s="58"/>
      <c r="N125" s="81"/>
    </row>
    <row r="126">
      <c r="E126" s="17">
        <v>124.0</v>
      </c>
      <c r="F126" s="17">
        <v>4.0</v>
      </c>
      <c r="G126" s="17">
        <v>26.0</v>
      </c>
      <c r="H126" s="17">
        <v>1.0</v>
      </c>
      <c r="I126" s="17">
        <v>1.0</v>
      </c>
      <c r="J126" s="17" t="s">
        <v>747</v>
      </c>
      <c r="K126" s="58"/>
      <c r="L126" s="58"/>
      <c r="M126" s="58"/>
      <c r="N126" s="81"/>
    </row>
    <row r="127">
      <c r="E127" s="17">
        <v>125.0</v>
      </c>
      <c r="F127" s="17">
        <v>3.0</v>
      </c>
      <c r="G127" s="17">
        <v>6.0</v>
      </c>
      <c r="H127" s="17">
        <v>3.0</v>
      </c>
      <c r="I127" s="17">
        <v>3.0</v>
      </c>
      <c r="J127" s="17" t="s">
        <v>748</v>
      </c>
      <c r="K127" s="44" t="s">
        <v>775</v>
      </c>
      <c r="L127" s="58"/>
      <c r="M127" s="58"/>
      <c r="N127" s="81"/>
    </row>
    <row r="128">
      <c r="E128" s="17">
        <v>126.0</v>
      </c>
      <c r="F128" s="17">
        <v>3.0</v>
      </c>
      <c r="G128" s="17">
        <v>6.0</v>
      </c>
      <c r="H128" s="17">
        <v>3.0</v>
      </c>
      <c r="I128" s="17">
        <v>3.0</v>
      </c>
      <c r="J128" s="17" t="s">
        <v>765</v>
      </c>
      <c r="K128" s="58"/>
      <c r="L128" s="44" t="s">
        <v>772</v>
      </c>
      <c r="M128" s="44" t="s">
        <v>779</v>
      </c>
      <c r="N128" s="81"/>
    </row>
    <row r="129">
      <c r="E129" s="17">
        <v>127.0</v>
      </c>
      <c r="F129" s="17">
        <v>3.0</v>
      </c>
      <c r="G129" s="17">
        <v>7.0</v>
      </c>
      <c r="H129" s="17">
        <v>3.0</v>
      </c>
      <c r="I129" s="17">
        <v>3.0</v>
      </c>
      <c r="J129" s="17" t="s">
        <v>748</v>
      </c>
      <c r="K129" s="44" t="s">
        <v>775</v>
      </c>
      <c r="L129" s="58"/>
      <c r="M129" s="58"/>
      <c r="N129" s="81"/>
    </row>
    <row r="130">
      <c r="E130" s="17">
        <v>128.0</v>
      </c>
      <c r="F130" s="17">
        <v>4.0</v>
      </c>
      <c r="G130" s="17">
        <v>5.0</v>
      </c>
      <c r="H130" s="17">
        <v>4.0</v>
      </c>
      <c r="I130" s="17">
        <v>4.0</v>
      </c>
      <c r="J130" s="17" t="s">
        <v>757</v>
      </c>
      <c r="K130" s="44" t="s">
        <v>780</v>
      </c>
      <c r="L130" s="58"/>
      <c r="M130" s="58"/>
      <c r="N130" s="81"/>
    </row>
    <row r="131">
      <c r="E131" s="17">
        <v>129.0</v>
      </c>
      <c r="F131" s="17">
        <v>3.0</v>
      </c>
      <c r="G131" s="17">
        <v>3.0</v>
      </c>
      <c r="H131" s="17">
        <v>2.0</v>
      </c>
      <c r="I131" s="17">
        <v>3.0</v>
      </c>
      <c r="J131" s="17" t="s">
        <v>748</v>
      </c>
      <c r="K131" s="44" t="s">
        <v>775</v>
      </c>
      <c r="L131" s="58"/>
      <c r="M131" s="58"/>
      <c r="N131" s="81"/>
    </row>
    <row r="132">
      <c r="E132" s="17">
        <v>130.0</v>
      </c>
      <c r="F132" s="17">
        <v>7.0</v>
      </c>
      <c r="G132" s="17">
        <v>7.0</v>
      </c>
      <c r="H132" s="17">
        <v>4.0</v>
      </c>
      <c r="I132" s="17">
        <v>6.0</v>
      </c>
      <c r="J132" s="17" t="s">
        <v>757</v>
      </c>
      <c r="K132" s="44" t="s">
        <v>780</v>
      </c>
      <c r="L132" s="58"/>
      <c r="M132" s="58"/>
      <c r="N132" s="81"/>
    </row>
    <row r="133">
      <c r="E133" s="17">
        <v>131.0</v>
      </c>
      <c r="F133" s="17">
        <v>3.0</v>
      </c>
      <c r="G133" s="17">
        <v>4.0</v>
      </c>
      <c r="H133" s="17">
        <v>2.0</v>
      </c>
      <c r="I133" s="17">
        <v>2.0</v>
      </c>
      <c r="J133" s="17" t="s">
        <v>748</v>
      </c>
      <c r="K133" s="44" t="s">
        <v>775</v>
      </c>
      <c r="L133" s="58"/>
      <c r="M133" s="58"/>
      <c r="N133" s="81"/>
    </row>
    <row r="134">
      <c r="E134" s="17">
        <v>132.0</v>
      </c>
      <c r="F134" s="17">
        <v>6.0</v>
      </c>
      <c r="G134" s="17">
        <v>9.0</v>
      </c>
      <c r="H134" s="17">
        <v>1.0</v>
      </c>
      <c r="I134" s="17">
        <v>1.0</v>
      </c>
      <c r="J134" s="17" t="s">
        <v>747</v>
      </c>
      <c r="K134" s="58"/>
      <c r="L134" s="58"/>
      <c r="M134" s="58"/>
      <c r="N134" s="81"/>
    </row>
    <row r="135">
      <c r="E135" s="17">
        <v>133.0</v>
      </c>
      <c r="F135" s="17">
        <v>8.0</v>
      </c>
      <c r="G135" s="17">
        <v>3.0</v>
      </c>
      <c r="H135" s="17">
        <v>1.0</v>
      </c>
      <c r="I135" s="17">
        <v>1.0</v>
      </c>
      <c r="J135" s="17" t="s">
        <v>747</v>
      </c>
      <c r="K135" s="58"/>
      <c r="L135" s="58"/>
      <c r="M135" s="58"/>
      <c r="N135" s="81"/>
    </row>
    <row r="136">
      <c r="E136" s="17">
        <v>134.0</v>
      </c>
      <c r="F136" s="17">
        <v>3.0</v>
      </c>
      <c r="G136" s="17">
        <v>3.0</v>
      </c>
      <c r="H136" s="17">
        <v>1.0</v>
      </c>
      <c r="I136" s="17">
        <v>1.0</v>
      </c>
      <c r="J136" s="17" t="s">
        <v>747</v>
      </c>
      <c r="K136" s="58"/>
      <c r="L136" s="58"/>
      <c r="M136" s="58"/>
      <c r="N136" s="81"/>
    </row>
    <row r="137">
      <c r="A137" s="17">
        <v>2.0</v>
      </c>
      <c r="C137" s="17" t="s">
        <v>12</v>
      </c>
      <c r="D137" s="17">
        <v>92.0</v>
      </c>
      <c r="E137" s="17">
        <v>0.0</v>
      </c>
      <c r="F137" s="17">
        <v>3.0</v>
      </c>
      <c r="G137" s="17">
        <v>14.0</v>
      </c>
      <c r="H137" s="17">
        <v>3.0</v>
      </c>
      <c r="I137" s="17">
        <v>2.0</v>
      </c>
      <c r="J137" s="17" t="s">
        <v>757</v>
      </c>
      <c r="K137" s="44" t="s">
        <v>781</v>
      </c>
      <c r="L137" s="58"/>
      <c r="M137" s="58"/>
      <c r="N137" s="81">
        <f>countif(J137:J163, "=Generalizalbe")/ROWS(J137:J163)</f>
        <v>0</v>
      </c>
      <c r="O137" s="76">
        <f>countif(J137:J163, "=Generalizable")</f>
        <v>0</v>
      </c>
    </row>
    <row r="138">
      <c r="E138" s="17">
        <v>1.0</v>
      </c>
      <c r="F138" s="17">
        <v>5.0</v>
      </c>
      <c r="G138" s="17">
        <v>14.0</v>
      </c>
      <c r="H138" s="17">
        <v>1.0</v>
      </c>
      <c r="I138" s="17">
        <v>1.0</v>
      </c>
      <c r="J138" s="17" t="s">
        <v>747</v>
      </c>
      <c r="K138" s="58"/>
      <c r="L138" s="58"/>
      <c r="M138" s="58"/>
      <c r="N138" s="81"/>
    </row>
    <row r="139">
      <c r="E139" s="17">
        <v>2.0</v>
      </c>
      <c r="F139" s="17">
        <v>3.0</v>
      </c>
      <c r="G139" s="17">
        <v>10.0</v>
      </c>
      <c r="H139" s="17">
        <v>3.0</v>
      </c>
      <c r="I139" s="17">
        <v>2.0</v>
      </c>
      <c r="J139" s="17" t="s">
        <v>757</v>
      </c>
      <c r="K139" s="44" t="s">
        <v>781</v>
      </c>
      <c r="L139" s="58"/>
      <c r="M139" s="58"/>
      <c r="N139" s="81"/>
    </row>
    <row r="140">
      <c r="E140" s="17">
        <v>3.0</v>
      </c>
      <c r="F140" s="17">
        <v>3.0</v>
      </c>
      <c r="G140" s="17">
        <v>4.0</v>
      </c>
      <c r="H140" s="17">
        <v>1.0</v>
      </c>
      <c r="I140" s="17">
        <v>1.0</v>
      </c>
      <c r="J140" s="17" t="s">
        <v>747</v>
      </c>
      <c r="K140" s="58"/>
      <c r="L140" s="58"/>
      <c r="M140" s="58"/>
      <c r="N140" s="81"/>
    </row>
    <row r="141">
      <c r="E141" s="17">
        <v>4.0</v>
      </c>
      <c r="F141" s="17">
        <v>3.0</v>
      </c>
      <c r="G141" s="17">
        <v>3.0</v>
      </c>
      <c r="H141" s="17">
        <v>3.0</v>
      </c>
      <c r="I141" s="17">
        <v>3.0</v>
      </c>
      <c r="J141" s="17" t="s">
        <v>748</v>
      </c>
      <c r="K141" s="44" t="s">
        <v>782</v>
      </c>
      <c r="L141" s="58"/>
      <c r="M141" s="58"/>
      <c r="N141" s="81"/>
    </row>
    <row r="142">
      <c r="E142" s="17">
        <v>5.0</v>
      </c>
      <c r="F142" s="17">
        <v>3.0</v>
      </c>
      <c r="G142" s="17">
        <v>4.0</v>
      </c>
      <c r="H142" s="17">
        <v>3.0</v>
      </c>
      <c r="I142" s="17">
        <v>3.0</v>
      </c>
      <c r="J142" s="17" t="s">
        <v>748</v>
      </c>
      <c r="K142" s="44" t="s">
        <v>782</v>
      </c>
      <c r="L142" s="58"/>
      <c r="M142" s="58"/>
      <c r="N142" s="81"/>
    </row>
    <row r="143">
      <c r="E143" s="17">
        <v>6.0</v>
      </c>
      <c r="F143" s="17">
        <v>3.0</v>
      </c>
      <c r="G143" s="17">
        <v>9.0</v>
      </c>
      <c r="H143" s="17">
        <v>2.0</v>
      </c>
      <c r="I143" s="17">
        <v>1.0</v>
      </c>
      <c r="J143" s="17" t="s">
        <v>747</v>
      </c>
      <c r="K143" s="58"/>
      <c r="L143" s="58"/>
      <c r="M143" s="58"/>
      <c r="N143" s="81"/>
    </row>
    <row r="144">
      <c r="E144" s="17">
        <v>7.0</v>
      </c>
      <c r="F144" s="17">
        <v>3.0</v>
      </c>
      <c r="G144" s="17">
        <v>14.0</v>
      </c>
      <c r="H144" s="17">
        <v>1.0</v>
      </c>
      <c r="I144" s="17">
        <v>1.0</v>
      </c>
      <c r="J144" s="17" t="s">
        <v>747</v>
      </c>
      <c r="K144" s="58"/>
      <c r="L144" s="58"/>
      <c r="M144" s="58"/>
      <c r="N144" s="81"/>
    </row>
    <row r="145">
      <c r="E145" s="17">
        <v>8.0</v>
      </c>
      <c r="F145" s="17">
        <v>6.0</v>
      </c>
      <c r="G145" s="17">
        <v>4.0</v>
      </c>
      <c r="H145" s="17">
        <v>1.0</v>
      </c>
      <c r="I145" s="17">
        <v>1.0</v>
      </c>
      <c r="J145" s="17" t="s">
        <v>747</v>
      </c>
      <c r="K145" s="58"/>
      <c r="L145" s="58"/>
      <c r="M145" s="58"/>
      <c r="N145" s="81"/>
    </row>
    <row r="146">
      <c r="E146" s="17">
        <v>9.0</v>
      </c>
      <c r="F146" s="17">
        <v>3.0</v>
      </c>
      <c r="G146" s="17">
        <v>9.0</v>
      </c>
      <c r="H146" s="17">
        <v>1.0</v>
      </c>
      <c r="I146" s="17">
        <v>1.0</v>
      </c>
      <c r="J146" s="17" t="s">
        <v>747</v>
      </c>
      <c r="K146" s="58"/>
      <c r="L146" s="58"/>
      <c r="M146" s="58"/>
      <c r="N146" s="81"/>
    </row>
    <row r="147">
      <c r="E147" s="17">
        <v>10.0</v>
      </c>
      <c r="F147" s="17">
        <v>3.0</v>
      </c>
      <c r="G147" s="17">
        <v>14.0</v>
      </c>
      <c r="H147" s="17">
        <v>3.0</v>
      </c>
      <c r="I147" s="17">
        <v>2.0</v>
      </c>
      <c r="J147" s="17" t="s">
        <v>757</v>
      </c>
      <c r="K147" s="44" t="s">
        <v>783</v>
      </c>
      <c r="L147" s="58"/>
      <c r="M147" s="58"/>
      <c r="N147" s="81"/>
    </row>
    <row r="148">
      <c r="E148" s="17">
        <v>11.0</v>
      </c>
      <c r="F148" s="17">
        <v>3.0</v>
      </c>
      <c r="G148" s="17">
        <v>5.0</v>
      </c>
      <c r="H148" s="17">
        <v>1.0</v>
      </c>
      <c r="I148" s="17">
        <v>1.0</v>
      </c>
      <c r="J148" s="17" t="s">
        <v>747</v>
      </c>
      <c r="K148" s="58"/>
      <c r="L148" s="58"/>
      <c r="M148" s="58"/>
      <c r="N148" s="81"/>
    </row>
    <row r="149">
      <c r="E149" s="17">
        <v>12.0</v>
      </c>
      <c r="F149" s="17">
        <v>4.0</v>
      </c>
      <c r="G149" s="17">
        <v>3.0</v>
      </c>
      <c r="H149" s="17">
        <v>4.0</v>
      </c>
      <c r="I149" s="17">
        <v>4.0</v>
      </c>
      <c r="J149" s="17" t="s">
        <v>748</v>
      </c>
      <c r="K149" s="44" t="s">
        <v>775</v>
      </c>
      <c r="L149" s="58"/>
      <c r="M149" s="58"/>
      <c r="N149" s="81"/>
    </row>
    <row r="150">
      <c r="E150" s="17">
        <v>13.0</v>
      </c>
      <c r="F150" s="17">
        <v>4.0</v>
      </c>
      <c r="G150" s="17">
        <v>3.0</v>
      </c>
      <c r="H150" s="17">
        <v>4.0</v>
      </c>
      <c r="I150" s="17">
        <v>4.0</v>
      </c>
      <c r="J150" s="17" t="s">
        <v>748</v>
      </c>
      <c r="K150" s="44" t="s">
        <v>775</v>
      </c>
      <c r="L150" s="58"/>
      <c r="M150" s="58"/>
      <c r="N150" s="81"/>
    </row>
    <row r="151">
      <c r="E151" s="17">
        <v>14.0</v>
      </c>
      <c r="F151" s="17">
        <v>3.0</v>
      </c>
      <c r="G151" s="17">
        <v>4.0</v>
      </c>
      <c r="H151" s="17">
        <v>2.0</v>
      </c>
      <c r="I151" s="17">
        <v>2.0</v>
      </c>
      <c r="J151" s="17" t="s">
        <v>748</v>
      </c>
      <c r="K151" s="44" t="s">
        <v>775</v>
      </c>
      <c r="L151" s="58"/>
      <c r="M151" s="58"/>
      <c r="N151" s="81"/>
    </row>
    <row r="152">
      <c r="E152" s="17">
        <v>15.0</v>
      </c>
      <c r="F152" s="17">
        <v>3.0</v>
      </c>
      <c r="G152" s="17">
        <v>6.0</v>
      </c>
      <c r="H152" s="17">
        <v>2.0</v>
      </c>
      <c r="I152" s="17">
        <v>2.0</v>
      </c>
      <c r="J152" s="17" t="s">
        <v>748</v>
      </c>
      <c r="K152" s="44" t="s">
        <v>775</v>
      </c>
      <c r="L152" s="58"/>
      <c r="M152" s="58"/>
      <c r="N152" s="81"/>
    </row>
    <row r="153">
      <c r="E153" s="17">
        <v>16.0</v>
      </c>
      <c r="F153" s="17">
        <v>3.0</v>
      </c>
      <c r="G153" s="17">
        <v>3.0</v>
      </c>
      <c r="H153" s="17">
        <v>3.0</v>
      </c>
      <c r="I153" s="17">
        <v>3.0</v>
      </c>
      <c r="J153" s="17" t="s">
        <v>748</v>
      </c>
      <c r="K153" s="44" t="s">
        <v>775</v>
      </c>
      <c r="L153" s="58"/>
      <c r="M153" s="58"/>
      <c r="N153" s="81"/>
    </row>
    <row r="154">
      <c r="E154" s="17">
        <v>17.0</v>
      </c>
      <c r="F154" s="17">
        <v>3.0</v>
      </c>
      <c r="G154" s="17">
        <v>3.0</v>
      </c>
      <c r="H154" s="17">
        <v>3.0</v>
      </c>
      <c r="I154" s="17">
        <v>3.0</v>
      </c>
      <c r="J154" s="17" t="s">
        <v>748</v>
      </c>
      <c r="K154" s="44" t="s">
        <v>775</v>
      </c>
      <c r="L154" s="58"/>
      <c r="M154" s="58"/>
      <c r="N154" s="81"/>
    </row>
    <row r="155">
      <c r="E155" s="17">
        <v>18.0</v>
      </c>
      <c r="F155" s="17">
        <v>3.0</v>
      </c>
      <c r="G155" s="17">
        <v>4.0</v>
      </c>
      <c r="H155" s="17">
        <v>2.0</v>
      </c>
      <c r="I155" s="17">
        <v>2.0</v>
      </c>
      <c r="J155" s="17" t="s">
        <v>748</v>
      </c>
      <c r="K155" s="44" t="s">
        <v>775</v>
      </c>
      <c r="L155" s="58"/>
      <c r="M155" s="58"/>
      <c r="N155" s="81"/>
    </row>
    <row r="156">
      <c r="E156" s="17">
        <v>19.0</v>
      </c>
      <c r="F156" s="17">
        <v>3.0</v>
      </c>
      <c r="G156" s="17">
        <v>4.0</v>
      </c>
      <c r="H156" s="17">
        <v>1.0</v>
      </c>
      <c r="I156" s="17">
        <v>1.0</v>
      </c>
      <c r="J156" s="17" t="s">
        <v>747</v>
      </c>
      <c r="K156" s="58"/>
      <c r="L156" s="58"/>
      <c r="M156" s="58"/>
      <c r="N156" s="81"/>
    </row>
    <row r="157">
      <c r="E157" s="17">
        <v>20.0</v>
      </c>
      <c r="F157" s="17">
        <v>4.0</v>
      </c>
      <c r="G157" s="17">
        <v>4.0</v>
      </c>
      <c r="H157" s="17">
        <v>2.0</v>
      </c>
      <c r="I157" s="17">
        <v>2.0</v>
      </c>
      <c r="J157" s="17" t="s">
        <v>748</v>
      </c>
      <c r="K157" s="44" t="s">
        <v>775</v>
      </c>
      <c r="L157" s="58"/>
      <c r="M157" s="58"/>
      <c r="N157" s="81"/>
    </row>
    <row r="158">
      <c r="E158" s="17">
        <v>21.0</v>
      </c>
      <c r="F158" s="17">
        <v>6.0</v>
      </c>
      <c r="G158" s="17">
        <v>6.0</v>
      </c>
      <c r="H158" s="17">
        <v>5.0</v>
      </c>
      <c r="I158" s="17">
        <v>5.0</v>
      </c>
      <c r="J158" s="17" t="s">
        <v>748</v>
      </c>
      <c r="K158" s="44" t="s">
        <v>775</v>
      </c>
      <c r="L158" s="58"/>
      <c r="M158" s="58"/>
      <c r="N158" s="81"/>
    </row>
    <row r="159">
      <c r="E159" s="17">
        <v>22.0</v>
      </c>
      <c r="F159" s="17">
        <v>3.0</v>
      </c>
      <c r="G159" s="17">
        <v>11.0</v>
      </c>
      <c r="H159" s="17">
        <v>2.0</v>
      </c>
      <c r="I159" s="17">
        <v>2.0</v>
      </c>
      <c r="J159" s="17" t="s">
        <v>773</v>
      </c>
      <c r="K159" s="44" t="s">
        <v>783</v>
      </c>
      <c r="L159" s="58"/>
      <c r="M159" s="58"/>
      <c r="N159" s="81"/>
    </row>
    <row r="160">
      <c r="E160" s="17">
        <v>23.0</v>
      </c>
      <c r="F160" s="17">
        <v>3.0</v>
      </c>
      <c r="G160" s="17">
        <v>3.0</v>
      </c>
      <c r="H160" s="17">
        <v>2.0</v>
      </c>
      <c r="I160" s="17">
        <v>2.0</v>
      </c>
      <c r="J160" s="17" t="s">
        <v>748</v>
      </c>
      <c r="K160" s="44" t="s">
        <v>775</v>
      </c>
      <c r="L160" s="58"/>
      <c r="M160" s="58"/>
      <c r="N160" s="81"/>
    </row>
    <row r="161">
      <c r="E161" s="17">
        <v>24.0</v>
      </c>
      <c r="F161" s="17">
        <v>3.0</v>
      </c>
      <c r="G161" s="17">
        <v>4.0</v>
      </c>
      <c r="H161" s="17">
        <v>3.0</v>
      </c>
      <c r="I161" s="17">
        <v>3.0</v>
      </c>
      <c r="J161" s="17" t="s">
        <v>748</v>
      </c>
      <c r="K161" s="44" t="s">
        <v>775</v>
      </c>
      <c r="L161" s="58"/>
      <c r="M161" s="58"/>
      <c r="N161" s="81"/>
    </row>
    <row r="162">
      <c r="E162" s="17">
        <v>25.0</v>
      </c>
      <c r="F162" s="17">
        <v>4.0</v>
      </c>
      <c r="G162" s="17">
        <v>5.0</v>
      </c>
      <c r="H162" s="17">
        <v>4.0</v>
      </c>
      <c r="I162" s="17">
        <v>4.0</v>
      </c>
      <c r="J162" s="17" t="s">
        <v>773</v>
      </c>
      <c r="K162" s="44" t="s">
        <v>783</v>
      </c>
      <c r="L162" s="58"/>
      <c r="M162" s="58"/>
      <c r="N162" s="81"/>
    </row>
    <row r="163">
      <c r="E163" s="17">
        <v>26.0</v>
      </c>
      <c r="F163" s="17">
        <v>3.0</v>
      </c>
      <c r="G163" s="17">
        <v>5.0</v>
      </c>
      <c r="H163" s="17">
        <v>2.0</v>
      </c>
      <c r="I163" s="17">
        <v>2.0</v>
      </c>
      <c r="J163" s="17" t="s">
        <v>748</v>
      </c>
      <c r="K163" s="44" t="s">
        <v>775</v>
      </c>
      <c r="L163" s="58"/>
      <c r="M163" s="58"/>
      <c r="N163" s="81"/>
    </row>
    <row r="164">
      <c r="A164" s="17">
        <v>3.0</v>
      </c>
      <c r="C164" s="17" t="s">
        <v>13</v>
      </c>
      <c r="D164" s="17">
        <v>21.0</v>
      </c>
      <c r="E164" s="17">
        <v>0.0</v>
      </c>
      <c r="F164" s="17">
        <v>4.0</v>
      </c>
      <c r="G164" s="17">
        <v>6.0</v>
      </c>
      <c r="H164" s="17">
        <v>2.0</v>
      </c>
      <c r="I164" s="17">
        <v>2.0</v>
      </c>
      <c r="J164" s="17" t="s">
        <v>748</v>
      </c>
      <c r="K164" s="44" t="s">
        <v>784</v>
      </c>
      <c r="L164" s="58"/>
      <c r="M164" s="58"/>
      <c r="N164" s="81">
        <f>countif(J164:J198, "=Generalizable")/ROWS(J164:J198)</f>
        <v>0</v>
      </c>
      <c r="O164" s="76">
        <f>countif(H164:H198, "=Meaningful")</f>
        <v>0</v>
      </c>
    </row>
    <row r="165">
      <c r="E165" s="17">
        <v>1.0</v>
      </c>
      <c r="F165" s="17">
        <v>7.0</v>
      </c>
      <c r="G165" s="17">
        <v>3.0</v>
      </c>
      <c r="H165" s="17">
        <v>1.0</v>
      </c>
      <c r="I165" s="17">
        <v>1.0</v>
      </c>
      <c r="J165" s="17" t="s">
        <v>747</v>
      </c>
      <c r="K165" s="58"/>
      <c r="L165" s="58"/>
      <c r="M165" s="58"/>
      <c r="N165" s="81"/>
    </row>
    <row r="166">
      <c r="E166" s="17">
        <v>2.0</v>
      </c>
      <c r="F166" s="17">
        <v>3.0</v>
      </c>
      <c r="G166" s="17">
        <v>7.0</v>
      </c>
      <c r="H166" s="17">
        <v>2.0</v>
      </c>
      <c r="I166" s="17">
        <v>2.0</v>
      </c>
      <c r="J166" s="17" t="s">
        <v>748</v>
      </c>
      <c r="K166" s="44" t="s">
        <v>775</v>
      </c>
      <c r="L166" s="58"/>
      <c r="M166" s="58"/>
      <c r="N166" s="81"/>
    </row>
    <row r="167">
      <c r="E167" s="17">
        <v>3.0</v>
      </c>
      <c r="F167" s="17">
        <v>4.0</v>
      </c>
      <c r="G167" s="17">
        <v>5.0</v>
      </c>
      <c r="H167" s="17">
        <v>4.0</v>
      </c>
      <c r="I167" s="17">
        <v>4.0</v>
      </c>
      <c r="J167" s="17" t="s">
        <v>748</v>
      </c>
      <c r="K167" s="44" t="s">
        <v>775</v>
      </c>
      <c r="L167" s="58"/>
      <c r="M167" s="58"/>
      <c r="N167" s="81"/>
    </row>
    <row r="168">
      <c r="E168" s="17">
        <v>4.0</v>
      </c>
      <c r="F168" s="17">
        <v>3.0</v>
      </c>
      <c r="G168" s="17">
        <v>3.0</v>
      </c>
      <c r="H168" s="17">
        <v>2.0</v>
      </c>
      <c r="I168" s="17">
        <v>2.0</v>
      </c>
      <c r="J168" s="17" t="s">
        <v>748</v>
      </c>
      <c r="K168" s="44" t="s">
        <v>775</v>
      </c>
      <c r="L168" s="58"/>
      <c r="M168" s="58"/>
      <c r="N168" s="81"/>
    </row>
    <row r="169">
      <c r="A169" s="17">
        <v>4.0</v>
      </c>
      <c r="C169" s="17" t="s">
        <v>14</v>
      </c>
      <c r="D169" s="17">
        <v>106.0</v>
      </c>
      <c r="E169" s="17">
        <v>0.0</v>
      </c>
      <c r="F169" s="17">
        <v>3.0</v>
      </c>
      <c r="G169" s="17">
        <v>4.0</v>
      </c>
      <c r="H169" s="17">
        <v>3.0</v>
      </c>
      <c r="I169" s="17">
        <v>3.0</v>
      </c>
      <c r="J169" s="17" t="s">
        <v>748</v>
      </c>
      <c r="K169" s="58"/>
      <c r="L169" s="58"/>
      <c r="M169" s="58"/>
      <c r="N169" s="81">
        <f>countif(J169:J198, "=Generalizable")/ROWS(J169:J203)</f>
        <v>0</v>
      </c>
      <c r="O169" s="76">
        <f>countif(H169:H198, "=Meaningful")</f>
        <v>0</v>
      </c>
    </row>
    <row r="170">
      <c r="E170" s="17">
        <v>1.0</v>
      </c>
      <c r="F170" s="17">
        <v>3.0</v>
      </c>
      <c r="G170" s="17">
        <v>6.0</v>
      </c>
      <c r="H170" s="17">
        <v>2.0</v>
      </c>
      <c r="I170" s="17">
        <v>2.0</v>
      </c>
      <c r="J170" s="17" t="s">
        <v>773</v>
      </c>
      <c r="K170" s="44" t="s">
        <v>785</v>
      </c>
      <c r="L170" s="58"/>
      <c r="M170" s="58"/>
      <c r="N170" s="81"/>
    </row>
    <row r="171">
      <c r="E171" s="17">
        <v>2.0</v>
      </c>
      <c r="F171" s="17">
        <v>4.0</v>
      </c>
      <c r="G171" s="17">
        <v>4.0</v>
      </c>
      <c r="H171" s="17">
        <v>3.0</v>
      </c>
      <c r="I171" s="17">
        <v>4.0</v>
      </c>
      <c r="J171" s="17" t="s">
        <v>748</v>
      </c>
      <c r="K171" s="44" t="s">
        <v>786</v>
      </c>
      <c r="L171" s="58"/>
      <c r="M171" s="58"/>
      <c r="N171" s="81"/>
    </row>
    <row r="172">
      <c r="E172" s="17">
        <v>3.0</v>
      </c>
      <c r="F172" s="17">
        <v>4.0</v>
      </c>
      <c r="G172" s="17">
        <v>10.0</v>
      </c>
      <c r="H172" s="17">
        <v>1.0</v>
      </c>
      <c r="I172" s="17">
        <v>1.0</v>
      </c>
      <c r="J172" s="17" t="s">
        <v>747</v>
      </c>
      <c r="K172" s="58"/>
      <c r="L172" s="58"/>
      <c r="M172" s="58"/>
      <c r="N172" s="81"/>
    </row>
    <row r="173">
      <c r="E173" s="17">
        <v>4.0</v>
      </c>
      <c r="F173" s="17">
        <v>3.0</v>
      </c>
      <c r="G173" s="17">
        <v>17.0</v>
      </c>
      <c r="H173" s="17">
        <v>1.0</v>
      </c>
      <c r="I173" s="17">
        <v>1.0</v>
      </c>
      <c r="J173" s="17" t="s">
        <v>747</v>
      </c>
      <c r="K173" s="58"/>
      <c r="L173" s="58"/>
      <c r="M173" s="58"/>
      <c r="N173" s="81"/>
    </row>
    <row r="174">
      <c r="E174" s="17">
        <v>5.0</v>
      </c>
      <c r="F174" s="17">
        <v>3.0</v>
      </c>
      <c r="G174" s="17">
        <v>16.0</v>
      </c>
      <c r="H174" s="17">
        <v>1.0</v>
      </c>
      <c r="I174" s="17">
        <v>1.0</v>
      </c>
      <c r="J174" s="17" t="s">
        <v>747</v>
      </c>
      <c r="K174" s="58"/>
      <c r="L174" s="58"/>
      <c r="M174" s="58"/>
      <c r="N174" s="81"/>
    </row>
    <row r="175">
      <c r="E175" s="17">
        <v>6.0</v>
      </c>
      <c r="F175" s="17">
        <v>5.0</v>
      </c>
      <c r="G175" s="17">
        <v>4.0</v>
      </c>
      <c r="H175" s="17">
        <v>3.0</v>
      </c>
      <c r="I175" s="17">
        <v>4.0</v>
      </c>
      <c r="J175" s="17" t="s">
        <v>748</v>
      </c>
      <c r="K175" s="44" t="s">
        <v>787</v>
      </c>
      <c r="L175" s="58"/>
      <c r="M175" s="58"/>
      <c r="N175" s="81"/>
    </row>
    <row r="176">
      <c r="E176" s="17">
        <v>7.0</v>
      </c>
      <c r="F176" s="17">
        <v>3.0</v>
      </c>
      <c r="G176" s="17">
        <v>7.0</v>
      </c>
      <c r="H176" s="17">
        <v>3.0</v>
      </c>
      <c r="I176" s="17">
        <v>2.0</v>
      </c>
      <c r="J176" s="17" t="s">
        <v>773</v>
      </c>
      <c r="K176" s="44" t="s">
        <v>726</v>
      </c>
      <c r="L176" s="58"/>
      <c r="M176" s="58"/>
      <c r="N176" s="81"/>
    </row>
    <row r="177">
      <c r="E177" s="17">
        <v>8.0</v>
      </c>
      <c r="F177" s="17">
        <v>3.0</v>
      </c>
      <c r="G177" s="17">
        <v>12.0</v>
      </c>
      <c r="H177" s="17">
        <v>1.0</v>
      </c>
      <c r="I177" s="17">
        <v>1.0</v>
      </c>
      <c r="J177" s="17" t="s">
        <v>747</v>
      </c>
      <c r="K177" s="58"/>
      <c r="L177" s="58"/>
      <c r="M177" s="58"/>
      <c r="N177" s="81"/>
    </row>
    <row r="178">
      <c r="E178" s="17">
        <v>9.0</v>
      </c>
      <c r="F178" s="17">
        <v>4.0</v>
      </c>
      <c r="G178" s="17">
        <v>10.0</v>
      </c>
      <c r="H178" s="17">
        <v>1.0</v>
      </c>
      <c r="I178" s="17">
        <v>1.0</v>
      </c>
      <c r="J178" s="17" t="s">
        <v>747</v>
      </c>
      <c r="K178" s="58"/>
      <c r="L178" s="58"/>
      <c r="M178" s="58"/>
      <c r="N178" s="81"/>
    </row>
    <row r="179">
      <c r="E179" s="17">
        <v>10.0</v>
      </c>
      <c r="F179" s="17">
        <v>3.0</v>
      </c>
      <c r="G179" s="17">
        <v>2.0</v>
      </c>
      <c r="H179" s="17">
        <v>3.0</v>
      </c>
      <c r="I179" s="17">
        <v>3.0</v>
      </c>
      <c r="J179" s="17" t="s">
        <v>748</v>
      </c>
      <c r="K179" s="44" t="s">
        <v>788</v>
      </c>
      <c r="L179" s="58"/>
      <c r="M179" s="58"/>
      <c r="N179" s="81"/>
    </row>
    <row r="180">
      <c r="E180" s="17">
        <v>11.0</v>
      </c>
      <c r="F180" s="17">
        <v>3.0</v>
      </c>
      <c r="G180" s="17">
        <v>12.0</v>
      </c>
      <c r="H180" s="17">
        <v>1.0</v>
      </c>
      <c r="I180" s="17">
        <v>1.0</v>
      </c>
      <c r="J180" s="17" t="s">
        <v>747</v>
      </c>
      <c r="K180" s="58"/>
      <c r="L180" s="58"/>
      <c r="M180" s="58"/>
      <c r="N180" s="81"/>
    </row>
    <row r="181">
      <c r="E181" s="17">
        <v>12.0</v>
      </c>
      <c r="F181" s="17">
        <v>3.0</v>
      </c>
      <c r="G181" s="17">
        <v>4.0</v>
      </c>
      <c r="H181" s="17">
        <v>3.0</v>
      </c>
      <c r="I181" s="17">
        <v>3.0</v>
      </c>
      <c r="J181" s="17" t="s">
        <v>748</v>
      </c>
      <c r="K181" s="44" t="s">
        <v>788</v>
      </c>
      <c r="L181" s="58"/>
      <c r="M181" s="58"/>
      <c r="N181" s="81"/>
    </row>
    <row r="182">
      <c r="E182" s="17">
        <v>13.0</v>
      </c>
      <c r="F182" s="17">
        <v>3.0</v>
      </c>
      <c r="G182" s="17">
        <v>5.0</v>
      </c>
      <c r="H182" s="17">
        <v>1.0</v>
      </c>
      <c r="I182" s="17">
        <v>1.0</v>
      </c>
      <c r="J182" s="17" t="s">
        <v>747</v>
      </c>
      <c r="K182" s="58"/>
      <c r="L182" s="58"/>
      <c r="M182" s="58"/>
      <c r="N182" s="81"/>
    </row>
    <row r="183">
      <c r="E183" s="17">
        <v>14.0</v>
      </c>
      <c r="F183" s="17">
        <v>3.0</v>
      </c>
      <c r="G183" s="17">
        <v>5.0</v>
      </c>
      <c r="H183" s="17">
        <v>2.0</v>
      </c>
      <c r="I183" s="17">
        <v>3.0</v>
      </c>
      <c r="J183" s="17" t="s">
        <v>748</v>
      </c>
      <c r="K183" s="44" t="s">
        <v>788</v>
      </c>
      <c r="L183" s="58"/>
      <c r="M183" s="58"/>
      <c r="N183" s="81"/>
    </row>
    <row r="184">
      <c r="E184" s="17">
        <v>15.0</v>
      </c>
      <c r="F184" s="17">
        <v>3.0</v>
      </c>
      <c r="G184" s="17">
        <v>10.0</v>
      </c>
      <c r="H184" s="17">
        <v>1.0</v>
      </c>
      <c r="I184" s="17">
        <v>1.0</v>
      </c>
      <c r="J184" s="17" t="s">
        <v>747</v>
      </c>
      <c r="K184" s="58"/>
      <c r="L184" s="58"/>
      <c r="M184" s="58"/>
      <c r="N184" s="81"/>
    </row>
    <row r="185">
      <c r="E185" s="17">
        <v>16.0</v>
      </c>
      <c r="F185" s="17">
        <v>3.0</v>
      </c>
      <c r="G185" s="17">
        <v>15.0</v>
      </c>
      <c r="H185" s="17">
        <v>1.0</v>
      </c>
      <c r="I185" s="17">
        <v>1.0</v>
      </c>
      <c r="J185" s="17" t="s">
        <v>747</v>
      </c>
      <c r="K185" s="58"/>
      <c r="L185" s="58"/>
      <c r="M185" s="58"/>
      <c r="N185" s="81"/>
    </row>
    <row r="186">
      <c r="E186" s="17">
        <v>17.0</v>
      </c>
      <c r="F186" s="17">
        <v>6.0</v>
      </c>
      <c r="G186" s="17">
        <v>7.0</v>
      </c>
      <c r="H186" s="17">
        <v>1.0</v>
      </c>
      <c r="I186" s="17">
        <v>1.0</v>
      </c>
      <c r="J186" s="17" t="s">
        <v>747</v>
      </c>
      <c r="K186" s="58"/>
      <c r="L186" s="58"/>
      <c r="M186" s="58"/>
      <c r="N186" s="81"/>
    </row>
    <row r="187">
      <c r="E187" s="17">
        <v>18.0</v>
      </c>
      <c r="F187" s="17">
        <v>3.0</v>
      </c>
      <c r="G187" s="17">
        <v>7.0</v>
      </c>
      <c r="H187" s="17">
        <v>3.0</v>
      </c>
      <c r="I187" s="17">
        <v>3.0</v>
      </c>
      <c r="J187" s="17" t="s">
        <v>748</v>
      </c>
      <c r="K187" s="44" t="s">
        <v>788</v>
      </c>
      <c r="L187" s="58"/>
      <c r="M187" s="58"/>
      <c r="N187" s="81"/>
    </row>
    <row r="188">
      <c r="E188" s="17">
        <v>19.0</v>
      </c>
      <c r="F188" s="17">
        <v>4.0</v>
      </c>
      <c r="G188" s="17">
        <v>7.0</v>
      </c>
      <c r="H188" s="17">
        <v>2.0</v>
      </c>
      <c r="I188" s="17">
        <v>3.0</v>
      </c>
      <c r="J188" s="17" t="s">
        <v>748</v>
      </c>
      <c r="K188" s="44" t="s">
        <v>788</v>
      </c>
      <c r="L188" s="58"/>
      <c r="M188" s="58"/>
      <c r="N188" s="81"/>
    </row>
    <row r="189">
      <c r="E189" s="17">
        <v>20.0</v>
      </c>
      <c r="F189" s="17">
        <v>4.0</v>
      </c>
      <c r="G189" s="17">
        <v>34.0</v>
      </c>
      <c r="H189" s="17">
        <v>1.0</v>
      </c>
      <c r="I189" s="17">
        <v>1.0</v>
      </c>
      <c r="J189" s="17" t="s">
        <v>747</v>
      </c>
      <c r="K189" s="58"/>
      <c r="L189" s="58"/>
      <c r="M189" s="58"/>
      <c r="N189" s="81"/>
    </row>
    <row r="190">
      <c r="E190" s="17">
        <v>21.0</v>
      </c>
      <c r="F190" s="17">
        <v>3.0</v>
      </c>
      <c r="G190" s="17">
        <v>9.0</v>
      </c>
      <c r="H190" s="17">
        <v>1.0</v>
      </c>
      <c r="I190" s="17">
        <v>1.0</v>
      </c>
      <c r="J190" s="17" t="s">
        <v>747</v>
      </c>
      <c r="K190" s="58"/>
      <c r="L190" s="58"/>
      <c r="M190" s="58"/>
      <c r="N190" s="81"/>
    </row>
    <row r="191">
      <c r="E191" s="17">
        <v>22.0</v>
      </c>
      <c r="F191" s="17">
        <v>4.0</v>
      </c>
      <c r="G191" s="17">
        <v>10.0</v>
      </c>
      <c r="H191" s="17">
        <v>2.0</v>
      </c>
      <c r="I191" s="17">
        <v>2.0</v>
      </c>
      <c r="J191" s="17" t="s">
        <v>757</v>
      </c>
      <c r="K191" s="44" t="s">
        <v>789</v>
      </c>
      <c r="L191" s="58"/>
      <c r="M191" s="58"/>
      <c r="N191" s="81"/>
    </row>
    <row r="192">
      <c r="E192" s="17">
        <v>23.0</v>
      </c>
      <c r="F192" s="17">
        <v>3.0</v>
      </c>
      <c r="G192" s="17">
        <v>4.0</v>
      </c>
      <c r="H192" s="17">
        <v>3.0</v>
      </c>
      <c r="I192" s="17">
        <v>3.0</v>
      </c>
      <c r="J192" s="17" t="s">
        <v>748</v>
      </c>
      <c r="K192" s="44" t="s">
        <v>788</v>
      </c>
      <c r="L192" s="58"/>
      <c r="M192" s="58"/>
      <c r="N192" s="81"/>
    </row>
    <row r="193">
      <c r="E193" s="17">
        <v>24.0</v>
      </c>
      <c r="F193" s="17">
        <v>3.0</v>
      </c>
      <c r="G193" s="17">
        <v>4.0</v>
      </c>
      <c r="H193" s="17">
        <v>2.0</v>
      </c>
      <c r="I193" s="17">
        <v>2.0</v>
      </c>
      <c r="J193" s="17" t="s">
        <v>748</v>
      </c>
      <c r="K193" s="44" t="s">
        <v>788</v>
      </c>
      <c r="L193" s="58"/>
      <c r="M193" s="58"/>
      <c r="N193" s="81"/>
    </row>
    <row r="194">
      <c r="E194" s="17">
        <v>25.0</v>
      </c>
      <c r="F194" s="17">
        <v>3.0</v>
      </c>
      <c r="G194" s="17">
        <v>4.0</v>
      </c>
      <c r="H194" s="17">
        <v>3.0</v>
      </c>
      <c r="I194" s="17">
        <v>3.0</v>
      </c>
      <c r="J194" s="17" t="s">
        <v>748</v>
      </c>
      <c r="K194" s="44" t="s">
        <v>788</v>
      </c>
      <c r="L194" s="58"/>
      <c r="M194" s="58"/>
      <c r="N194" s="81"/>
    </row>
    <row r="195">
      <c r="E195" s="17">
        <v>26.0</v>
      </c>
      <c r="F195" s="17">
        <v>3.0</v>
      </c>
      <c r="G195" s="17">
        <v>5.0</v>
      </c>
      <c r="H195" s="17">
        <v>3.0</v>
      </c>
      <c r="I195" s="17">
        <v>3.0</v>
      </c>
      <c r="J195" s="17" t="s">
        <v>748</v>
      </c>
      <c r="K195" s="44" t="s">
        <v>788</v>
      </c>
      <c r="L195" s="58"/>
      <c r="M195" s="58"/>
      <c r="N195" s="81"/>
    </row>
    <row r="196">
      <c r="E196" s="17">
        <v>27.0</v>
      </c>
      <c r="F196" s="17">
        <v>3.0</v>
      </c>
      <c r="G196" s="17">
        <v>4.0</v>
      </c>
      <c r="H196" s="17">
        <v>2.0</v>
      </c>
      <c r="I196" s="17">
        <v>2.0</v>
      </c>
      <c r="J196" s="17" t="s">
        <v>748</v>
      </c>
      <c r="K196" s="44" t="s">
        <v>788</v>
      </c>
      <c r="L196" s="58"/>
      <c r="M196" s="58"/>
      <c r="N196" s="81"/>
    </row>
    <row r="197">
      <c r="E197" s="17">
        <v>28.0</v>
      </c>
      <c r="F197" s="17">
        <v>3.0</v>
      </c>
      <c r="G197" s="17">
        <v>4.0</v>
      </c>
      <c r="H197" s="17">
        <v>2.0</v>
      </c>
      <c r="I197" s="17">
        <v>3.0</v>
      </c>
      <c r="J197" s="17" t="s">
        <v>748</v>
      </c>
      <c r="K197" s="44" t="s">
        <v>788</v>
      </c>
      <c r="L197" s="58"/>
      <c r="M197" s="58"/>
      <c r="N197" s="81"/>
    </row>
    <row r="198">
      <c r="E198" s="17">
        <v>29.0</v>
      </c>
      <c r="F198" s="17">
        <v>3.0</v>
      </c>
      <c r="G198" s="17">
        <v>6.0</v>
      </c>
      <c r="H198" s="17">
        <v>2.0</v>
      </c>
      <c r="I198" s="17">
        <v>2.0</v>
      </c>
      <c r="J198" s="17" t="s">
        <v>748</v>
      </c>
      <c r="K198" s="44" t="s">
        <v>788</v>
      </c>
      <c r="L198" s="58"/>
      <c r="M198" s="58"/>
      <c r="N198" s="81"/>
    </row>
    <row r="199">
      <c r="A199" s="17">
        <v>5.0</v>
      </c>
      <c r="C199" s="17" t="s">
        <v>15</v>
      </c>
      <c r="D199" s="17">
        <v>57.0</v>
      </c>
      <c r="E199" s="17">
        <v>0.0</v>
      </c>
      <c r="F199" s="17">
        <v>3.0</v>
      </c>
      <c r="G199" s="17">
        <v>7.0</v>
      </c>
      <c r="H199" s="17">
        <v>3.0</v>
      </c>
      <c r="I199" s="17">
        <v>3.0</v>
      </c>
      <c r="J199" s="17" t="s">
        <v>748</v>
      </c>
      <c r="K199" s="44" t="s">
        <v>790</v>
      </c>
      <c r="L199" s="58"/>
      <c r="M199" s="58"/>
      <c r="N199" s="81">
        <f>countif(J199:J214, "=Generalizable")/ROWS(J199:J214)</f>
        <v>0</v>
      </c>
      <c r="O199" s="76">
        <f>countif(J199:J214, "=Generalizable")</f>
        <v>0</v>
      </c>
    </row>
    <row r="200">
      <c r="E200" s="17">
        <v>1.0</v>
      </c>
      <c r="F200" s="17">
        <v>3.0</v>
      </c>
      <c r="G200" s="17">
        <v>13.0</v>
      </c>
      <c r="H200" s="17">
        <v>1.0</v>
      </c>
      <c r="I200" s="17">
        <v>1.0</v>
      </c>
      <c r="J200" s="17" t="s">
        <v>747</v>
      </c>
      <c r="K200" s="58"/>
      <c r="L200" s="58"/>
      <c r="M200" s="58"/>
      <c r="N200" s="81"/>
    </row>
    <row r="201">
      <c r="E201" s="17">
        <v>2.0</v>
      </c>
      <c r="F201" s="17">
        <v>3.0</v>
      </c>
      <c r="G201" s="17">
        <v>5.0</v>
      </c>
      <c r="H201" s="17">
        <v>2.0</v>
      </c>
      <c r="I201" s="17">
        <v>3.0</v>
      </c>
      <c r="J201" s="17" t="s">
        <v>748</v>
      </c>
      <c r="K201" s="44" t="s">
        <v>775</v>
      </c>
      <c r="L201" s="58"/>
      <c r="M201" s="58"/>
      <c r="N201" s="81"/>
    </row>
    <row r="202">
      <c r="E202" s="17">
        <v>3.0</v>
      </c>
      <c r="F202" s="17">
        <v>4.0</v>
      </c>
      <c r="G202" s="17">
        <v>4.0</v>
      </c>
      <c r="H202" s="17">
        <v>3.0</v>
      </c>
      <c r="I202" s="17">
        <v>3.0</v>
      </c>
      <c r="J202" s="17" t="s">
        <v>748</v>
      </c>
      <c r="K202" s="44" t="s">
        <v>775</v>
      </c>
      <c r="L202" s="58"/>
      <c r="M202" s="58"/>
      <c r="N202" s="81"/>
    </row>
    <row r="203">
      <c r="E203" s="17">
        <v>4.0</v>
      </c>
      <c r="F203" s="17">
        <v>4.0</v>
      </c>
      <c r="G203" s="17">
        <v>6.0</v>
      </c>
      <c r="H203" s="17">
        <v>1.0</v>
      </c>
      <c r="I203" s="17">
        <v>1.0</v>
      </c>
      <c r="J203" s="17" t="s">
        <v>747</v>
      </c>
      <c r="K203" s="58"/>
      <c r="L203" s="58"/>
      <c r="M203" s="58"/>
      <c r="N203" s="81"/>
    </row>
    <row r="204">
      <c r="E204" s="17">
        <v>5.0</v>
      </c>
      <c r="F204" s="17">
        <v>3.0</v>
      </c>
      <c r="G204" s="17">
        <v>5.0</v>
      </c>
      <c r="H204" s="17">
        <v>2.0</v>
      </c>
      <c r="I204" s="17">
        <v>2.0</v>
      </c>
      <c r="J204" s="17" t="s">
        <v>748</v>
      </c>
      <c r="K204" s="44" t="s">
        <v>791</v>
      </c>
      <c r="L204" s="58"/>
      <c r="M204" s="58"/>
      <c r="N204" s="81"/>
    </row>
    <row r="205">
      <c r="E205" s="17">
        <v>6.0</v>
      </c>
      <c r="F205" s="17">
        <v>4.0</v>
      </c>
      <c r="G205" s="17">
        <v>5.0</v>
      </c>
      <c r="H205" s="17">
        <v>3.0</v>
      </c>
      <c r="I205" s="17">
        <v>3.0</v>
      </c>
      <c r="J205" s="17" t="s">
        <v>748</v>
      </c>
      <c r="K205" s="44" t="s">
        <v>792</v>
      </c>
      <c r="L205" s="58"/>
      <c r="M205" s="58"/>
      <c r="N205" s="81"/>
    </row>
    <row r="206">
      <c r="E206" s="17">
        <v>7.0</v>
      </c>
      <c r="F206" s="17">
        <v>3.0</v>
      </c>
      <c r="G206" s="17">
        <v>7.0</v>
      </c>
      <c r="H206" s="17">
        <v>1.0</v>
      </c>
      <c r="I206" s="17">
        <v>2.0</v>
      </c>
      <c r="J206" s="17" t="s">
        <v>748</v>
      </c>
      <c r="K206" s="44" t="s">
        <v>775</v>
      </c>
      <c r="L206" s="58"/>
      <c r="M206" s="58"/>
      <c r="N206" s="81"/>
    </row>
    <row r="207">
      <c r="E207" s="17">
        <v>8.0</v>
      </c>
      <c r="F207" s="17">
        <v>3.0</v>
      </c>
      <c r="G207" s="17">
        <v>11.0</v>
      </c>
      <c r="H207" s="17">
        <v>1.0</v>
      </c>
      <c r="I207" s="17">
        <v>1.0</v>
      </c>
      <c r="J207" s="17" t="s">
        <v>747</v>
      </c>
      <c r="K207" s="58"/>
      <c r="L207" s="58"/>
      <c r="M207" s="58"/>
      <c r="N207" s="81"/>
    </row>
    <row r="208">
      <c r="E208" s="17">
        <v>9.0</v>
      </c>
      <c r="F208" s="17">
        <v>4.0</v>
      </c>
      <c r="G208" s="17">
        <v>4.0</v>
      </c>
      <c r="H208" s="17">
        <v>4.0</v>
      </c>
      <c r="I208" s="17">
        <v>4.0</v>
      </c>
      <c r="J208" s="17" t="s">
        <v>748</v>
      </c>
      <c r="K208" s="44" t="s">
        <v>775</v>
      </c>
      <c r="L208" s="58"/>
      <c r="M208" s="58"/>
      <c r="N208" s="81"/>
    </row>
    <row r="209">
      <c r="E209" s="17">
        <v>10.0</v>
      </c>
      <c r="F209" s="17">
        <v>3.0</v>
      </c>
      <c r="G209" s="17">
        <v>8.0</v>
      </c>
      <c r="H209" s="17">
        <v>1.0</v>
      </c>
      <c r="I209" s="17">
        <v>1.0</v>
      </c>
      <c r="J209" s="17" t="s">
        <v>747</v>
      </c>
      <c r="K209" s="58"/>
      <c r="L209" s="58"/>
      <c r="M209" s="58"/>
      <c r="N209" s="81"/>
    </row>
    <row r="210">
      <c r="E210" s="17">
        <v>11.0</v>
      </c>
      <c r="F210" s="17">
        <v>3.0</v>
      </c>
      <c r="G210" s="17">
        <v>4.0</v>
      </c>
      <c r="H210" s="17">
        <v>2.0</v>
      </c>
      <c r="I210" s="17">
        <v>3.0</v>
      </c>
      <c r="J210" s="17" t="s">
        <v>748</v>
      </c>
      <c r="K210" s="44" t="s">
        <v>793</v>
      </c>
      <c r="L210" s="58"/>
      <c r="M210" s="58"/>
      <c r="N210" s="81"/>
    </row>
    <row r="211">
      <c r="E211" s="17">
        <v>12.0</v>
      </c>
      <c r="F211" s="17">
        <v>3.0</v>
      </c>
      <c r="G211" s="17">
        <v>7.0</v>
      </c>
      <c r="H211" s="17">
        <v>1.0</v>
      </c>
      <c r="I211" s="17">
        <v>1.0</v>
      </c>
      <c r="J211" s="17" t="s">
        <v>747</v>
      </c>
      <c r="K211" s="58"/>
      <c r="L211" s="58"/>
      <c r="M211" s="58"/>
      <c r="N211" s="81"/>
    </row>
    <row r="212">
      <c r="E212" s="17">
        <v>13.0</v>
      </c>
      <c r="F212" s="17">
        <v>4.0</v>
      </c>
      <c r="G212" s="17">
        <v>4.0</v>
      </c>
      <c r="H212" s="17">
        <v>4.0</v>
      </c>
      <c r="I212" s="17">
        <v>4.0</v>
      </c>
      <c r="J212" s="17" t="s">
        <v>748</v>
      </c>
      <c r="K212" s="44" t="s">
        <v>775</v>
      </c>
      <c r="L212" s="58"/>
      <c r="M212" s="58"/>
      <c r="N212" s="81"/>
    </row>
    <row r="213">
      <c r="E213" s="17">
        <v>14.0</v>
      </c>
      <c r="F213" s="17">
        <v>4.0</v>
      </c>
      <c r="G213" s="17">
        <v>4.0</v>
      </c>
      <c r="H213" s="17">
        <v>3.0</v>
      </c>
      <c r="I213" s="17">
        <v>4.0</v>
      </c>
      <c r="J213" s="17" t="s">
        <v>748</v>
      </c>
      <c r="K213" s="44" t="s">
        <v>794</v>
      </c>
      <c r="L213" s="58"/>
      <c r="M213" s="58"/>
      <c r="N213" s="81"/>
    </row>
    <row r="214">
      <c r="E214" s="17">
        <v>15.0</v>
      </c>
      <c r="F214" s="17">
        <v>3.0</v>
      </c>
      <c r="G214" s="17">
        <v>5.0</v>
      </c>
      <c r="H214" s="17">
        <v>1.0</v>
      </c>
      <c r="I214" s="17">
        <v>2.0</v>
      </c>
      <c r="J214" s="17" t="s">
        <v>748</v>
      </c>
      <c r="K214" s="44" t="s">
        <v>795</v>
      </c>
      <c r="L214" s="58"/>
      <c r="M214" s="58"/>
      <c r="N214" s="81"/>
    </row>
    <row r="215">
      <c r="A215" s="17">
        <v>6.0</v>
      </c>
      <c r="C215" s="17" t="s">
        <v>16</v>
      </c>
      <c r="D215" s="17">
        <v>57.0</v>
      </c>
      <c r="E215" s="17">
        <v>0.0</v>
      </c>
      <c r="F215" s="17">
        <v>4.0</v>
      </c>
      <c r="G215" s="17">
        <v>3.0</v>
      </c>
      <c r="H215" s="17">
        <v>4.0</v>
      </c>
      <c r="I215" s="17">
        <v>4.0</v>
      </c>
      <c r="J215" s="17" t="s">
        <v>748</v>
      </c>
      <c r="K215" s="44" t="s">
        <v>796</v>
      </c>
      <c r="L215" s="58"/>
      <c r="M215" s="58"/>
      <c r="N215" s="81">
        <f>countif(J215:J221, "=Generalizable")/ROWS(J215:J221)</f>
        <v>0.1428571429</v>
      </c>
      <c r="O215" s="76">
        <f>countif(J215:J221, "=Generalizable")</f>
        <v>1</v>
      </c>
    </row>
    <row r="216">
      <c r="E216" s="17">
        <v>1.0</v>
      </c>
      <c r="F216" s="17">
        <v>3.0</v>
      </c>
      <c r="G216" s="17">
        <v>4.0</v>
      </c>
      <c r="H216" s="17">
        <v>2.0</v>
      </c>
      <c r="I216" s="17">
        <v>2.0</v>
      </c>
      <c r="J216" s="17" t="s">
        <v>773</v>
      </c>
      <c r="K216" s="44" t="s">
        <v>589</v>
      </c>
      <c r="L216" s="58"/>
      <c r="M216" s="58"/>
      <c r="N216" s="81"/>
    </row>
    <row r="217">
      <c r="E217" s="17">
        <v>2.0</v>
      </c>
      <c r="F217" s="17">
        <v>3.0</v>
      </c>
      <c r="G217" s="17">
        <v>8.0</v>
      </c>
      <c r="H217" s="17">
        <v>2.0</v>
      </c>
      <c r="I217" s="17">
        <v>2.0</v>
      </c>
      <c r="J217" s="17" t="s">
        <v>748</v>
      </c>
      <c r="K217" s="44" t="s">
        <v>775</v>
      </c>
      <c r="L217" s="58"/>
      <c r="M217" s="58"/>
      <c r="N217" s="81"/>
    </row>
    <row r="218">
      <c r="E218" s="17">
        <v>3.0</v>
      </c>
      <c r="F218" s="17">
        <v>3.0</v>
      </c>
      <c r="G218" s="17">
        <v>4.0</v>
      </c>
      <c r="H218" s="17">
        <v>2.0</v>
      </c>
      <c r="I218" s="17">
        <v>2.0</v>
      </c>
      <c r="J218" s="17" t="s">
        <v>748</v>
      </c>
      <c r="K218" s="44" t="s">
        <v>775</v>
      </c>
      <c r="L218" s="58"/>
      <c r="M218" s="58"/>
      <c r="N218" s="81"/>
    </row>
    <row r="219">
      <c r="E219" s="17">
        <v>4.0</v>
      </c>
      <c r="F219" s="17">
        <v>3.0</v>
      </c>
      <c r="G219" s="17">
        <v>5.0</v>
      </c>
      <c r="H219" s="17">
        <v>2.0</v>
      </c>
      <c r="I219" s="17">
        <v>2.0</v>
      </c>
      <c r="J219" s="17" t="s">
        <v>748</v>
      </c>
      <c r="K219" s="44" t="s">
        <v>775</v>
      </c>
      <c r="L219" s="58"/>
      <c r="M219" s="58"/>
      <c r="N219" s="81"/>
    </row>
    <row r="220">
      <c r="E220" s="17">
        <v>5.0</v>
      </c>
      <c r="F220" s="17">
        <v>38.0</v>
      </c>
      <c r="G220" s="17">
        <v>4.0</v>
      </c>
      <c r="H220" s="17">
        <v>2.0</v>
      </c>
      <c r="I220" s="17">
        <v>2.0</v>
      </c>
      <c r="J220" s="17" t="s">
        <v>765</v>
      </c>
      <c r="K220" s="58"/>
      <c r="L220" s="44" t="s">
        <v>797</v>
      </c>
      <c r="M220" s="58"/>
      <c r="N220" s="81"/>
    </row>
    <row r="221">
      <c r="E221" s="17">
        <v>6.0</v>
      </c>
      <c r="F221" s="17">
        <v>3.0</v>
      </c>
      <c r="G221" s="17">
        <v>4.0</v>
      </c>
      <c r="H221" s="17">
        <v>2.0</v>
      </c>
      <c r="I221" s="17">
        <v>2.0</v>
      </c>
      <c r="J221" s="17" t="s">
        <v>748</v>
      </c>
      <c r="K221" s="44" t="s">
        <v>798</v>
      </c>
      <c r="L221" s="58"/>
      <c r="M221" s="58"/>
      <c r="N221" s="81"/>
    </row>
    <row r="222">
      <c r="A222" s="17">
        <v>7.0</v>
      </c>
      <c r="C222" s="17" t="s">
        <v>17</v>
      </c>
      <c r="D222" s="17">
        <v>335.0</v>
      </c>
      <c r="E222" s="17">
        <v>0.0</v>
      </c>
      <c r="F222" s="17">
        <v>3.0</v>
      </c>
      <c r="G222" s="17">
        <v>4.0</v>
      </c>
      <c r="H222" s="17">
        <v>1.0</v>
      </c>
      <c r="I222" s="17">
        <v>1.0</v>
      </c>
      <c r="J222" s="17" t="s">
        <v>747</v>
      </c>
      <c r="K222" s="58"/>
      <c r="L222" s="58"/>
      <c r="M222" s="58"/>
      <c r="N222" s="81">
        <f>O222/ROWS(J222:J306)</f>
        <v>0.07058823529</v>
      </c>
      <c r="O222" s="76">
        <f>countif(J222:J306, "=Generalizable")</f>
        <v>6</v>
      </c>
    </row>
    <row r="223">
      <c r="E223" s="17">
        <v>1.0</v>
      </c>
      <c r="F223" s="17">
        <v>3.0</v>
      </c>
      <c r="G223" s="17">
        <v>14.0</v>
      </c>
      <c r="H223" s="17">
        <v>1.0</v>
      </c>
      <c r="I223" s="17">
        <v>1.0</v>
      </c>
      <c r="J223" s="17" t="s">
        <v>747</v>
      </c>
      <c r="K223" s="58"/>
      <c r="L223" s="58"/>
      <c r="M223" s="58"/>
      <c r="N223" s="81"/>
    </row>
    <row r="224">
      <c r="E224" s="17">
        <v>2.0</v>
      </c>
      <c r="F224" s="17">
        <v>3.0</v>
      </c>
      <c r="G224" s="17">
        <v>3.0</v>
      </c>
      <c r="H224" s="17">
        <v>1.0</v>
      </c>
      <c r="I224" s="17">
        <v>1.0</v>
      </c>
      <c r="J224" s="17" t="s">
        <v>747</v>
      </c>
      <c r="K224" s="58"/>
      <c r="L224" s="58"/>
      <c r="M224" s="58"/>
      <c r="N224" s="81"/>
    </row>
    <row r="225">
      <c r="E225" s="17">
        <v>3.0</v>
      </c>
      <c r="F225" s="17">
        <v>5.0</v>
      </c>
      <c r="G225" s="17">
        <v>5.0</v>
      </c>
      <c r="H225" s="17">
        <v>4.0</v>
      </c>
      <c r="I225" s="17">
        <v>4.0</v>
      </c>
      <c r="J225" s="17" t="s">
        <v>748</v>
      </c>
      <c r="K225" s="44" t="s">
        <v>775</v>
      </c>
      <c r="L225" s="58"/>
      <c r="M225" s="58"/>
      <c r="N225" s="81"/>
    </row>
    <row r="226">
      <c r="E226" s="17">
        <v>4.0</v>
      </c>
      <c r="F226" s="17">
        <v>3.0</v>
      </c>
      <c r="G226" s="17">
        <v>5.0</v>
      </c>
      <c r="H226" s="17">
        <v>1.0</v>
      </c>
      <c r="I226" s="17">
        <v>2.0</v>
      </c>
      <c r="J226" s="17" t="s">
        <v>748</v>
      </c>
      <c r="K226" s="44" t="s">
        <v>775</v>
      </c>
      <c r="L226" s="58"/>
      <c r="M226" s="58"/>
      <c r="N226" s="81"/>
    </row>
    <row r="227">
      <c r="E227" s="17">
        <v>5.0</v>
      </c>
      <c r="F227" s="17">
        <v>6.0</v>
      </c>
      <c r="G227" s="17">
        <v>4.0</v>
      </c>
      <c r="H227" s="17">
        <v>1.0</v>
      </c>
      <c r="I227" s="17">
        <v>2.0</v>
      </c>
      <c r="J227" s="17" t="s">
        <v>748</v>
      </c>
      <c r="K227" s="44" t="s">
        <v>775</v>
      </c>
      <c r="L227" s="58"/>
      <c r="M227" s="58"/>
      <c r="N227" s="81"/>
    </row>
    <row r="228">
      <c r="E228" s="17">
        <v>6.0</v>
      </c>
      <c r="F228" s="17">
        <v>3.0</v>
      </c>
      <c r="G228" s="17">
        <v>6.0</v>
      </c>
      <c r="H228" s="17">
        <v>3.0</v>
      </c>
      <c r="I228" s="17">
        <v>3.0</v>
      </c>
      <c r="J228" s="17" t="s">
        <v>748</v>
      </c>
      <c r="K228" s="44" t="s">
        <v>775</v>
      </c>
      <c r="L228" s="58"/>
      <c r="M228" s="58"/>
      <c r="N228" s="81"/>
    </row>
    <row r="229">
      <c r="E229" s="17">
        <v>7.0</v>
      </c>
      <c r="F229" s="17">
        <v>3.0</v>
      </c>
      <c r="G229" s="17">
        <v>3.0</v>
      </c>
      <c r="H229" s="17">
        <v>2.0</v>
      </c>
      <c r="I229" s="17">
        <v>3.0</v>
      </c>
      <c r="J229" s="17" t="s">
        <v>748</v>
      </c>
      <c r="K229" s="44" t="s">
        <v>775</v>
      </c>
      <c r="L229" s="58"/>
      <c r="M229" s="58"/>
      <c r="N229" s="81"/>
    </row>
    <row r="230">
      <c r="E230" s="17">
        <v>8.0</v>
      </c>
      <c r="F230" s="17">
        <v>5.0</v>
      </c>
      <c r="G230" s="17">
        <v>5.0</v>
      </c>
      <c r="H230" s="17">
        <v>3.0</v>
      </c>
      <c r="I230" s="17">
        <v>3.0</v>
      </c>
      <c r="J230" s="17" t="s">
        <v>748</v>
      </c>
      <c r="K230" s="44" t="s">
        <v>775</v>
      </c>
      <c r="L230" s="58"/>
      <c r="M230" s="58"/>
      <c r="N230" s="81"/>
    </row>
    <row r="231">
      <c r="E231" s="17">
        <v>9.0</v>
      </c>
      <c r="F231" s="17">
        <v>3.0</v>
      </c>
      <c r="G231" s="17">
        <v>7.0</v>
      </c>
      <c r="H231" s="17">
        <v>1.0</v>
      </c>
      <c r="I231" s="17">
        <v>2.0</v>
      </c>
      <c r="J231" s="17" t="s">
        <v>757</v>
      </c>
      <c r="K231" s="44" t="s">
        <v>799</v>
      </c>
      <c r="L231" s="58"/>
      <c r="M231" s="58"/>
      <c r="N231" s="81"/>
    </row>
    <row r="232">
      <c r="E232" s="17">
        <v>10.0</v>
      </c>
      <c r="F232" s="17">
        <v>4.0</v>
      </c>
      <c r="G232" s="17">
        <v>3.0</v>
      </c>
      <c r="H232" s="17">
        <v>4.0</v>
      </c>
      <c r="I232" s="17">
        <v>4.0</v>
      </c>
      <c r="J232" s="17" t="s">
        <v>748</v>
      </c>
      <c r="K232" s="44" t="s">
        <v>775</v>
      </c>
      <c r="L232" s="58"/>
      <c r="M232" s="58"/>
      <c r="N232" s="81"/>
    </row>
    <row r="233">
      <c r="E233" s="17">
        <v>11.0</v>
      </c>
      <c r="F233" s="17">
        <v>4.0</v>
      </c>
      <c r="G233" s="17">
        <v>4.0</v>
      </c>
      <c r="H233" s="17">
        <v>1.0</v>
      </c>
      <c r="I233" s="17">
        <v>1.0</v>
      </c>
      <c r="J233" s="17" t="s">
        <v>747</v>
      </c>
      <c r="K233" s="58"/>
      <c r="L233" s="58"/>
      <c r="M233" s="58"/>
      <c r="N233" s="81"/>
    </row>
    <row r="234">
      <c r="E234" s="17">
        <v>12.0</v>
      </c>
      <c r="F234" s="17">
        <v>3.0</v>
      </c>
      <c r="G234" s="17">
        <v>8.0</v>
      </c>
      <c r="H234" s="17">
        <v>1.0</v>
      </c>
      <c r="I234" s="17">
        <v>1.0</v>
      </c>
      <c r="J234" s="17" t="s">
        <v>747</v>
      </c>
      <c r="K234" s="58"/>
      <c r="L234" s="58"/>
      <c r="M234" s="58"/>
      <c r="N234" s="81"/>
    </row>
    <row r="235">
      <c r="E235" s="17">
        <v>13.0</v>
      </c>
      <c r="F235" s="17">
        <v>4.0</v>
      </c>
      <c r="G235" s="17">
        <v>2.0</v>
      </c>
      <c r="H235" s="17">
        <v>4.0</v>
      </c>
      <c r="I235" s="17">
        <v>4.0</v>
      </c>
      <c r="J235" s="17" t="s">
        <v>748</v>
      </c>
      <c r="K235" s="44" t="s">
        <v>775</v>
      </c>
      <c r="L235" s="58"/>
      <c r="M235" s="58"/>
      <c r="N235" s="81"/>
    </row>
    <row r="236">
      <c r="E236" s="17">
        <v>14.0</v>
      </c>
      <c r="F236" s="17">
        <v>5.0</v>
      </c>
      <c r="G236" s="17">
        <v>5.0</v>
      </c>
      <c r="H236" s="17">
        <v>1.0</v>
      </c>
      <c r="I236" s="17">
        <v>1.0</v>
      </c>
      <c r="J236" s="17" t="s">
        <v>747</v>
      </c>
      <c r="K236" s="58"/>
      <c r="L236" s="58"/>
      <c r="M236" s="58"/>
      <c r="N236" s="81"/>
    </row>
    <row r="237">
      <c r="E237" s="17">
        <v>15.0</v>
      </c>
      <c r="F237" s="17">
        <v>3.0</v>
      </c>
      <c r="G237" s="17">
        <v>12.0</v>
      </c>
      <c r="H237" s="17">
        <v>1.0</v>
      </c>
      <c r="I237" s="17">
        <v>1.0</v>
      </c>
      <c r="J237" s="17" t="s">
        <v>747</v>
      </c>
      <c r="K237" s="58"/>
      <c r="L237" s="58"/>
      <c r="M237" s="58"/>
      <c r="N237" s="81"/>
    </row>
    <row r="238">
      <c r="E238" s="17">
        <v>16.0</v>
      </c>
      <c r="F238" s="17">
        <v>3.0</v>
      </c>
      <c r="G238" s="17">
        <v>5.0</v>
      </c>
      <c r="H238" s="17">
        <v>3.0</v>
      </c>
      <c r="I238" s="17">
        <v>3.0</v>
      </c>
      <c r="J238" s="17" t="s">
        <v>748</v>
      </c>
      <c r="K238" s="44" t="s">
        <v>800</v>
      </c>
      <c r="L238" s="58"/>
      <c r="M238" s="58"/>
      <c r="N238" s="81"/>
    </row>
    <row r="239">
      <c r="E239" s="17">
        <v>17.0</v>
      </c>
      <c r="F239" s="17">
        <v>4.0</v>
      </c>
      <c r="G239" s="17">
        <v>7.0</v>
      </c>
      <c r="H239" s="17">
        <v>1.0</v>
      </c>
      <c r="I239" s="17">
        <v>3.0</v>
      </c>
      <c r="J239" s="17" t="s">
        <v>748</v>
      </c>
      <c r="K239" s="44" t="s">
        <v>775</v>
      </c>
      <c r="L239" s="58"/>
      <c r="M239" s="58"/>
      <c r="N239" s="81"/>
    </row>
    <row r="240">
      <c r="E240" s="17">
        <v>18.0</v>
      </c>
      <c r="F240" s="17">
        <v>3.0</v>
      </c>
      <c r="G240" s="17">
        <v>5.0</v>
      </c>
      <c r="H240" s="17">
        <v>2.0</v>
      </c>
      <c r="I240" s="17">
        <v>2.0</v>
      </c>
      <c r="J240" s="17" t="s">
        <v>748</v>
      </c>
      <c r="K240" s="44" t="s">
        <v>775</v>
      </c>
      <c r="L240" s="58"/>
      <c r="M240" s="58"/>
      <c r="N240" s="81"/>
    </row>
    <row r="241">
      <c r="E241" s="17">
        <v>19.0</v>
      </c>
      <c r="F241" s="17">
        <v>3.0</v>
      </c>
      <c r="G241" s="17">
        <v>6.0</v>
      </c>
      <c r="H241" s="17">
        <v>1.0</v>
      </c>
      <c r="I241" s="17">
        <v>1.0</v>
      </c>
      <c r="J241" s="17" t="s">
        <v>747</v>
      </c>
      <c r="K241" s="58"/>
      <c r="L241" s="58"/>
      <c r="M241" s="58"/>
      <c r="N241" s="81"/>
    </row>
    <row r="242">
      <c r="E242" s="17">
        <v>20.0</v>
      </c>
      <c r="F242" s="17">
        <v>3.0</v>
      </c>
      <c r="G242" s="17">
        <v>5.0</v>
      </c>
      <c r="H242" s="17">
        <v>3.0</v>
      </c>
      <c r="I242" s="17">
        <v>3.0</v>
      </c>
      <c r="J242" s="17" t="s">
        <v>748</v>
      </c>
      <c r="K242" s="44" t="s">
        <v>775</v>
      </c>
      <c r="L242" s="58"/>
      <c r="M242" s="58"/>
      <c r="N242" s="81"/>
    </row>
    <row r="243">
      <c r="E243" s="17">
        <v>21.0</v>
      </c>
      <c r="F243" s="17">
        <v>7.0</v>
      </c>
      <c r="G243" s="17">
        <v>15.0</v>
      </c>
      <c r="H243" s="17">
        <v>1.0</v>
      </c>
      <c r="I243" s="17">
        <v>1.0</v>
      </c>
      <c r="J243" s="17" t="s">
        <v>747</v>
      </c>
      <c r="K243" s="58"/>
      <c r="L243" s="58"/>
      <c r="M243" s="58"/>
      <c r="N243" s="81"/>
    </row>
    <row r="244">
      <c r="E244" s="17">
        <v>22.0</v>
      </c>
      <c r="F244" s="17">
        <v>11.0</v>
      </c>
      <c r="G244" s="17">
        <v>6.0</v>
      </c>
      <c r="H244" s="17">
        <v>2.0</v>
      </c>
      <c r="I244" s="17">
        <v>2.0</v>
      </c>
      <c r="J244" s="17" t="s">
        <v>748</v>
      </c>
      <c r="K244" s="44" t="s">
        <v>775</v>
      </c>
      <c r="L244" s="58"/>
      <c r="M244" s="58"/>
      <c r="N244" s="81"/>
    </row>
    <row r="245">
      <c r="E245" s="17">
        <v>23.0</v>
      </c>
      <c r="F245" s="17">
        <v>3.0</v>
      </c>
      <c r="G245" s="17">
        <v>4.0</v>
      </c>
      <c r="H245" s="17">
        <v>1.0</v>
      </c>
      <c r="I245" s="17">
        <v>1.0</v>
      </c>
      <c r="J245" s="17" t="s">
        <v>747</v>
      </c>
      <c r="K245" s="58"/>
      <c r="L245" s="58"/>
      <c r="M245" s="58"/>
      <c r="N245" s="81"/>
    </row>
    <row r="246">
      <c r="E246" s="17">
        <v>24.0</v>
      </c>
      <c r="F246" s="17">
        <v>3.0</v>
      </c>
      <c r="G246" s="17">
        <v>11.0</v>
      </c>
      <c r="H246" s="17">
        <v>1.0</v>
      </c>
      <c r="I246" s="17">
        <v>1.0</v>
      </c>
      <c r="J246" s="17" t="s">
        <v>747</v>
      </c>
      <c r="K246" s="58"/>
      <c r="L246" s="58"/>
      <c r="M246" s="58"/>
      <c r="N246" s="81"/>
    </row>
    <row r="247">
      <c r="E247" s="17">
        <v>25.0</v>
      </c>
      <c r="F247" s="17">
        <v>3.0</v>
      </c>
      <c r="G247" s="17">
        <v>4.0</v>
      </c>
      <c r="H247" s="17">
        <v>3.0</v>
      </c>
      <c r="I247" s="17">
        <v>3.0</v>
      </c>
      <c r="J247" s="17" t="s">
        <v>748</v>
      </c>
      <c r="K247" s="44" t="s">
        <v>775</v>
      </c>
      <c r="L247" s="58"/>
      <c r="M247" s="58"/>
      <c r="N247" s="81"/>
    </row>
    <row r="248">
      <c r="E248" s="17">
        <v>26.0</v>
      </c>
      <c r="F248" s="17">
        <v>3.0</v>
      </c>
      <c r="G248" s="17">
        <v>4.0</v>
      </c>
      <c r="H248" s="17">
        <v>1.0</v>
      </c>
      <c r="I248" s="17">
        <v>2.0</v>
      </c>
      <c r="J248" s="17" t="s">
        <v>773</v>
      </c>
      <c r="K248" s="44" t="s">
        <v>801</v>
      </c>
      <c r="L248" s="58"/>
      <c r="M248" s="58"/>
      <c r="N248" s="81"/>
    </row>
    <row r="249">
      <c r="E249" s="17">
        <v>27.0</v>
      </c>
      <c r="F249" s="17">
        <v>4.0</v>
      </c>
      <c r="G249" s="17">
        <v>5.0</v>
      </c>
      <c r="H249" s="17">
        <v>1.0</v>
      </c>
      <c r="I249" s="17">
        <v>1.0</v>
      </c>
      <c r="J249" s="17" t="s">
        <v>747</v>
      </c>
      <c r="K249" s="58"/>
      <c r="L249" s="58"/>
      <c r="M249" s="58"/>
      <c r="N249" s="81"/>
    </row>
    <row r="250">
      <c r="E250" s="17">
        <v>28.0</v>
      </c>
      <c r="F250" s="17">
        <v>3.0</v>
      </c>
      <c r="G250" s="17">
        <v>6.0</v>
      </c>
      <c r="H250" s="17">
        <v>1.0</v>
      </c>
      <c r="I250" s="17">
        <v>1.0</v>
      </c>
      <c r="J250" s="17" t="s">
        <v>747</v>
      </c>
      <c r="K250" s="58"/>
      <c r="L250" s="58"/>
      <c r="M250" s="58"/>
      <c r="N250" s="81"/>
    </row>
    <row r="251">
      <c r="E251" s="17">
        <v>29.0</v>
      </c>
      <c r="F251" s="17">
        <v>3.0</v>
      </c>
      <c r="G251" s="17">
        <v>5.0</v>
      </c>
      <c r="H251" s="17">
        <v>3.0</v>
      </c>
      <c r="I251" s="17">
        <v>3.0</v>
      </c>
      <c r="J251" s="17" t="s">
        <v>748</v>
      </c>
      <c r="K251" s="44" t="s">
        <v>775</v>
      </c>
      <c r="L251" s="58"/>
      <c r="M251" s="58"/>
      <c r="N251" s="81"/>
    </row>
    <row r="252">
      <c r="E252" s="17">
        <v>30.0</v>
      </c>
      <c r="F252" s="17">
        <v>3.0</v>
      </c>
      <c r="G252" s="17">
        <v>3.0</v>
      </c>
      <c r="H252" s="17">
        <v>1.0</v>
      </c>
      <c r="I252" s="17">
        <v>1.0</v>
      </c>
      <c r="J252" s="17" t="s">
        <v>747</v>
      </c>
      <c r="K252" s="58"/>
      <c r="L252" s="58"/>
      <c r="M252" s="58"/>
      <c r="N252" s="81"/>
    </row>
    <row r="253">
      <c r="E253" s="17">
        <v>31.0</v>
      </c>
      <c r="F253" s="17">
        <v>3.0</v>
      </c>
      <c r="G253" s="17">
        <v>4.0</v>
      </c>
      <c r="H253" s="17">
        <v>2.0</v>
      </c>
      <c r="I253" s="17">
        <v>2.0</v>
      </c>
      <c r="J253" s="17" t="s">
        <v>748</v>
      </c>
      <c r="K253" s="44" t="s">
        <v>775</v>
      </c>
      <c r="L253" s="58"/>
      <c r="M253" s="58"/>
      <c r="N253" s="81"/>
    </row>
    <row r="254">
      <c r="E254" s="17">
        <v>32.0</v>
      </c>
      <c r="F254" s="17">
        <v>3.0</v>
      </c>
      <c r="G254" s="17">
        <v>5.0</v>
      </c>
      <c r="H254" s="17">
        <v>1.0</v>
      </c>
      <c r="I254" s="17">
        <v>1.0</v>
      </c>
      <c r="J254" s="17" t="s">
        <v>747</v>
      </c>
      <c r="K254" s="58"/>
      <c r="L254" s="58"/>
      <c r="M254" s="58"/>
      <c r="N254" s="81"/>
    </row>
    <row r="255">
      <c r="E255" s="17">
        <v>33.0</v>
      </c>
      <c r="F255" s="17">
        <v>3.0</v>
      </c>
      <c r="G255" s="17">
        <v>6.0</v>
      </c>
      <c r="H255" s="17">
        <v>2.0</v>
      </c>
      <c r="I255" s="17">
        <v>2.0</v>
      </c>
      <c r="J255" s="17" t="s">
        <v>765</v>
      </c>
      <c r="K255" s="58"/>
      <c r="L255" s="44" t="s">
        <v>802</v>
      </c>
      <c r="M255" s="58"/>
      <c r="N255" s="81"/>
    </row>
    <row r="256">
      <c r="E256" s="17">
        <v>34.0</v>
      </c>
      <c r="F256" s="17">
        <v>4.0</v>
      </c>
      <c r="G256" s="17">
        <v>6.0</v>
      </c>
      <c r="H256" s="17">
        <v>3.0</v>
      </c>
      <c r="I256" s="17">
        <v>3.0</v>
      </c>
      <c r="J256" s="17" t="s">
        <v>748</v>
      </c>
      <c r="K256" s="44" t="s">
        <v>803</v>
      </c>
      <c r="L256" s="58"/>
      <c r="M256" s="58"/>
      <c r="N256" s="81"/>
    </row>
    <row r="257">
      <c r="E257" s="17">
        <v>35.0</v>
      </c>
      <c r="F257" s="17">
        <v>3.0</v>
      </c>
      <c r="G257" s="17">
        <v>9.0</v>
      </c>
      <c r="H257" s="17">
        <v>1.0</v>
      </c>
      <c r="I257" s="17">
        <v>3.0</v>
      </c>
      <c r="J257" s="17" t="s">
        <v>765</v>
      </c>
      <c r="K257" s="58"/>
      <c r="L257" s="44" t="s">
        <v>802</v>
      </c>
      <c r="M257" s="58"/>
      <c r="N257" s="81"/>
    </row>
    <row r="258">
      <c r="E258" s="17">
        <v>36.0</v>
      </c>
      <c r="F258" s="17">
        <v>3.0</v>
      </c>
      <c r="G258" s="17">
        <v>3.0</v>
      </c>
      <c r="H258" s="17">
        <v>1.0</v>
      </c>
      <c r="I258" s="17">
        <v>2.0</v>
      </c>
      <c r="J258" s="17" t="s">
        <v>748</v>
      </c>
      <c r="K258" s="44" t="s">
        <v>775</v>
      </c>
      <c r="L258" s="58"/>
      <c r="M258" s="58"/>
      <c r="N258" s="81"/>
    </row>
    <row r="259">
      <c r="E259" s="17">
        <v>37.0</v>
      </c>
      <c r="F259" s="17">
        <v>8.0</v>
      </c>
      <c r="G259" s="17">
        <v>5.0</v>
      </c>
      <c r="H259" s="17">
        <v>1.0</v>
      </c>
      <c r="I259" s="17">
        <v>1.0</v>
      </c>
      <c r="J259" s="17" t="s">
        <v>747</v>
      </c>
      <c r="K259" s="58"/>
      <c r="L259" s="58"/>
      <c r="M259" s="58"/>
      <c r="N259" s="81"/>
    </row>
    <row r="260">
      <c r="E260" s="17">
        <v>38.0</v>
      </c>
      <c r="F260" s="17">
        <v>3.0</v>
      </c>
      <c r="G260" s="17">
        <v>5.0</v>
      </c>
      <c r="H260" s="17">
        <v>1.0</v>
      </c>
      <c r="I260" s="17">
        <v>1.0</v>
      </c>
      <c r="J260" s="17" t="s">
        <v>747</v>
      </c>
      <c r="K260" s="58"/>
      <c r="L260" s="58"/>
      <c r="M260" s="58"/>
      <c r="N260" s="81"/>
    </row>
    <row r="261">
      <c r="E261" s="17">
        <v>39.0</v>
      </c>
      <c r="F261" s="17">
        <v>4.0</v>
      </c>
      <c r="G261" s="17">
        <v>7.0</v>
      </c>
      <c r="H261" s="17">
        <v>1.0</v>
      </c>
      <c r="I261" s="17">
        <v>1.0</v>
      </c>
      <c r="J261" s="17" t="s">
        <v>747</v>
      </c>
      <c r="K261" s="58"/>
      <c r="L261" s="58"/>
      <c r="M261" s="58"/>
      <c r="N261" s="81"/>
    </row>
    <row r="262">
      <c r="E262" s="17">
        <v>40.0</v>
      </c>
      <c r="F262" s="17">
        <v>3.0</v>
      </c>
      <c r="G262" s="17">
        <v>3.0</v>
      </c>
      <c r="H262" s="17">
        <v>3.0</v>
      </c>
      <c r="I262" s="17">
        <v>3.0</v>
      </c>
      <c r="J262" s="17" t="s">
        <v>748</v>
      </c>
      <c r="K262" s="44" t="s">
        <v>775</v>
      </c>
      <c r="L262" s="58"/>
      <c r="M262" s="58"/>
      <c r="N262" s="81"/>
    </row>
    <row r="263">
      <c r="E263" s="17">
        <v>41.0</v>
      </c>
      <c r="F263" s="17">
        <v>3.0</v>
      </c>
      <c r="G263" s="17">
        <v>3.0</v>
      </c>
      <c r="H263" s="17">
        <v>1.0</v>
      </c>
      <c r="I263" s="17">
        <v>2.0</v>
      </c>
      <c r="J263" s="17" t="s">
        <v>748</v>
      </c>
      <c r="K263" s="44" t="s">
        <v>775</v>
      </c>
      <c r="L263" s="58"/>
      <c r="M263" s="58"/>
      <c r="N263" s="81"/>
    </row>
    <row r="264">
      <c r="E264" s="17">
        <v>42.0</v>
      </c>
      <c r="F264" s="17">
        <v>4.0</v>
      </c>
      <c r="G264" s="17">
        <v>10.0</v>
      </c>
      <c r="H264" s="17">
        <v>1.0</v>
      </c>
      <c r="I264" s="17">
        <v>2.0</v>
      </c>
      <c r="J264" s="17" t="s">
        <v>748</v>
      </c>
      <c r="K264" s="44" t="s">
        <v>775</v>
      </c>
      <c r="L264" s="58"/>
      <c r="M264" s="58"/>
      <c r="N264" s="81"/>
    </row>
    <row r="265">
      <c r="E265" s="17">
        <v>43.0</v>
      </c>
      <c r="F265" s="17">
        <v>4.0</v>
      </c>
      <c r="G265" s="17">
        <v>21.0</v>
      </c>
      <c r="H265" s="17">
        <v>1.0</v>
      </c>
      <c r="I265" s="17">
        <v>1.0</v>
      </c>
      <c r="J265" s="17" t="s">
        <v>747</v>
      </c>
      <c r="K265" s="58"/>
      <c r="L265" s="58"/>
      <c r="M265" s="58"/>
      <c r="N265" s="81"/>
    </row>
    <row r="266">
      <c r="E266" s="17">
        <v>44.0</v>
      </c>
      <c r="F266" s="17">
        <v>3.0</v>
      </c>
      <c r="G266" s="17">
        <v>5.0</v>
      </c>
      <c r="H266" s="17">
        <v>1.0</v>
      </c>
      <c r="I266" s="17">
        <v>1.0</v>
      </c>
      <c r="J266" s="17" t="s">
        <v>747</v>
      </c>
      <c r="K266" s="58"/>
      <c r="L266" s="58"/>
      <c r="M266" s="58"/>
      <c r="N266" s="81"/>
    </row>
    <row r="267">
      <c r="E267" s="17">
        <v>45.0</v>
      </c>
      <c r="F267" s="17">
        <v>4.0</v>
      </c>
      <c r="G267" s="17">
        <v>5.0</v>
      </c>
      <c r="H267" s="17">
        <v>1.0</v>
      </c>
      <c r="I267" s="17">
        <v>1.0</v>
      </c>
      <c r="J267" s="17" t="s">
        <v>747</v>
      </c>
      <c r="K267" s="58"/>
      <c r="L267" s="58"/>
      <c r="M267" s="58"/>
      <c r="N267" s="81"/>
    </row>
    <row r="268">
      <c r="E268" s="17">
        <v>46.0</v>
      </c>
      <c r="F268" s="17">
        <v>3.0</v>
      </c>
      <c r="G268" s="17">
        <v>3.0</v>
      </c>
      <c r="H268" s="17">
        <v>2.0</v>
      </c>
      <c r="I268" s="17">
        <v>2.0</v>
      </c>
      <c r="J268" s="17" t="s">
        <v>748</v>
      </c>
      <c r="K268" s="44" t="s">
        <v>775</v>
      </c>
      <c r="L268" s="58"/>
      <c r="M268" s="58"/>
      <c r="N268" s="81"/>
    </row>
    <row r="269">
      <c r="E269" s="17">
        <v>47.0</v>
      </c>
      <c r="F269" s="17">
        <v>3.0</v>
      </c>
      <c r="G269" s="17">
        <v>3.0</v>
      </c>
      <c r="H269" s="17">
        <v>1.0</v>
      </c>
      <c r="I269" s="17">
        <v>1.0</v>
      </c>
      <c r="J269" s="17" t="s">
        <v>747</v>
      </c>
      <c r="K269" s="58"/>
      <c r="L269" s="58"/>
      <c r="M269" s="58"/>
      <c r="N269" s="81"/>
    </row>
    <row r="270">
      <c r="E270" s="17">
        <v>48.0</v>
      </c>
      <c r="F270" s="17">
        <v>6.0</v>
      </c>
      <c r="G270" s="17">
        <v>6.0</v>
      </c>
      <c r="H270" s="17">
        <v>1.0</v>
      </c>
      <c r="I270" s="17">
        <v>1.0</v>
      </c>
      <c r="J270" s="17" t="s">
        <v>747</v>
      </c>
      <c r="K270" s="58"/>
      <c r="L270" s="58"/>
      <c r="M270" s="58"/>
      <c r="N270" s="81"/>
    </row>
    <row r="271">
      <c r="E271" s="17">
        <v>49.0</v>
      </c>
      <c r="F271" s="17">
        <v>3.0</v>
      </c>
      <c r="G271" s="17">
        <v>3.0</v>
      </c>
      <c r="H271" s="17">
        <v>1.0</v>
      </c>
      <c r="I271" s="17">
        <v>2.0</v>
      </c>
      <c r="J271" s="17" t="s">
        <v>748</v>
      </c>
      <c r="K271" s="44" t="s">
        <v>775</v>
      </c>
      <c r="L271" s="58"/>
      <c r="M271" s="58"/>
      <c r="N271" s="81"/>
    </row>
    <row r="272">
      <c r="E272" s="17">
        <v>50.0</v>
      </c>
      <c r="F272" s="17">
        <v>3.0</v>
      </c>
      <c r="G272" s="17">
        <v>11.0</v>
      </c>
      <c r="H272" s="17">
        <v>1.0</v>
      </c>
      <c r="I272" s="17">
        <v>1.0</v>
      </c>
      <c r="J272" s="17" t="s">
        <v>747</v>
      </c>
      <c r="K272" s="58"/>
      <c r="L272" s="58"/>
      <c r="M272" s="58"/>
      <c r="N272" s="81"/>
    </row>
    <row r="273">
      <c r="E273" s="17">
        <v>51.0</v>
      </c>
      <c r="F273" s="17">
        <v>6.0</v>
      </c>
      <c r="G273" s="17">
        <v>5.0</v>
      </c>
      <c r="H273" s="17">
        <v>5.0</v>
      </c>
      <c r="I273" s="17">
        <v>5.0</v>
      </c>
      <c r="J273" s="17" t="s">
        <v>748</v>
      </c>
      <c r="K273" s="44" t="s">
        <v>775</v>
      </c>
      <c r="L273" s="58"/>
      <c r="M273" s="58"/>
      <c r="N273" s="81"/>
    </row>
    <row r="274">
      <c r="E274" s="17">
        <v>52.0</v>
      </c>
      <c r="F274" s="17">
        <v>3.0</v>
      </c>
      <c r="G274" s="17">
        <v>3.0</v>
      </c>
      <c r="H274" s="17">
        <v>2.0</v>
      </c>
      <c r="I274" s="17">
        <v>3.0</v>
      </c>
      <c r="J274" s="17" t="s">
        <v>748</v>
      </c>
      <c r="K274" s="44" t="s">
        <v>775</v>
      </c>
      <c r="L274" s="58"/>
      <c r="M274" s="58"/>
      <c r="N274" s="81"/>
    </row>
    <row r="275">
      <c r="E275" s="17">
        <v>53.0</v>
      </c>
      <c r="F275" s="17">
        <v>3.0</v>
      </c>
      <c r="G275" s="17">
        <v>10.0</v>
      </c>
      <c r="H275" s="17">
        <v>1.0</v>
      </c>
      <c r="I275" s="17">
        <v>1.0</v>
      </c>
      <c r="J275" s="17" t="s">
        <v>747</v>
      </c>
      <c r="K275" s="58"/>
      <c r="L275" s="58"/>
      <c r="M275" s="58"/>
      <c r="N275" s="81"/>
    </row>
    <row r="276">
      <c r="E276" s="17">
        <v>54.0</v>
      </c>
      <c r="F276" s="17">
        <v>3.0</v>
      </c>
      <c r="G276" s="17">
        <v>11.0</v>
      </c>
      <c r="H276" s="17">
        <v>1.0</v>
      </c>
      <c r="I276" s="17">
        <v>1.0</v>
      </c>
      <c r="J276" s="17" t="s">
        <v>747</v>
      </c>
      <c r="K276" s="58"/>
      <c r="L276" s="58"/>
      <c r="M276" s="58"/>
      <c r="N276" s="81"/>
    </row>
    <row r="277">
      <c r="E277" s="17">
        <v>55.0</v>
      </c>
      <c r="F277" s="17">
        <v>3.0</v>
      </c>
      <c r="G277" s="17">
        <v>3.0</v>
      </c>
      <c r="H277" s="17">
        <v>3.0</v>
      </c>
      <c r="I277" s="17">
        <v>3.0</v>
      </c>
      <c r="J277" s="17" t="s">
        <v>748</v>
      </c>
      <c r="K277" s="44" t="s">
        <v>775</v>
      </c>
      <c r="L277" s="58"/>
      <c r="M277" s="58"/>
      <c r="N277" s="81"/>
    </row>
    <row r="278">
      <c r="E278" s="17">
        <v>56.0</v>
      </c>
      <c r="F278" s="17">
        <v>3.0</v>
      </c>
      <c r="G278" s="17">
        <v>11.0</v>
      </c>
      <c r="H278" s="17">
        <v>1.0</v>
      </c>
      <c r="I278" s="17">
        <v>2.0</v>
      </c>
      <c r="J278" s="17" t="s">
        <v>757</v>
      </c>
      <c r="K278" s="44" t="s">
        <v>778</v>
      </c>
      <c r="L278" s="58"/>
      <c r="M278" s="58"/>
      <c r="N278" s="81"/>
    </row>
    <row r="279">
      <c r="E279" s="17">
        <v>57.0</v>
      </c>
      <c r="F279" s="17">
        <v>3.0</v>
      </c>
      <c r="G279" s="17">
        <v>3.0</v>
      </c>
      <c r="H279" s="17">
        <v>3.0</v>
      </c>
      <c r="I279" s="17">
        <v>3.0</v>
      </c>
      <c r="J279" s="17" t="s">
        <v>748</v>
      </c>
      <c r="K279" s="44" t="s">
        <v>775</v>
      </c>
      <c r="L279" s="58"/>
      <c r="M279" s="58"/>
      <c r="N279" s="81"/>
    </row>
    <row r="280">
      <c r="E280" s="17">
        <v>58.0</v>
      </c>
      <c r="F280" s="17">
        <v>7.0</v>
      </c>
      <c r="G280" s="17">
        <v>7.0</v>
      </c>
      <c r="H280" s="17">
        <v>2.0</v>
      </c>
      <c r="I280" s="17">
        <v>2.0</v>
      </c>
      <c r="J280" s="17" t="s">
        <v>765</v>
      </c>
      <c r="K280" s="58"/>
      <c r="L280" s="44" t="s">
        <v>804</v>
      </c>
      <c r="M280" s="58"/>
      <c r="N280" s="81"/>
    </row>
    <row r="281">
      <c r="E281" s="17">
        <v>59.0</v>
      </c>
      <c r="F281" s="17">
        <v>3.0</v>
      </c>
      <c r="G281" s="17">
        <v>3.0</v>
      </c>
      <c r="H281" s="17">
        <v>2.0</v>
      </c>
      <c r="I281" s="17">
        <v>2.0</v>
      </c>
      <c r="J281" s="17" t="s">
        <v>748</v>
      </c>
      <c r="K281" s="44" t="s">
        <v>775</v>
      </c>
      <c r="L281" s="58"/>
      <c r="M281" s="58"/>
      <c r="N281" s="81"/>
    </row>
    <row r="282">
      <c r="E282" s="17">
        <v>60.0</v>
      </c>
      <c r="F282" s="17">
        <v>3.0</v>
      </c>
      <c r="G282" s="17">
        <v>7.0</v>
      </c>
      <c r="H282" s="17">
        <v>1.0</v>
      </c>
      <c r="I282" s="17">
        <v>1.0</v>
      </c>
      <c r="J282" s="17" t="s">
        <v>747</v>
      </c>
      <c r="K282" s="58"/>
      <c r="L282" s="58"/>
      <c r="M282" s="58"/>
      <c r="N282" s="81"/>
    </row>
    <row r="283">
      <c r="E283" s="17">
        <v>61.0</v>
      </c>
      <c r="F283" s="17">
        <v>3.0</v>
      </c>
      <c r="G283" s="17">
        <v>8.0</v>
      </c>
      <c r="H283" s="17">
        <v>1.0</v>
      </c>
      <c r="I283" s="17">
        <v>1.0</v>
      </c>
      <c r="J283" s="17" t="s">
        <v>747</v>
      </c>
      <c r="K283" s="58"/>
      <c r="L283" s="58"/>
      <c r="M283" s="58"/>
      <c r="N283" s="81"/>
    </row>
    <row r="284">
      <c r="E284" s="17">
        <v>62.0</v>
      </c>
      <c r="F284" s="17">
        <v>3.0</v>
      </c>
      <c r="G284" s="17">
        <v>4.0</v>
      </c>
      <c r="H284" s="17">
        <v>2.0</v>
      </c>
      <c r="I284" s="17">
        <v>2.0</v>
      </c>
      <c r="J284" s="17" t="s">
        <v>765</v>
      </c>
      <c r="K284" s="58"/>
      <c r="L284" s="44" t="s">
        <v>804</v>
      </c>
      <c r="M284" s="58"/>
      <c r="N284" s="81"/>
    </row>
    <row r="285">
      <c r="E285" s="17">
        <v>63.0</v>
      </c>
      <c r="F285" s="17">
        <v>6.0</v>
      </c>
      <c r="G285" s="17">
        <v>11.0</v>
      </c>
      <c r="H285" s="17">
        <v>1.0</v>
      </c>
      <c r="I285" s="17">
        <v>1.0</v>
      </c>
      <c r="J285" s="17" t="s">
        <v>747</v>
      </c>
      <c r="K285" s="58"/>
      <c r="L285" s="58"/>
      <c r="M285" s="58"/>
      <c r="N285" s="81"/>
    </row>
    <row r="286">
      <c r="E286" s="17">
        <v>64.0</v>
      </c>
      <c r="F286" s="17">
        <v>3.0</v>
      </c>
      <c r="G286" s="17">
        <v>6.0</v>
      </c>
      <c r="H286" s="17">
        <v>1.0</v>
      </c>
      <c r="I286" s="17">
        <v>1.0</v>
      </c>
      <c r="J286" s="17" t="s">
        <v>747</v>
      </c>
      <c r="K286" s="58"/>
      <c r="L286" s="58"/>
      <c r="M286" s="58"/>
      <c r="N286" s="81"/>
    </row>
    <row r="287">
      <c r="E287" s="17">
        <v>65.0</v>
      </c>
      <c r="F287" s="17">
        <v>3.0</v>
      </c>
      <c r="G287" s="17">
        <v>4.0</v>
      </c>
      <c r="H287" s="17">
        <v>2.0</v>
      </c>
      <c r="I287" s="17">
        <v>2.0</v>
      </c>
      <c r="J287" s="17" t="s">
        <v>748</v>
      </c>
      <c r="K287" s="44" t="s">
        <v>775</v>
      </c>
      <c r="L287" s="58"/>
      <c r="M287" s="58"/>
      <c r="N287" s="81"/>
    </row>
    <row r="288">
      <c r="E288" s="17">
        <v>66.0</v>
      </c>
      <c r="F288" s="17">
        <v>3.0</v>
      </c>
      <c r="G288" s="17">
        <v>3.0</v>
      </c>
      <c r="H288" s="17">
        <v>3.0</v>
      </c>
      <c r="I288" s="17">
        <v>3.0</v>
      </c>
      <c r="J288" s="17" t="s">
        <v>748</v>
      </c>
      <c r="K288" s="44" t="s">
        <v>775</v>
      </c>
      <c r="L288" s="58"/>
      <c r="M288" s="58"/>
      <c r="N288" s="81"/>
    </row>
    <row r="289">
      <c r="E289" s="17">
        <v>67.0</v>
      </c>
      <c r="F289" s="17">
        <v>3.0</v>
      </c>
      <c r="G289" s="17">
        <v>7.0</v>
      </c>
      <c r="H289" s="17">
        <v>2.0</v>
      </c>
      <c r="I289" s="17">
        <v>2.0</v>
      </c>
      <c r="J289" s="17" t="s">
        <v>748</v>
      </c>
      <c r="K289" s="44" t="s">
        <v>775</v>
      </c>
      <c r="L289" s="58"/>
      <c r="M289" s="58"/>
      <c r="N289" s="81"/>
    </row>
    <row r="290">
      <c r="E290" s="17">
        <v>68.0</v>
      </c>
      <c r="F290" s="17">
        <v>3.0</v>
      </c>
      <c r="G290" s="17">
        <v>5.0</v>
      </c>
      <c r="H290" s="17">
        <v>2.0</v>
      </c>
      <c r="I290" s="17">
        <v>2.0</v>
      </c>
      <c r="J290" s="17" t="s">
        <v>748</v>
      </c>
      <c r="K290" s="44" t="s">
        <v>775</v>
      </c>
      <c r="L290" s="58"/>
      <c r="M290" s="58"/>
      <c r="N290" s="81"/>
    </row>
    <row r="291">
      <c r="E291" s="17">
        <v>69.0</v>
      </c>
      <c r="F291" s="17">
        <v>4.0</v>
      </c>
      <c r="G291" s="17">
        <v>4.0</v>
      </c>
      <c r="H291" s="17">
        <v>2.0</v>
      </c>
      <c r="I291" s="17">
        <v>3.0</v>
      </c>
      <c r="J291" s="17" t="s">
        <v>748</v>
      </c>
      <c r="K291" s="44" t="s">
        <v>775</v>
      </c>
      <c r="L291" s="58"/>
      <c r="M291" s="58"/>
      <c r="N291" s="81"/>
    </row>
    <row r="292">
      <c r="E292" s="17">
        <v>70.0</v>
      </c>
      <c r="F292" s="17">
        <v>3.0</v>
      </c>
      <c r="G292" s="17">
        <v>6.0</v>
      </c>
      <c r="H292" s="17">
        <v>1.0</v>
      </c>
      <c r="I292" s="17">
        <v>1.0</v>
      </c>
      <c r="J292" s="17" t="s">
        <v>747</v>
      </c>
      <c r="K292" s="58"/>
      <c r="L292" s="58"/>
      <c r="M292" s="58"/>
      <c r="N292" s="81"/>
    </row>
    <row r="293">
      <c r="E293" s="17">
        <v>71.0</v>
      </c>
      <c r="F293" s="17">
        <v>3.0</v>
      </c>
      <c r="G293" s="17">
        <v>3.0</v>
      </c>
      <c r="H293" s="17">
        <v>3.0</v>
      </c>
      <c r="I293" s="17">
        <v>3.0</v>
      </c>
      <c r="J293" s="17" t="s">
        <v>748</v>
      </c>
      <c r="K293" s="44" t="s">
        <v>775</v>
      </c>
      <c r="L293" s="58"/>
      <c r="M293" s="58"/>
      <c r="N293" s="81"/>
    </row>
    <row r="294">
      <c r="E294" s="17">
        <v>72.0</v>
      </c>
      <c r="F294" s="17">
        <v>4.0</v>
      </c>
      <c r="G294" s="17">
        <v>5.0</v>
      </c>
      <c r="H294" s="17">
        <v>1.0</v>
      </c>
      <c r="I294" s="17">
        <v>1.0</v>
      </c>
      <c r="J294" s="17" t="s">
        <v>747</v>
      </c>
      <c r="K294" s="58"/>
      <c r="L294" s="58"/>
      <c r="M294" s="58"/>
      <c r="N294" s="81"/>
    </row>
    <row r="295">
      <c r="E295" s="17">
        <v>73.0</v>
      </c>
      <c r="F295" s="17">
        <v>3.0</v>
      </c>
      <c r="G295" s="17">
        <v>5.0</v>
      </c>
      <c r="H295" s="17">
        <v>1.0</v>
      </c>
      <c r="I295" s="17">
        <v>1.0</v>
      </c>
      <c r="J295" s="17" t="s">
        <v>747</v>
      </c>
      <c r="K295" s="58"/>
      <c r="L295" s="58"/>
      <c r="M295" s="58"/>
      <c r="N295" s="81"/>
    </row>
    <row r="296">
      <c r="E296" s="17">
        <v>74.0</v>
      </c>
      <c r="F296" s="17">
        <v>3.0</v>
      </c>
      <c r="G296" s="17">
        <v>5.0</v>
      </c>
      <c r="H296" s="17">
        <v>2.0</v>
      </c>
      <c r="I296" s="17">
        <v>3.0</v>
      </c>
      <c r="J296" s="17" t="s">
        <v>748</v>
      </c>
      <c r="K296" s="44" t="s">
        <v>775</v>
      </c>
      <c r="L296" s="58"/>
      <c r="M296" s="58"/>
      <c r="N296" s="81"/>
    </row>
    <row r="297">
      <c r="E297" s="17">
        <v>75.0</v>
      </c>
      <c r="F297" s="17">
        <v>3.0</v>
      </c>
      <c r="G297" s="17">
        <v>4.0</v>
      </c>
      <c r="H297" s="17">
        <v>2.0</v>
      </c>
      <c r="I297" s="17">
        <v>2.0</v>
      </c>
      <c r="J297" s="17" t="s">
        <v>748</v>
      </c>
      <c r="K297" s="44" t="s">
        <v>775</v>
      </c>
      <c r="L297" s="58"/>
      <c r="M297" s="58"/>
      <c r="N297" s="81"/>
    </row>
    <row r="298">
      <c r="E298" s="17">
        <v>76.0</v>
      </c>
      <c r="F298" s="17">
        <v>3.0</v>
      </c>
      <c r="G298" s="17">
        <v>8.0</v>
      </c>
      <c r="H298" s="17">
        <v>1.0</v>
      </c>
      <c r="I298" s="17">
        <v>1.0</v>
      </c>
      <c r="J298" s="17" t="s">
        <v>747</v>
      </c>
      <c r="K298" s="58"/>
      <c r="L298" s="58"/>
      <c r="M298" s="58"/>
      <c r="N298" s="81"/>
    </row>
    <row r="299">
      <c r="E299" s="17">
        <v>77.0</v>
      </c>
      <c r="F299" s="17">
        <v>5.0</v>
      </c>
      <c r="G299" s="17">
        <v>14.0</v>
      </c>
      <c r="H299" s="17">
        <v>2.0</v>
      </c>
      <c r="I299" s="17">
        <v>3.0</v>
      </c>
      <c r="J299" s="17" t="s">
        <v>748</v>
      </c>
      <c r="K299" s="44" t="s">
        <v>775</v>
      </c>
      <c r="L299" s="58"/>
      <c r="M299" s="58"/>
      <c r="N299" s="81"/>
    </row>
    <row r="300">
      <c r="E300" s="17">
        <v>78.0</v>
      </c>
      <c r="F300" s="17">
        <v>3.0</v>
      </c>
      <c r="G300" s="17">
        <v>6.0</v>
      </c>
      <c r="H300" s="17">
        <v>1.0</v>
      </c>
      <c r="I300" s="17">
        <v>1.0</v>
      </c>
      <c r="J300" s="17" t="s">
        <v>747</v>
      </c>
      <c r="K300" s="58"/>
      <c r="L300" s="58"/>
      <c r="M300" s="58"/>
      <c r="N300" s="81"/>
    </row>
    <row r="301">
      <c r="E301" s="17">
        <v>79.0</v>
      </c>
      <c r="F301" s="17">
        <v>6.0</v>
      </c>
      <c r="G301" s="17">
        <v>5.0</v>
      </c>
      <c r="H301" s="17">
        <v>1.0</v>
      </c>
      <c r="I301" s="17">
        <v>4.0</v>
      </c>
      <c r="J301" s="17" t="s">
        <v>765</v>
      </c>
      <c r="K301" s="58"/>
      <c r="L301" s="44" t="s">
        <v>804</v>
      </c>
      <c r="M301" s="58"/>
      <c r="N301" s="81"/>
    </row>
    <row r="302">
      <c r="E302" s="17">
        <v>80.0</v>
      </c>
      <c r="F302" s="17">
        <v>4.0</v>
      </c>
      <c r="G302" s="17">
        <v>3.0</v>
      </c>
      <c r="H302" s="17">
        <v>2.0</v>
      </c>
      <c r="I302" s="17">
        <v>3.0</v>
      </c>
      <c r="J302" s="17" t="s">
        <v>773</v>
      </c>
      <c r="K302" s="44" t="s">
        <v>805</v>
      </c>
      <c r="L302" s="58"/>
      <c r="M302" s="58"/>
      <c r="N302" s="81"/>
    </row>
    <row r="303">
      <c r="E303" s="17">
        <v>81.0</v>
      </c>
      <c r="F303" s="17">
        <v>9.0</v>
      </c>
      <c r="G303" s="17">
        <v>3.0</v>
      </c>
      <c r="H303" s="17">
        <v>1.0</v>
      </c>
      <c r="I303" s="17">
        <v>1.0</v>
      </c>
      <c r="J303" s="17" t="s">
        <v>747</v>
      </c>
      <c r="K303" s="58"/>
      <c r="L303" s="58"/>
      <c r="M303" s="58"/>
      <c r="N303" s="81"/>
    </row>
    <row r="304">
      <c r="E304" s="17">
        <v>82.0</v>
      </c>
      <c r="F304" s="17">
        <v>4.0</v>
      </c>
      <c r="G304" s="17">
        <v>5.0</v>
      </c>
      <c r="H304" s="17">
        <v>1.0</v>
      </c>
      <c r="I304" s="17">
        <v>2.0</v>
      </c>
      <c r="J304" s="17" t="s">
        <v>765</v>
      </c>
      <c r="K304" s="58"/>
      <c r="L304" s="44" t="s">
        <v>804</v>
      </c>
      <c r="M304" s="58"/>
      <c r="N304" s="81"/>
    </row>
    <row r="305">
      <c r="E305" s="17">
        <v>83.0</v>
      </c>
      <c r="F305" s="17">
        <v>8.0</v>
      </c>
      <c r="G305" s="17">
        <v>7.0</v>
      </c>
      <c r="H305" s="17">
        <v>1.0</v>
      </c>
      <c r="I305" s="17">
        <v>1.0</v>
      </c>
      <c r="J305" s="17" t="s">
        <v>747</v>
      </c>
      <c r="K305" s="58"/>
      <c r="L305" s="58"/>
      <c r="M305" s="58"/>
      <c r="N305" s="81"/>
    </row>
    <row r="306">
      <c r="E306" s="17">
        <v>84.0</v>
      </c>
      <c r="F306" s="17">
        <v>3.0</v>
      </c>
      <c r="G306" s="17">
        <v>4.0</v>
      </c>
      <c r="H306" s="17">
        <v>1.0</v>
      </c>
      <c r="I306" s="17">
        <v>3.0</v>
      </c>
      <c r="J306" s="17" t="s">
        <v>748</v>
      </c>
      <c r="K306" s="44" t="s">
        <v>775</v>
      </c>
      <c r="L306" s="58"/>
      <c r="M306" s="58"/>
      <c r="N306" s="81"/>
    </row>
    <row r="307">
      <c r="A307" s="17">
        <v>8.0</v>
      </c>
      <c r="C307" s="17" t="s">
        <v>18</v>
      </c>
      <c r="D307" s="17">
        <v>100.0</v>
      </c>
      <c r="E307" s="17">
        <v>0.0</v>
      </c>
      <c r="F307" s="17">
        <v>3.0</v>
      </c>
      <c r="G307" s="17">
        <v>6.0</v>
      </c>
      <c r="H307" s="17">
        <v>2.0</v>
      </c>
      <c r="I307" s="17">
        <v>2.0</v>
      </c>
      <c r="J307" s="17" t="s">
        <v>748</v>
      </c>
      <c r="K307" s="44" t="s">
        <v>775</v>
      </c>
      <c r="L307" s="58"/>
      <c r="M307" s="58"/>
      <c r="N307" s="81">
        <f>O307/ROWS(J307:J335)</f>
        <v>0.06896551724</v>
      </c>
      <c r="O307" s="76">
        <f>countif(J307:J335, "=Generalizable")</f>
        <v>2</v>
      </c>
    </row>
    <row r="308">
      <c r="E308" s="17">
        <v>1.0</v>
      </c>
      <c r="F308" s="17">
        <v>3.0</v>
      </c>
      <c r="G308" s="17">
        <v>6.0</v>
      </c>
      <c r="H308" s="17">
        <v>2.0</v>
      </c>
      <c r="I308" s="17">
        <v>2.0</v>
      </c>
      <c r="J308" s="17" t="s">
        <v>757</v>
      </c>
      <c r="K308" s="44" t="s">
        <v>778</v>
      </c>
      <c r="L308" s="58"/>
      <c r="M308" s="58"/>
      <c r="N308" s="81"/>
    </row>
    <row r="309">
      <c r="E309" s="17">
        <v>2.0</v>
      </c>
      <c r="F309" s="17">
        <v>3.0</v>
      </c>
      <c r="G309" s="17">
        <v>4.0</v>
      </c>
      <c r="H309" s="17">
        <v>3.0</v>
      </c>
      <c r="I309" s="17">
        <v>3.0</v>
      </c>
      <c r="J309" s="17" t="s">
        <v>757</v>
      </c>
      <c r="K309" s="44" t="s">
        <v>778</v>
      </c>
      <c r="L309" s="58"/>
      <c r="M309" s="58"/>
      <c r="N309" s="81"/>
    </row>
    <row r="310">
      <c r="E310" s="17">
        <v>3.0</v>
      </c>
      <c r="F310" s="17">
        <v>5.0</v>
      </c>
      <c r="G310" s="17">
        <v>7.0</v>
      </c>
      <c r="H310" s="17">
        <v>1.0</v>
      </c>
      <c r="I310" s="17">
        <v>1.0</v>
      </c>
      <c r="J310" s="17" t="s">
        <v>747</v>
      </c>
      <c r="K310" s="58"/>
      <c r="L310" s="58"/>
      <c r="M310" s="58"/>
      <c r="N310" s="81"/>
    </row>
    <row r="311">
      <c r="E311" s="17">
        <v>4.0</v>
      </c>
      <c r="F311" s="17">
        <v>3.0</v>
      </c>
      <c r="G311" s="17">
        <v>6.0</v>
      </c>
      <c r="H311" s="17">
        <v>1.0</v>
      </c>
      <c r="I311" s="17">
        <v>1.0</v>
      </c>
      <c r="J311" s="17" t="s">
        <v>747</v>
      </c>
      <c r="K311" s="58"/>
      <c r="L311" s="58"/>
      <c r="M311" s="58"/>
      <c r="N311" s="81"/>
    </row>
    <row r="312">
      <c r="E312" s="17">
        <v>5.0</v>
      </c>
      <c r="F312" s="17">
        <v>3.0</v>
      </c>
      <c r="G312" s="17">
        <v>8.0</v>
      </c>
      <c r="H312" s="17">
        <v>1.0</v>
      </c>
      <c r="I312" s="17">
        <v>1.0</v>
      </c>
      <c r="J312" s="17" t="s">
        <v>747</v>
      </c>
      <c r="K312" s="58"/>
      <c r="L312" s="58"/>
      <c r="M312" s="58"/>
      <c r="N312" s="81"/>
    </row>
    <row r="313">
      <c r="E313" s="17">
        <v>6.0</v>
      </c>
      <c r="F313" s="17">
        <v>3.0</v>
      </c>
      <c r="G313" s="17">
        <v>4.0</v>
      </c>
      <c r="H313" s="17">
        <v>1.0</v>
      </c>
      <c r="I313" s="17">
        <v>2.0</v>
      </c>
      <c r="J313" s="17" t="s">
        <v>748</v>
      </c>
      <c r="K313" s="44" t="s">
        <v>775</v>
      </c>
      <c r="L313" s="58"/>
      <c r="M313" s="58"/>
      <c r="N313" s="81"/>
    </row>
    <row r="314">
      <c r="E314" s="17">
        <v>7.0</v>
      </c>
      <c r="F314" s="17">
        <v>3.0</v>
      </c>
      <c r="G314" s="17">
        <v>5.0</v>
      </c>
      <c r="H314" s="17">
        <v>2.0</v>
      </c>
      <c r="I314" s="17">
        <v>2.0</v>
      </c>
      <c r="J314" s="17" t="s">
        <v>757</v>
      </c>
      <c r="K314" s="44" t="s">
        <v>778</v>
      </c>
      <c r="L314" s="58"/>
      <c r="M314" s="58"/>
      <c r="N314" s="81"/>
    </row>
    <row r="315">
      <c r="E315" s="17">
        <v>8.0</v>
      </c>
      <c r="F315" s="17">
        <v>3.0</v>
      </c>
      <c r="G315" s="17">
        <v>3.0</v>
      </c>
      <c r="H315" s="17">
        <v>3.0</v>
      </c>
      <c r="I315" s="17">
        <v>3.0</v>
      </c>
      <c r="J315" s="17" t="s">
        <v>748</v>
      </c>
      <c r="K315" s="44" t="s">
        <v>775</v>
      </c>
      <c r="L315" s="58"/>
      <c r="M315" s="58"/>
      <c r="N315" s="81"/>
    </row>
    <row r="316">
      <c r="E316" s="17">
        <v>9.0</v>
      </c>
      <c r="F316" s="17">
        <v>3.0</v>
      </c>
      <c r="G316" s="17">
        <v>5.0</v>
      </c>
      <c r="H316" s="17">
        <v>3.0</v>
      </c>
      <c r="I316" s="17">
        <v>3.0</v>
      </c>
      <c r="J316" s="17" t="s">
        <v>748</v>
      </c>
      <c r="K316" s="44" t="s">
        <v>775</v>
      </c>
      <c r="L316" s="58"/>
      <c r="M316" s="58"/>
      <c r="N316" s="81"/>
    </row>
    <row r="317">
      <c r="E317" s="17">
        <v>10.0</v>
      </c>
      <c r="F317" s="17">
        <v>4.0</v>
      </c>
      <c r="G317" s="17">
        <v>6.0</v>
      </c>
      <c r="H317" s="17">
        <v>1.0</v>
      </c>
      <c r="I317" s="17">
        <v>2.0</v>
      </c>
      <c r="J317" s="17" t="s">
        <v>757</v>
      </c>
      <c r="K317" s="44" t="s">
        <v>778</v>
      </c>
      <c r="L317" s="58"/>
      <c r="M317" s="58"/>
      <c r="N317" s="81"/>
    </row>
    <row r="318">
      <c r="E318" s="17">
        <v>11.0</v>
      </c>
      <c r="F318" s="17">
        <v>4.0</v>
      </c>
      <c r="G318" s="17">
        <v>4.0</v>
      </c>
      <c r="H318" s="17">
        <v>1.0</v>
      </c>
      <c r="I318" s="17">
        <v>2.0</v>
      </c>
      <c r="J318" s="17" t="s">
        <v>765</v>
      </c>
      <c r="K318" s="58"/>
      <c r="L318" s="44" t="s">
        <v>772</v>
      </c>
      <c r="M318" s="44" t="s">
        <v>564</v>
      </c>
      <c r="N318" s="81"/>
    </row>
    <row r="319">
      <c r="E319" s="17">
        <v>12.0</v>
      </c>
      <c r="F319" s="17">
        <v>4.0</v>
      </c>
      <c r="G319" s="17">
        <v>7.0</v>
      </c>
      <c r="H319" s="17">
        <v>2.0</v>
      </c>
      <c r="I319" s="17">
        <v>2.0</v>
      </c>
      <c r="J319" s="17" t="s">
        <v>757</v>
      </c>
      <c r="K319" s="44" t="s">
        <v>778</v>
      </c>
      <c r="L319" s="58"/>
      <c r="M319" s="58"/>
      <c r="N319" s="81"/>
    </row>
    <row r="320">
      <c r="E320" s="17">
        <v>13.0</v>
      </c>
      <c r="F320" s="17">
        <v>4.0</v>
      </c>
      <c r="G320" s="17">
        <v>5.0</v>
      </c>
      <c r="H320" s="17">
        <v>1.0</v>
      </c>
      <c r="I320" s="17">
        <v>1.0</v>
      </c>
      <c r="J320" s="17" t="s">
        <v>747</v>
      </c>
      <c r="K320" s="58"/>
      <c r="L320" s="58"/>
      <c r="M320" s="58"/>
      <c r="N320" s="81"/>
    </row>
    <row r="321">
      <c r="E321" s="17">
        <v>14.0</v>
      </c>
      <c r="F321" s="17">
        <v>3.0</v>
      </c>
      <c r="G321" s="17">
        <v>5.0</v>
      </c>
      <c r="H321" s="17">
        <v>3.0</v>
      </c>
      <c r="I321" s="17">
        <v>3.0</v>
      </c>
      <c r="J321" s="17" t="s">
        <v>748</v>
      </c>
      <c r="K321" s="44" t="s">
        <v>775</v>
      </c>
      <c r="L321" s="58"/>
      <c r="M321" s="58"/>
      <c r="N321" s="81"/>
    </row>
    <row r="322">
      <c r="E322" s="17">
        <v>15.0</v>
      </c>
      <c r="F322" s="17">
        <v>3.0</v>
      </c>
      <c r="G322" s="17">
        <v>31.0</v>
      </c>
      <c r="H322" s="17">
        <v>1.0</v>
      </c>
      <c r="I322" s="17">
        <v>1.0</v>
      </c>
      <c r="J322" s="17" t="s">
        <v>747</v>
      </c>
      <c r="K322" s="58"/>
      <c r="L322" s="58"/>
      <c r="M322" s="58"/>
      <c r="N322" s="81"/>
    </row>
    <row r="323">
      <c r="E323" s="17">
        <v>16.0</v>
      </c>
      <c r="F323" s="17">
        <v>4.0</v>
      </c>
      <c r="G323" s="17">
        <v>11.0</v>
      </c>
      <c r="H323" s="17">
        <v>1.0</v>
      </c>
      <c r="I323" s="17">
        <v>1.0</v>
      </c>
      <c r="J323" s="17" t="s">
        <v>747</v>
      </c>
      <c r="K323" s="58"/>
      <c r="L323" s="58"/>
      <c r="M323" s="58"/>
      <c r="N323" s="81"/>
    </row>
    <row r="324">
      <c r="E324" s="17">
        <v>17.0</v>
      </c>
      <c r="F324" s="17">
        <v>3.0</v>
      </c>
      <c r="G324" s="17">
        <v>7.0</v>
      </c>
      <c r="H324" s="17">
        <v>2.0</v>
      </c>
      <c r="I324" s="17">
        <v>2.0</v>
      </c>
      <c r="J324" s="17" t="s">
        <v>748</v>
      </c>
      <c r="K324" s="44" t="s">
        <v>775</v>
      </c>
      <c r="L324" s="58"/>
      <c r="M324" s="58"/>
      <c r="N324" s="81"/>
    </row>
    <row r="325">
      <c r="E325" s="17">
        <v>18.0</v>
      </c>
      <c r="F325" s="17">
        <v>4.0</v>
      </c>
      <c r="G325" s="17">
        <v>4.0</v>
      </c>
      <c r="H325" s="17">
        <v>1.0</v>
      </c>
      <c r="I325" s="17">
        <v>3.0</v>
      </c>
      <c r="J325" s="17" t="s">
        <v>748</v>
      </c>
      <c r="K325" s="44" t="s">
        <v>806</v>
      </c>
      <c r="L325" s="58"/>
      <c r="M325" s="58"/>
      <c r="N325" s="81"/>
    </row>
    <row r="326">
      <c r="E326" s="17">
        <v>19.0</v>
      </c>
      <c r="F326" s="17">
        <v>3.0</v>
      </c>
      <c r="G326" s="17">
        <v>6.0</v>
      </c>
      <c r="H326" s="17">
        <v>1.0</v>
      </c>
      <c r="I326" s="17">
        <v>3.0</v>
      </c>
      <c r="J326" s="17" t="s">
        <v>748</v>
      </c>
      <c r="K326" s="44" t="s">
        <v>775</v>
      </c>
      <c r="L326" s="58"/>
      <c r="M326" s="58"/>
      <c r="N326" s="81"/>
    </row>
    <row r="327">
      <c r="E327" s="17">
        <v>20.0</v>
      </c>
      <c r="F327" s="17">
        <v>3.0</v>
      </c>
      <c r="G327" s="17">
        <v>7.0</v>
      </c>
      <c r="H327" s="17">
        <v>1.0</v>
      </c>
      <c r="I327" s="17">
        <v>1.0</v>
      </c>
      <c r="J327" s="17" t="s">
        <v>747</v>
      </c>
      <c r="K327" s="58"/>
      <c r="L327" s="58"/>
      <c r="M327" s="58"/>
      <c r="N327" s="81"/>
    </row>
    <row r="328">
      <c r="E328" s="17">
        <v>21.0</v>
      </c>
      <c r="F328" s="17">
        <v>3.0</v>
      </c>
      <c r="G328" s="17">
        <v>4.0</v>
      </c>
      <c r="H328" s="17">
        <v>3.0</v>
      </c>
      <c r="I328" s="17">
        <v>3.0</v>
      </c>
      <c r="J328" s="17" t="s">
        <v>757</v>
      </c>
      <c r="K328" s="44" t="s">
        <v>778</v>
      </c>
      <c r="L328" s="58"/>
      <c r="M328" s="58"/>
      <c r="N328" s="81"/>
    </row>
    <row r="329">
      <c r="E329" s="17">
        <v>22.0</v>
      </c>
      <c r="F329" s="17">
        <v>3.0</v>
      </c>
      <c r="G329" s="17">
        <v>10.0</v>
      </c>
      <c r="H329" s="17">
        <v>3.0</v>
      </c>
      <c r="I329" s="17">
        <v>3.0</v>
      </c>
      <c r="J329" s="17" t="s">
        <v>757</v>
      </c>
      <c r="K329" s="44" t="s">
        <v>778</v>
      </c>
      <c r="L329" s="58"/>
      <c r="M329" s="58"/>
      <c r="N329" s="81"/>
    </row>
    <row r="330">
      <c r="E330" s="17">
        <v>23.0</v>
      </c>
      <c r="F330" s="17">
        <v>3.0</v>
      </c>
      <c r="G330" s="17">
        <v>5.0</v>
      </c>
      <c r="H330" s="17">
        <v>3.0</v>
      </c>
      <c r="I330" s="17">
        <v>3.0</v>
      </c>
      <c r="J330" s="17" t="s">
        <v>748</v>
      </c>
      <c r="K330" s="44" t="s">
        <v>775</v>
      </c>
      <c r="L330" s="58"/>
      <c r="M330" s="58"/>
      <c r="N330" s="81"/>
    </row>
    <row r="331">
      <c r="E331" s="17">
        <v>24.0</v>
      </c>
      <c r="F331" s="17">
        <v>3.0</v>
      </c>
      <c r="G331" s="17">
        <v>15.0</v>
      </c>
      <c r="H331" s="17">
        <v>1.0</v>
      </c>
      <c r="I331" s="17">
        <v>1.0</v>
      </c>
      <c r="J331" s="17" t="s">
        <v>747</v>
      </c>
      <c r="K331" s="58"/>
      <c r="L331" s="58"/>
      <c r="M331" s="58"/>
      <c r="N331" s="81"/>
    </row>
    <row r="332">
      <c r="E332" s="17">
        <v>25.0</v>
      </c>
      <c r="F332" s="17">
        <v>3.0</v>
      </c>
      <c r="G332" s="17">
        <v>7.0</v>
      </c>
      <c r="H332" s="17">
        <v>2.0</v>
      </c>
      <c r="I332" s="17">
        <v>2.0</v>
      </c>
      <c r="J332" s="17" t="s">
        <v>748</v>
      </c>
      <c r="K332" s="44" t="s">
        <v>775</v>
      </c>
      <c r="L332" s="58"/>
      <c r="M332" s="58"/>
      <c r="N332" s="81"/>
    </row>
    <row r="333">
      <c r="E333" s="17">
        <v>26.0</v>
      </c>
      <c r="F333" s="17">
        <v>3.0</v>
      </c>
      <c r="G333" s="17">
        <v>6.0</v>
      </c>
      <c r="H333" s="17">
        <v>3.0</v>
      </c>
      <c r="I333" s="17">
        <v>3.0</v>
      </c>
      <c r="J333" s="17" t="s">
        <v>765</v>
      </c>
      <c r="K333" s="58"/>
      <c r="L333" s="44" t="s">
        <v>772</v>
      </c>
      <c r="M333" s="58"/>
      <c r="N333" s="81"/>
    </row>
    <row r="334">
      <c r="E334" s="17">
        <v>27.0</v>
      </c>
      <c r="F334" s="17">
        <v>3.0</v>
      </c>
      <c r="G334" s="17">
        <v>10.0</v>
      </c>
      <c r="H334" s="17">
        <v>1.0</v>
      </c>
      <c r="I334" s="17">
        <v>2.0</v>
      </c>
      <c r="J334" s="17" t="s">
        <v>757</v>
      </c>
      <c r="K334" s="44" t="s">
        <v>778</v>
      </c>
      <c r="L334" s="58"/>
      <c r="M334" s="58"/>
      <c r="N334" s="81"/>
    </row>
    <row r="335">
      <c r="E335" s="17">
        <v>28.0</v>
      </c>
      <c r="F335" s="17">
        <v>4.0</v>
      </c>
      <c r="G335" s="17">
        <v>16.0</v>
      </c>
      <c r="H335" s="17">
        <v>1.0</v>
      </c>
      <c r="I335" s="17">
        <v>1.0</v>
      </c>
      <c r="J335" s="17" t="s">
        <v>747</v>
      </c>
      <c r="K335" s="58"/>
      <c r="L335" s="58"/>
      <c r="M335" s="58"/>
      <c r="N335" s="81"/>
    </row>
    <row r="336">
      <c r="A336" s="17">
        <v>9.0</v>
      </c>
      <c r="B336" s="17" t="s">
        <v>521</v>
      </c>
      <c r="C336" s="17" t="s">
        <v>20</v>
      </c>
      <c r="D336" s="17">
        <v>179.0</v>
      </c>
      <c r="E336" s="17">
        <v>0.0</v>
      </c>
      <c r="F336" s="17">
        <v>6.0</v>
      </c>
      <c r="G336" s="17">
        <v>15.0</v>
      </c>
      <c r="H336" s="17">
        <v>1.0</v>
      </c>
      <c r="I336" s="17">
        <v>1.0</v>
      </c>
      <c r="J336" s="17" t="s">
        <v>747</v>
      </c>
      <c r="K336" s="58"/>
      <c r="L336" s="58"/>
      <c r="M336" s="58"/>
      <c r="N336" s="81">
        <f>O336/ROWS(J336:J386)</f>
        <v>0.1568627451</v>
      </c>
      <c r="O336" s="76">
        <f>countif(J336:J386, "=Generalizable")</f>
        <v>8</v>
      </c>
    </row>
    <row r="337">
      <c r="E337" s="17">
        <v>1.0</v>
      </c>
      <c r="F337" s="17">
        <v>6.0</v>
      </c>
      <c r="G337" s="17">
        <v>8.0</v>
      </c>
      <c r="H337" s="17">
        <v>6.0</v>
      </c>
      <c r="I337" s="17">
        <v>6.0</v>
      </c>
      <c r="J337" s="17" t="s">
        <v>773</v>
      </c>
      <c r="K337" s="44" t="s">
        <v>807</v>
      </c>
      <c r="L337" s="58"/>
      <c r="M337" s="58"/>
      <c r="N337" s="81"/>
    </row>
    <row r="338">
      <c r="E338" s="17">
        <v>2.0</v>
      </c>
      <c r="F338" s="17">
        <v>4.0</v>
      </c>
      <c r="G338" s="17">
        <v>8.0</v>
      </c>
      <c r="H338" s="17">
        <v>3.0</v>
      </c>
      <c r="I338" s="17">
        <v>3.0</v>
      </c>
      <c r="J338" s="17" t="s">
        <v>748</v>
      </c>
      <c r="K338" s="44" t="s">
        <v>775</v>
      </c>
      <c r="L338" s="58"/>
      <c r="M338" s="58"/>
      <c r="N338" s="81"/>
    </row>
    <row r="339">
      <c r="E339" s="17">
        <v>3.0</v>
      </c>
      <c r="F339" s="17">
        <v>3.0</v>
      </c>
      <c r="G339" s="17">
        <v>3.0</v>
      </c>
      <c r="H339" s="17">
        <v>3.0</v>
      </c>
      <c r="I339" s="17">
        <v>3.0</v>
      </c>
      <c r="J339" s="17" t="s">
        <v>748</v>
      </c>
      <c r="K339" s="44" t="s">
        <v>775</v>
      </c>
      <c r="L339" s="58"/>
      <c r="M339" s="58"/>
      <c r="N339" s="81"/>
    </row>
    <row r="340">
      <c r="E340" s="17">
        <v>4.0</v>
      </c>
      <c r="F340" s="17">
        <v>3.0</v>
      </c>
      <c r="G340" s="17">
        <v>8.0</v>
      </c>
      <c r="H340" s="17">
        <v>2.0</v>
      </c>
      <c r="I340" s="17">
        <v>2.0</v>
      </c>
      <c r="J340" s="17" t="s">
        <v>765</v>
      </c>
      <c r="K340" s="58"/>
      <c r="L340" s="44" t="s">
        <v>808</v>
      </c>
      <c r="M340" s="58"/>
      <c r="N340" s="81"/>
    </row>
    <row r="341">
      <c r="E341" s="17">
        <v>5.0</v>
      </c>
      <c r="F341" s="17">
        <v>3.0</v>
      </c>
      <c r="G341" s="17">
        <v>7.0</v>
      </c>
      <c r="H341" s="17">
        <v>3.0</v>
      </c>
      <c r="I341" s="17">
        <v>3.0</v>
      </c>
      <c r="J341" s="17" t="s">
        <v>748</v>
      </c>
      <c r="K341" s="44" t="s">
        <v>775</v>
      </c>
      <c r="L341" s="58"/>
      <c r="M341" s="58"/>
      <c r="N341" s="81"/>
    </row>
    <row r="342">
      <c r="E342" s="17">
        <v>6.0</v>
      </c>
      <c r="F342" s="17">
        <v>3.0</v>
      </c>
      <c r="G342" s="17">
        <v>7.0</v>
      </c>
      <c r="H342" s="17">
        <v>3.0</v>
      </c>
      <c r="I342" s="17">
        <v>3.0</v>
      </c>
      <c r="J342" s="17" t="s">
        <v>748</v>
      </c>
      <c r="K342" s="44" t="s">
        <v>775</v>
      </c>
      <c r="L342" s="58"/>
      <c r="M342" s="58"/>
      <c r="N342" s="81"/>
    </row>
    <row r="343">
      <c r="E343" s="17">
        <v>7.0</v>
      </c>
      <c r="F343" s="17">
        <v>4.0</v>
      </c>
      <c r="G343" s="17">
        <v>7.0</v>
      </c>
      <c r="H343" s="17">
        <v>3.0</v>
      </c>
      <c r="I343" s="17">
        <v>4.0</v>
      </c>
      <c r="J343" s="17" t="s">
        <v>748</v>
      </c>
      <c r="K343" s="44" t="s">
        <v>775</v>
      </c>
      <c r="L343" s="58"/>
      <c r="M343" s="58"/>
      <c r="N343" s="81"/>
    </row>
    <row r="344">
      <c r="E344" s="17">
        <v>8.0</v>
      </c>
      <c r="F344" s="17">
        <v>3.0</v>
      </c>
      <c r="G344" s="17">
        <v>6.0</v>
      </c>
      <c r="H344" s="17">
        <v>3.0</v>
      </c>
      <c r="I344" s="17">
        <v>3.0</v>
      </c>
      <c r="J344" s="17" t="s">
        <v>748</v>
      </c>
      <c r="K344" s="44" t="s">
        <v>775</v>
      </c>
      <c r="L344" s="58"/>
      <c r="M344" s="58"/>
      <c r="N344" s="81"/>
    </row>
    <row r="345">
      <c r="E345" s="17">
        <v>9.0</v>
      </c>
      <c r="F345" s="17">
        <v>4.0</v>
      </c>
      <c r="G345" s="17">
        <v>6.0</v>
      </c>
      <c r="H345" s="17">
        <v>4.0</v>
      </c>
      <c r="I345" s="17">
        <v>4.0</v>
      </c>
      <c r="J345" s="17" t="s">
        <v>748</v>
      </c>
      <c r="K345" s="44" t="s">
        <v>775</v>
      </c>
      <c r="L345" s="58"/>
      <c r="M345" s="58"/>
      <c r="N345" s="81"/>
    </row>
    <row r="346">
      <c r="E346" s="17">
        <v>10.0</v>
      </c>
      <c r="F346" s="17">
        <v>3.0</v>
      </c>
      <c r="G346" s="17">
        <v>4.0</v>
      </c>
      <c r="H346" s="17">
        <v>3.0</v>
      </c>
      <c r="I346" s="17">
        <v>3.0</v>
      </c>
      <c r="J346" s="17" t="s">
        <v>748</v>
      </c>
      <c r="K346" s="44" t="s">
        <v>775</v>
      </c>
      <c r="L346" s="58"/>
      <c r="M346" s="58"/>
      <c r="N346" s="81"/>
    </row>
    <row r="347">
      <c r="E347" s="17">
        <v>11.0</v>
      </c>
      <c r="F347" s="17">
        <v>4.0</v>
      </c>
      <c r="G347" s="17">
        <v>10.0</v>
      </c>
      <c r="H347" s="17">
        <v>4.0</v>
      </c>
      <c r="I347" s="17">
        <v>4.0</v>
      </c>
      <c r="J347" s="17" t="s">
        <v>748</v>
      </c>
      <c r="K347" s="44" t="s">
        <v>775</v>
      </c>
      <c r="L347" s="58"/>
      <c r="M347" s="58"/>
      <c r="N347" s="81"/>
    </row>
    <row r="348">
      <c r="E348" s="17">
        <v>12.0</v>
      </c>
      <c r="F348" s="17">
        <v>3.0</v>
      </c>
      <c r="G348" s="17">
        <v>9.0</v>
      </c>
      <c r="H348" s="17">
        <v>3.0</v>
      </c>
      <c r="I348" s="17">
        <v>3.0</v>
      </c>
      <c r="J348" s="17" t="s">
        <v>748</v>
      </c>
      <c r="K348" s="44" t="s">
        <v>775</v>
      </c>
      <c r="L348" s="58"/>
      <c r="M348" s="58"/>
      <c r="N348" s="81"/>
    </row>
    <row r="349">
      <c r="E349" s="17">
        <v>13.0</v>
      </c>
      <c r="F349" s="17">
        <v>4.0</v>
      </c>
      <c r="G349" s="17">
        <v>8.0</v>
      </c>
      <c r="H349" s="17">
        <v>3.0</v>
      </c>
      <c r="I349" s="17">
        <v>3.0</v>
      </c>
      <c r="J349" s="17" t="s">
        <v>748</v>
      </c>
      <c r="K349" s="44" t="s">
        <v>775</v>
      </c>
      <c r="L349" s="58"/>
      <c r="M349" s="58"/>
      <c r="N349" s="81"/>
    </row>
    <row r="350">
      <c r="E350" s="17">
        <v>14.0</v>
      </c>
      <c r="F350" s="17">
        <v>3.0</v>
      </c>
      <c r="G350" s="17">
        <v>10.0</v>
      </c>
      <c r="H350" s="17">
        <v>2.0</v>
      </c>
      <c r="I350" s="17">
        <v>2.0</v>
      </c>
      <c r="J350" s="17" t="s">
        <v>748</v>
      </c>
      <c r="K350" s="44" t="s">
        <v>775</v>
      </c>
      <c r="L350" s="58"/>
      <c r="M350" s="58"/>
      <c r="N350" s="81"/>
    </row>
    <row r="351">
      <c r="E351" s="17">
        <v>15.0</v>
      </c>
      <c r="F351" s="17">
        <v>3.0</v>
      </c>
      <c r="G351" s="17">
        <v>3.0</v>
      </c>
      <c r="H351" s="17">
        <v>2.0</v>
      </c>
      <c r="I351" s="17">
        <v>2.0</v>
      </c>
      <c r="J351" s="17" t="s">
        <v>765</v>
      </c>
      <c r="K351" s="58"/>
      <c r="L351" s="44" t="s">
        <v>809</v>
      </c>
      <c r="M351" s="44" t="s">
        <v>643</v>
      </c>
      <c r="N351" s="81"/>
    </row>
    <row r="352">
      <c r="E352" s="17">
        <v>16.0</v>
      </c>
      <c r="F352" s="17">
        <v>4.0</v>
      </c>
      <c r="G352" s="17">
        <v>5.0</v>
      </c>
      <c r="H352" s="17">
        <v>4.0</v>
      </c>
      <c r="I352" s="17">
        <v>4.0</v>
      </c>
      <c r="J352" s="17" t="s">
        <v>748</v>
      </c>
      <c r="K352" s="44" t="s">
        <v>775</v>
      </c>
      <c r="L352" s="58"/>
      <c r="M352" s="58"/>
      <c r="N352" s="81"/>
    </row>
    <row r="353">
      <c r="E353" s="17">
        <v>17.0</v>
      </c>
      <c r="F353" s="17">
        <v>3.0</v>
      </c>
      <c r="G353" s="17">
        <v>7.0</v>
      </c>
      <c r="H353" s="17">
        <v>2.0</v>
      </c>
      <c r="I353" s="17">
        <v>2.0</v>
      </c>
      <c r="J353" s="17" t="s">
        <v>773</v>
      </c>
      <c r="K353" s="44" t="s">
        <v>810</v>
      </c>
      <c r="L353" s="58"/>
      <c r="M353" s="58"/>
      <c r="N353" s="81"/>
    </row>
    <row r="354">
      <c r="E354" s="17">
        <v>18.0</v>
      </c>
      <c r="F354" s="17">
        <v>3.0</v>
      </c>
      <c r="G354" s="17">
        <v>5.0</v>
      </c>
      <c r="H354" s="17">
        <v>3.0</v>
      </c>
      <c r="I354" s="17">
        <v>3.0</v>
      </c>
      <c r="J354" s="17" t="s">
        <v>748</v>
      </c>
      <c r="K354" s="44" t="s">
        <v>775</v>
      </c>
      <c r="L354" s="58"/>
      <c r="M354" s="58"/>
      <c r="N354" s="81"/>
    </row>
    <row r="355">
      <c r="E355" s="17">
        <v>19.0</v>
      </c>
      <c r="F355" s="17">
        <v>3.0</v>
      </c>
      <c r="G355" s="17">
        <v>4.0</v>
      </c>
      <c r="H355" s="17">
        <v>1.0</v>
      </c>
      <c r="I355" s="17">
        <v>1.0</v>
      </c>
      <c r="J355" s="17" t="s">
        <v>747</v>
      </c>
      <c r="K355" s="58"/>
      <c r="L355" s="58"/>
      <c r="M355" s="58"/>
      <c r="N355" s="81"/>
    </row>
    <row r="356">
      <c r="E356" s="17">
        <v>20.0</v>
      </c>
      <c r="F356" s="17">
        <v>3.0</v>
      </c>
      <c r="G356" s="17">
        <v>8.0</v>
      </c>
      <c r="H356" s="17">
        <v>3.0</v>
      </c>
      <c r="I356" s="17">
        <v>3.0</v>
      </c>
      <c r="J356" s="17" t="s">
        <v>748</v>
      </c>
      <c r="K356" s="44" t="s">
        <v>775</v>
      </c>
      <c r="L356" s="58"/>
      <c r="M356" s="58"/>
      <c r="N356" s="81"/>
    </row>
    <row r="357">
      <c r="E357" s="17">
        <v>21.0</v>
      </c>
      <c r="F357" s="17">
        <v>3.0</v>
      </c>
      <c r="G357" s="17">
        <v>8.0</v>
      </c>
      <c r="H357" s="17">
        <v>3.0</v>
      </c>
      <c r="I357" s="17">
        <v>3.0</v>
      </c>
      <c r="J357" s="17" t="s">
        <v>748</v>
      </c>
      <c r="K357" s="44" t="s">
        <v>775</v>
      </c>
      <c r="L357" s="58"/>
      <c r="M357" s="58"/>
      <c r="N357" s="81"/>
    </row>
    <row r="358">
      <c r="E358" s="17">
        <v>22.0</v>
      </c>
      <c r="F358" s="17">
        <v>3.0</v>
      </c>
      <c r="G358" s="17">
        <v>7.0</v>
      </c>
      <c r="H358" s="17">
        <v>2.0</v>
      </c>
      <c r="I358" s="17">
        <v>2.0</v>
      </c>
      <c r="J358" s="17" t="s">
        <v>748</v>
      </c>
      <c r="K358" s="44" t="s">
        <v>775</v>
      </c>
      <c r="L358" s="58"/>
      <c r="M358" s="58"/>
      <c r="N358" s="81"/>
    </row>
    <row r="359">
      <c r="E359" s="17">
        <v>23.0</v>
      </c>
      <c r="F359" s="17">
        <v>3.0</v>
      </c>
      <c r="G359" s="17">
        <v>7.0</v>
      </c>
      <c r="H359" s="17">
        <v>3.0</v>
      </c>
      <c r="I359" s="17">
        <v>3.0</v>
      </c>
      <c r="J359" s="17" t="s">
        <v>773</v>
      </c>
      <c r="K359" s="44" t="s">
        <v>811</v>
      </c>
      <c r="L359" s="58"/>
      <c r="M359" s="58"/>
      <c r="N359" s="81"/>
    </row>
    <row r="360">
      <c r="E360" s="17">
        <v>24.0</v>
      </c>
      <c r="F360" s="17">
        <v>3.0</v>
      </c>
      <c r="G360" s="17">
        <v>11.0</v>
      </c>
      <c r="H360" s="17">
        <v>1.0</v>
      </c>
      <c r="I360" s="17">
        <v>1.0</v>
      </c>
      <c r="J360" s="17" t="s">
        <v>747</v>
      </c>
      <c r="K360" s="58"/>
      <c r="L360" s="58"/>
      <c r="M360" s="58"/>
      <c r="N360" s="81"/>
    </row>
    <row r="361">
      <c r="E361" s="17">
        <v>25.0</v>
      </c>
      <c r="F361" s="17">
        <v>3.0</v>
      </c>
      <c r="G361" s="17">
        <v>10.0</v>
      </c>
      <c r="H361" s="17">
        <v>2.0</v>
      </c>
      <c r="I361" s="17">
        <v>2.0</v>
      </c>
      <c r="J361" s="17" t="s">
        <v>765</v>
      </c>
      <c r="K361" s="58"/>
      <c r="L361" s="44" t="s">
        <v>812</v>
      </c>
      <c r="M361" s="44" t="s">
        <v>643</v>
      </c>
      <c r="N361" s="81"/>
    </row>
    <row r="362">
      <c r="E362" s="17">
        <v>26.0</v>
      </c>
      <c r="F362" s="17">
        <v>3.0</v>
      </c>
      <c r="G362" s="17">
        <v>6.0</v>
      </c>
      <c r="H362" s="17">
        <v>2.0</v>
      </c>
      <c r="I362" s="17">
        <v>2.0</v>
      </c>
      <c r="J362" s="17" t="s">
        <v>773</v>
      </c>
      <c r="K362" s="44" t="s">
        <v>811</v>
      </c>
      <c r="L362" s="58"/>
      <c r="M362" s="58"/>
      <c r="N362" s="81"/>
    </row>
    <row r="363">
      <c r="E363" s="17">
        <v>27.0</v>
      </c>
      <c r="F363" s="17">
        <v>3.0</v>
      </c>
      <c r="G363" s="17">
        <v>3.0</v>
      </c>
      <c r="H363" s="17">
        <v>3.0</v>
      </c>
      <c r="I363" s="17">
        <v>3.0</v>
      </c>
      <c r="J363" s="17" t="s">
        <v>765</v>
      </c>
      <c r="K363" s="58"/>
      <c r="L363" s="44" t="s">
        <v>812</v>
      </c>
      <c r="M363" s="44" t="s">
        <v>643</v>
      </c>
      <c r="N363" s="81"/>
    </row>
    <row r="364">
      <c r="E364" s="17">
        <v>28.0</v>
      </c>
      <c r="F364" s="17">
        <v>3.0</v>
      </c>
      <c r="G364" s="17">
        <v>6.0</v>
      </c>
      <c r="H364" s="17">
        <v>2.0</v>
      </c>
      <c r="I364" s="17">
        <v>2.0</v>
      </c>
      <c r="J364" s="17" t="s">
        <v>748</v>
      </c>
      <c r="K364" s="44" t="s">
        <v>775</v>
      </c>
      <c r="L364" s="58"/>
      <c r="M364" s="58"/>
      <c r="N364" s="81"/>
    </row>
    <row r="365">
      <c r="E365" s="17">
        <v>29.0</v>
      </c>
      <c r="F365" s="17">
        <v>3.0</v>
      </c>
      <c r="G365" s="17">
        <v>8.0</v>
      </c>
      <c r="H365" s="17">
        <v>2.0</v>
      </c>
      <c r="I365" s="17">
        <v>2.0</v>
      </c>
      <c r="J365" s="17" t="s">
        <v>748</v>
      </c>
      <c r="K365" s="44" t="s">
        <v>775</v>
      </c>
      <c r="L365" s="58"/>
      <c r="M365" s="58"/>
      <c r="N365" s="81"/>
    </row>
    <row r="366">
      <c r="E366" s="17">
        <v>30.0</v>
      </c>
      <c r="F366" s="17">
        <v>3.0</v>
      </c>
      <c r="G366" s="17">
        <v>6.0</v>
      </c>
      <c r="H366" s="17">
        <v>2.0</v>
      </c>
      <c r="I366" s="17">
        <v>2.0</v>
      </c>
      <c r="J366" s="17" t="s">
        <v>748</v>
      </c>
      <c r="K366" s="44" t="s">
        <v>775</v>
      </c>
      <c r="L366" s="58"/>
      <c r="M366" s="58"/>
      <c r="N366" s="81"/>
    </row>
    <row r="367">
      <c r="E367" s="17">
        <v>31.0</v>
      </c>
      <c r="F367" s="17">
        <v>3.0</v>
      </c>
      <c r="G367" s="17">
        <v>10.0</v>
      </c>
      <c r="H367" s="17">
        <v>3.0</v>
      </c>
      <c r="I367" s="17">
        <v>3.0</v>
      </c>
      <c r="J367" s="17" t="s">
        <v>748</v>
      </c>
      <c r="K367" s="44" t="s">
        <v>775</v>
      </c>
      <c r="L367" s="58"/>
      <c r="M367" s="58"/>
      <c r="N367" s="81"/>
    </row>
    <row r="368">
      <c r="E368" s="17">
        <v>32.0</v>
      </c>
      <c r="F368" s="17">
        <v>3.0</v>
      </c>
      <c r="G368" s="17">
        <v>6.0</v>
      </c>
      <c r="H368" s="17">
        <v>2.0</v>
      </c>
      <c r="I368" s="17">
        <v>2.0</v>
      </c>
      <c r="J368" s="17" t="s">
        <v>748</v>
      </c>
      <c r="K368" s="44" t="s">
        <v>775</v>
      </c>
      <c r="L368" s="58"/>
      <c r="M368" s="58"/>
      <c r="N368" s="81"/>
    </row>
    <row r="369">
      <c r="E369" s="17">
        <v>33.0</v>
      </c>
      <c r="F369" s="17">
        <v>3.0</v>
      </c>
      <c r="G369" s="17">
        <v>11.0</v>
      </c>
      <c r="H369" s="17">
        <v>2.0</v>
      </c>
      <c r="I369" s="17">
        <v>2.0</v>
      </c>
      <c r="J369" s="17" t="s">
        <v>765</v>
      </c>
      <c r="K369" s="58"/>
      <c r="L369" s="44" t="s">
        <v>813</v>
      </c>
      <c r="M369" s="58"/>
      <c r="N369" s="81"/>
    </row>
    <row r="370">
      <c r="E370" s="17">
        <v>34.0</v>
      </c>
      <c r="F370" s="17">
        <v>3.0</v>
      </c>
      <c r="G370" s="17">
        <v>9.0</v>
      </c>
      <c r="H370" s="17">
        <v>2.0</v>
      </c>
      <c r="I370" s="17">
        <v>2.0</v>
      </c>
      <c r="J370" s="17" t="s">
        <v>773</v>
      </c>
      <c r="K370" s="44" t="s">
        <v>811</v>
      </c>
      <c r="L370" s="58"/>
      <c r="M370" s="58"/>
      <c r="N370" s="81"/>
    </row>
    <row r="371">
      <c r="E371" s="17">
        <v>35.0</v>
      </c>
      <c r="F371" s="17">
        <v>3.0</v>
      </c>
      <c r="G371" s="17">
        <v>7.0</v>
      </c>
      <c r="H371" s="17">
        <v>2.0</v>
      </c>
      <c r="I371" s="17">
        <v>2.0</v>
      </c>
      <c r="J371" s="17" t="s">
        <v>773</v>
      </c>
      <c r="K371" s="44" t="s">
        <v>811</v>
      </c>
      <c r="L371" s="58"/>
      <c r="M371" s="58"/>
      <c r="N371" s="81"/>
    </row>
    <row r="372">
      <c r="E372" s="17">
        <v>36.0</v>
      </c>
      <c r="F372" s="17">
        <v>3.0</v>
      </c>
      <c r="G372" s="17">
        <v>4.0</v>
      </c>
      <c r="H372" s="17">
        <v>3.0</v>
      </c>
      <c r="I372" s="17">
        <v>3.0</v>
      </c>
      <c r="J372" s="17" t="s">
        <v>773</v>
      </c>
      <c r="K372" s="44" t="s">
        <v>811</v>
      </c>
      <c r="L372" s="58"/>
      <c r="M372" s="58"/>
      <c r="N372" s="81"/>
    </row>
    <row r="373">
      <c r="E373" s="17">
        <v>37.0</v>
      </c>
      <c r="F373" s="17">
        <v>3.0</v>
      </c>
      <c r="G373" s="17">
        <v>11.0</v>
      </c>
      <c r="H373" s="17">
        <v>3.0</v>
      </c>
      <c r="I373" s="17">
        <v>3.0</v>
      </c>
      <c r="J373" s="17" t="s">
        <v>773</v>
      </c>
      <c r="K373" s="44" t="s">
        <v>811</v>
      </c>
      <c r="L373" s="58"/>
      <c r="M373" s="58"/>
      <c r="N373" s="81"/>
    </row>
    <row r="374">
      <c r="E374" s="17">
        <v>38.0</v>
      </c>
      <c r="F374" s="17">
        <v>3.0</v>
      </c>
      <c r="G374" s="17">
        <v>9.0</v>
      </c>
      <c r="H374" s="17">
        <v>3.0</v>
      </c>
      <c r="I374" s="17">
        <v>3.0</v>
      </c>
      <c r="J374" s="17" t="s">
        <v>773</v>
      </c>
      <c r="K374" s="44" t="s">
        <v>811</v>
      </c>
      <c r="L374" s="58"/>
      <c r="M374" s="58"/>
      <c r="N374" s="81"/>
    </row>
    <row r="375">
      <c r="E375" s="17">
        <v>39.0</v>
      </c>
      <c r="F375" s="17">
        <v>3.0</v>
      </c>
      <c r="G375" s="17">
        <v>3.0</v>
      </c>
      <c r="H375" s="17">
        <v>2.0</v>
      </c>
      <c r="I375" s="17">
        <v>2.0</v>
      </c>
      <c r="J375" s="17" t="s">
        <v>748</v>
      </c>
      <c r="K375" s="44" t="s">
        <v>775</v>
      </c>
      <c r="L375" s="58"/>
      <c r="M375" s="58"/>
      <c r="N375" s="81"/>
    </row>
    <row r="376">
      <c r="E376" s="17">
        <v>40.0</v>
      </c>
      <c r="F376" s="17">
        <v>3.0</v>
      </c>
      <c r="G376" s="17">
        <v>6.0</v>
      </c>
      <c r="H376" s="17">
        <v>3.0</v>
      </c>
      <c r="I376" s="17">
        <v>3.0</v>
      </c>
      <c r="J376" s="17" t="s">
        <v>748</v>
      </c>
      <c r="K376" s="44" t="s">
        <v>775</v>
      </c>
      <c r="L376" s="58"/>
      <c r="M376" s="58"/>
      <c r="N376" s="81"/>
    </row>
    <row r="377">
      <c r="E377" s="17">
        <v>41.0</v>
      </c>
      <c r="F377" s="17">
        <v>3.0</v>
      </c>
      <c r="G377" s="17">
        <v>6.0</v>
      </c>
      <c r="H377" s="17">
        <v>2.0</v>
      </c>
      <c r="I377" s="17">
        <v>2.0</v>
      </c>
      <c r="J377" s="17" t="s">
        <v>748</v>
      </c>
      <c r="K377" s="44" t="s">
        <v>775</v>
      </c>
      <c r="L377" s="58"/>
      <c r="M377" s="58"/>
      <c r="N377" s="81"/>
    </row>
    <row r="378">
      <c r="E378" s="17">
        <v>42.0</v>
      </c>
      <c r="F378" s="17">
        <v>3.0</v>
      </c>
      <c r="G378" s="17">
        <v>20.0</v>
      </c>
      <c r="H378" s="17">
        <v>1.0</v>
      </c>
      <c r="I378" s="17">
        <v>1.0</v>
      </c>
      <c r="J378" s="17" t="s">
        <v>747</v>
      </c>
      <c r="K378" s="58"/>
      <c r="L378" s="58"/>
      <c r="M378" s="58"/>
      <c r="N378" s="81"/>
    </row>
    <row r="379">
      <c r="E379" s="17">
        <v>43.0</v>
      </c>
      <c r="F379" s="17">
        <v>3.0</v>
      </c>
      <c r="G379" s="17">
        <v>9.0</v>
      </c>
      <c r="H379" s="17">
        <v>3.0</v>
      </c>
      <c r="I379" s="17">
        <v>3.0</v>
      </c>
      <c r="J379" s="17" t="s">
        <v>773</v>
      </c>
      <c r="K379" s="44" t="s">
        <v>811</v>
      </c>
      <c r="L379" s="58"/>
      <c r="M379" s="58"/>
      <c r="N379" s="81"/>
    </row>
    <row r="380">
      <c r="E380" s="17">
        <v>44.0</v>
      </c>
      <c r="F380" s="17">
        <v>4.0</v>
      </c>
      <c r="G380" s="17">
        <v>9.0</v>
      </c>
      <c r="H380" s="17">
        <v>3.0</v>
      </c>
      <c r="I380" s="17">
        <v>3.0</v>
      </c>
      <c r="J380" s="17" t="s">
        <v>765</v>
      </c>
      <c r="K380" s="58"/>
      <c r="L380" s="44" t="s">
        <v>814</v>
      </c>
      <c r="M380" s="58"/>
      <c r="N380" s="81"/>
    </row>
    <row r="381">
      <c r="E381" s="17">
        <v>45.0</v>
      </c>
      <c r="F381" s="17">
        <v>3.0</v>
      </c>
      <c r="G381" s="17">
        <v>3.0</v>
      </c>
      <c r="H381" s="17">
        <v>2.0</v>
      </c>
      <c r="I381" s="17">
        <v>2.0</v>
      </c>
      <c r="J381" s="17" t="s">
        <v>765</v>
      </c>
      <c r="K381" s="58"/>
      <c r="L381" s="44" t="s">
        <v>815</v>
      </c>
      <c r="M381" s="44" t="s">
        <v>651</v>
      </c>
      <c r="N381" s="81"/>
    </row>
    <row r="382">
      <c r="E382" s="17">
        <v>46.0</v>
      </c>
      <c r="F382" s="17">
        <v>3.0</v>
      </c>
      <c r="G382" s="17">
        <v>6.0</v>
      </c>
      <c r="H382" s="17">
        <v>3.0</v>
      </c>
      <c r="I382" s="17">
        <v>3.0</v>
      </c>
      <c r="J382" s="17" t="s">
        <v>773</v>
      </c>
      <c r="K382" s="44" t="s">
        <v>811</v>
      </c>
      <c r="L382" s="58"/>
      <c r="M382" s="58"/>
      <c r="N382" s="81"/>
    </row>
    <row r="383">
      <c r="E383" s="17">
        <v>47.0</v>
      </c>
      <c r="F383" s="17">
        <v>4.0</v>
      </c>
      <c r="G383" s="17">
        <v>5.0</v>
      </c>
      <c r="H383" s="17">
        <v>3.0</v>
      </c>
      <c r="I383" s="17">
        <v>3.0</v>
      </c>
      <c r="J383" s="17" t="s">
        <v>773</v>
      </c>
      <c r="K383" s="44" t="s">
        <v>811</v>
      </c>
      <c r="L383" s="58"/>
      <c r="M383" s="58"/>
      <c r="N383" s="81"/>
    </row>
    <row r="384">
      <c r="E384" s="17">
        <v>48.0</v>
      </c>
      <c r="F384" s="17">
        <v>3.0</v>
      </c>
      <c r="G384" s="17">
        <v>7.0</v>
      </c>
      <c r="H384" s="17">
        <v>3.0</v>
      </c>
      <c r="I384" s="17">
        <v>3.0</v>
      </c>
      <c r="J384" s="17" t="s">
        <v>765</v>
      </c>
      <c r="K384" s="58"/>
      <c r="L384" s="44" t="s">
        <v>816</v>
      </c>
      <c r="M384" s="44" t="s">
        <v>643</v>
      </c>
      <c r="N384" s="81"/>
    </row>
    <row r="385">
      <c r="E385" s="17">
        <v>49.0</v>
      </c>
      <c r="F385" s="17">
        <v>3.0</v>
      </c>
      <c r="G385" s="17">
        <v>6.0</v>
      </c>
      <c r="H385" s="17">
        <v>2.0</v>
      </c>
      <c r="I385" s="17">
        <v>2.0</v>
      </c>
      <c r="J385" s="17" t="s">
        <v>748</v>
      </c>
      <c r="K385" s="44" t="s">
        <v>775</v>
      </c>
      <c r="L385" s="58"/>
      <c r="M385" s="58"/>
      <c r="N385" s="81"/>
    </row>
    <row r="386">
      <c r="E386" s="17">
        <v>50.0</v>
      </c>
      <c r="F386" s="17">
        <v>3.0</v>
      </c>
      <c r="G386" s="17">
        <v>9.0</v>
      </c>
      <c r="H386" s="17">
        <v>2.0</v>
      </c>
      <c r="I386" s="17">
        <v>2.0</v>
      </c>
      <c r="J386" s="17" t="s">
        <v>773</v>
      </c>
      <c r="K386" s="44" t="s">
        <v>811</v>
      </c>
      <c r="L386" s="58"/>
      <c r="M386" s="58"/>
      <c r="N386" s="81"/>
    </row>
    <row r="387">
      <c r="A387" s="17">
        <v>10.0</v>
      </c>
      <c r="C387" s="17" t="s">
        <v>21</v>
      </c>
      <c r="D387" s="17">
        <v>24.0</v>
      </c>
      <c r="E387" s="17">
        <v>0.0</v>
      </c>
      <c r="F387" s="17">
        <v>4.0</v>
      </c>
      <c r="G387" s="17">
        <v>15.0</v>
      </c>
      <c r="H387" s="17">
        <v>1.0</v>
      </c>
      <c r="I387" s="17">
        <v>1.0</v>
      </c>
      <c r="J387" s="17" t="s">
        <v>747</v>
      </c>
      <c r="K387" s="58"/>
      <c r="L387" s="58"/>
      <c r="M387" s="58"/>
      <c r="N387" s="81">
        <f>O387/ROWS(J387:J393)</f>
        <v>0.2857142857</v>
      </c>
      <c r="O387" s="76">
        <f>countif(J387:J393, "=Generalizable")</f>
        <v>2</v>
      </c>
    </row>
    <row r="388">
      <c r="E388" s="17">
        <v>1.0</v>
      </c>
      <c r="F388" s="17">
        <v>4.0</v>
      </c>
      <c r="G388" s="17">
        <v>14.0</v>
      </c>
      <c r="H388" s="17">
        <v>1.0</v>
      </c>
      <c r="I388" s="17">
        <v>1.0</v>
      </c>
      <c r="J388" s="17" t="s">
        <v>747</v>
      </c>
      <c r="K388" s="58"/>
      <c r="L388" s="58"/>
      <c r="M388" s="58"/>
      <c r="N388" s="81"/>
    </row>
    <row r="389">
      <c r="E389" s="17">
        <v>2.0</v>
      </c>
      <c r="F389" s="17">
        <v>3.0</v>
      </c>
      <c r="G389" s="17">
        <v>7.0</v>
      </c>
      <c r="H389" s="17">
        <v>3.0</v>
      </c>
      <c r="I389" s="17">
        <v>3.0</v>
      </c>
      <c r="J389" s="17" t="s">
        <v>765</v>
      </c>
      <c r="K389" s="58"/>
      <c r="L389" s="44" t="s">
        <v>817</v>
      </c>
      <c r="M389" s="58"/>
      <c r="N389" s="81"/>
    </row>
    <row r="390">
      <c r="E390" s="17">
        <v>3.0</v>
      </c>
      <c r="F390" s="17">
        <v>3.0</v>
      </c>
      <c r="G390" s="17">
        <v>6.0</v>
      </c>
      <c r="H390" s="17">
        <v>2.0</v>
      </c>
      <c r="I390" s="17">
        <v>2.0</v>
      </c>
      <c r="J390" s="17" t="s">
        <v>765</v>
      </c>
      <c r="K390" s="58"/>
      <c r="L390" s="44" t="s">
        <v>818</v>
      </c>
      <c r="M390" s="58"/>
      <c r="N390" s="81"/>
    </row>
    <row r="391">
      <c r="E391" s="17">
        <v>4.0</v>
      </c>
      <c r="F391" s="17">
        <v>3.0</v>
      </c>
      <c r="G391" s="17">
        <v>8.0</v>
      </c>
      <c r="H391" s="17">
        <v>2.0</v>
      </c>
      <c r="I391" s="17">
        <v>2.0</v>
      </c>
      <c r="J391" s="17" t="s">
        <v>773</v>
      </c>
      <c r="K391" s="44" t="s">
        <v>819</v>
      </c>
      <c r="L391" s="58"/>
      <c r="M391" s="58"/>
      <c r="N391" s="81"/>
    </row>
    <row r="392">
      <c r="E392" s="17">
        <v>5.0</v>
      </c>
      <c r="F392" s="17">
        <v>3.0</v>
      </c>
      <c r="G392" s="17">
        <v>5.0</v>
      </c>
      <c r="H392" s="17">
        <v>2.0</v>
      </c>
      <c r="I392" s="17">
        <v>3.0</v>
      </c>
      <c r="J392" s="17" t="s">
        <v>773</v>
      </c>
      <c r="K392" s="44" t="s">
        <v>820</v>
      </c>
      <c r="L392" s="58"/>
      <c r="M392" s="58"/>
      <c r="N392" s="81"/>
    </row>
    <row r="393">
      <c r="E393" s="17">
        <v>6.0</v>
      </c>
      <c r="F393" s="17">
        <v>3.0</v>
      </c>
      <c r="G393" s="17">
        <v>6.0</v>
      </c>
      <c r="H393" s="17">
        <v>3.0</v>
      </c>
      <c r="I393" s="17">
        <v>3.0</v>
      </c>
      <c r="J393" s="17" t="s">
        <v>773</v>
      </c>
      <c r="K393" s="44" t="s">
        <v>821</v>
      </c>
      <c r="L393" s="58"/>
      <c r="M393" s="58"/>
      <c r="N393" s="81"/>
    </row>
    <row r="394">
      <c r="A394" s="17">
        <v>11.0</v>
      </c>
      <c r="C394" s="17" t="s">
        <v>23</v>
      </c>
      <c r="D394" s="17">
        <v>15.0</v>
      </c>
      <c r="E394" s="17">
        <v>0.0</v>
      </c>
      <c r="F394" s="17">
        <v>3.0</v>
      </c>
      <c r="G394" s="17">
        <v>5.0</v>
      </c>
      <c r="H394" s="17">
        <v>1.0</v>
      </c>
      <c r="I394" s="17">
        <v>2.0</v>
      </c>
      <c r="J394" s="17" t="s">
        <v>748</v>
      </c>
      <c r="K394" s="90" t="s">
        <v>775</v>
      </c>
      <c r="L394" s="58"/>
      <c r="M394" s="58"/>
      <c r="N394" s="81">
        <f>O394/ROWS(J394:J398)</f>
        <v>0</v>
      </c>
      <c r="O394" s="76">
        <f>countif(J394:J398, "=Generalizable")</f>
        <v>0</v>
      </c>
    </row>
    <row r="395">
      <c r="E395" s="17">
        <v>1.0</v>
      </c>
      <c r="F395" s="17">
        <v>3.0</v>
      </c>
      <c r="G395" s="17">
        <v>6.0</v>
      </c>
      <c r="H395" s="17">
        <v>3.0</v>
      </c>
      <c r="I395" s="17">
        <v>3.0</v>
      </c>
      <c r="J395" s="17" t="s">
        <v>773</v>
      </c>
      <c r="K395" s="44" t="s">
        <v>822</v>
      </c>
      <c r="L395" s="58"/>
      <c r="M395" s="58"/>
      <c r="N395" s="81"/>
    </row>
    <row r="396">
      <c r="E396" s="17">
        <v>2.0</v>
      </c>
      <c r="F396" s="17">
        <v>3.0</v>
      </c>
      <c r="G396" s="17">
        <v>5.0</v>
      </c>
      <c r="H396" s="17">
        <v>3.0</v>
      </c>
      <c r="I396" s="17">
        <v>3.0</v>
      </c>
      <c r="J396" s="17" t="s">
        <v>773</v>
      </c>
      <c r="K396" s="44" t="s">
        <v>823</v>
      </c>
      <c r="L396" s="58"/>
      <c r="M396" s="58"/>
      <c r="N396" s="81"/>
    </row>
    <row r="397">
      <c r="E397" s="17">
        <v>3.0</v>
      </c>
      <c r="F397" s="17">
        <v>3.0</v>
      </c>
      <c r="G397" s="17">
        <v>6.0</v>
      </c>
      <c r="H397" s="17">
        <v>2.0</v>
      </c>
      <c r="I397" s="17">
        <v>2.0</v>
      </c>
      <c r="J397" s="17" t="s">
        <v>773</v>
      </c>
      <c r="K397" s="44" t="s">
        <v>824</v>
      </c>
      <c r="L397" s="58"/>
      <c r="M397" s="58"/>
      <c r="N397" s="81"/>
    </row>
    <row r="398">
      <c r="E398" s="17">
        <v>4.0</v>
      </c>
      <c r="F398" s="17">
        <v>3.0</v>
      </c>
      <c r="G398" s="17">
        <v>4.0</v>
      </c>
      <c r="H398" s="17">
        <v>3.0</v>
      </c>
      <c r="I398" s="17">
        <v>3.0</v>
      </c>
      <c r="J398" s="17" t="s">
        <v>773</v>
      </c>
      <c r="K398" s="44" t="s">
        <v>823</v>
      </c>
      <c r="L398" s="58"/>
      <c r="M398" s="58"/>
      <c r="N398" s="81"/>
    </row>
    <row r="399">
      <c r="A399" s="17">
        <v>12.0</v>
      </c>
      <c r="C399" s="17" t="s">
        <v>24</v>
      </c>
      <c r="D399" s="17">
        <v>14.0</v>
      </c>
      <c r="E399" s="17">
        <v>0.0</v>
      </c>
      <c r="F399" s="17">
        <v>4.0</v>
      </c>
      <c r="G399" s="17">
        <v>20.0</v>
      </c>
      <c r="H399" s="17">
        <v>1.0</v>
      </c>
      <c r="I399" s="17">
        <v>1.0</v>
      </c>
      <c r="J399" s="17" t="s">
        <v>747</v>
      </c>
      <c r="K399" s="58"/>
      <c r="L399" s="58"/>
      <c r="M399" s="58"/>
      <c r="N399" s="81">
        <f>O399/ROWS(J399:J402)</f>
        <v>0.25</v>
      </c>
      <c r="O399" s="76">
        <f>countif(J399:J402, "=Generalizable")</f>
        <v>1</v>
      </c>
    </row>
    <row r="400">
      <c r="E400" s="17">
        <v>1.0</v>
      </c>
      <c r="F400" s="17">
        <v>4.0</v>
      </c>
      <c r="G400" s="17">
        <v>6.0</v>
      </c>
      <c r="H400" s="17">
        <v>3.0</v>
      </c>
      <c r="I400" s="17">
        <v>3.0</v>
      </c>
      <c r="J400" s="17" t="s">
        <v>748</v>
      </c>
      <c r="K400" s="90" t="s">
        <v>775</v>
      </c>
      <c r="L400" s="58"/>
      <c r="M400" s="58"/>
      <c r="N400" s="81"/>
    </row>
    <row r="401">
      <c r="E401" s="17">
        <v>2.0</v>
      </c>
      <c r="F401" s="17">
        <v>3.0</v>
      </c>
      <c r="G401" s="17">
        <v>12.0</v>
      </c>
      <c r="H401" s="17">
        <v>3.0</v>
      </c>
      <c r="I401" s="17">
        <v>3.0</v>
      </c>
      <c r="J401" s="17" t="s">
        <v>748</v>
      </c>
      <c r="K401" s="90" t="s">
        <v>775</v>
      </c>
      <c r="L401" s="58"/>
      <c r="M401" s="58"/>
      <c r="N401" s="81"/>
    </row>
    <row r="402">
      <c r="E402" s="17">
        <v>3.0</v>
      </c>
      <c r="F402" s="17">
        <v>3.0</v>
      </c>
      <c r="G402" s="17">
        <v>9.0</v>
      </c>
      <c r="H402" s="17">
        <v>2.0</v>
      </c>
      <c r="I402" s="17">
        <v>2.0</v>
      </c>
      <c r="J402" s="17" t="s">
        <v>765</v>
      </c>
      <c r="K402" s="58"/>
      <c r="L402" s="44" t="s">
        <v>825</v>
      </c>
      <c r="M402" s="58"/>
      <c r="N402" s="81"/>
    </row>
    <row r="403">
      <c r="A403" s="17">
        <v>13.0</v>
      </c>
      <c r="C403" s="17" t="s">
        <v>522</v>
      </c>
      <c r="D403" s="17">
        <v>7.0</v>
      </c>
      <c r="E403" s="17">
        <v>0.0</v>
      </c>
      <c r="F403" s="17">
        <v>3.0</v>
      </c>
      <c r="G403" s="17">
        <v>5.0</v>
      </c>
      <c r="H403" s="17">
        <v>3.0</v>
      </c>
      <c r="I403" s="17">
        <v>3.0</v>
      </c>
      <c r="J403" s="17" t="s">
        <v>748</v>
      </c>
      <c r="K403" s="90" t="s">
        <v>775</v>
      </c>
      <c r="L403" s="58"/>
      <c r="M403" s="58"/>
      <c r="N403" s="81">
        <f>O403/ROWS(J403:J404)</f>
        <v>0.5</v>
      </c>
      <c r="O403" s="76">
        <f>countif(J403:J404, "=Generalizable")</f>
        <v>1</v>
      </c>
    </row>
    <row r="404">
      <c r="E404" s="17">
        <v>1.0</v>
      </c>
      <c r="F404" s="17">
        <v>3.0</v>
      </c>
      <c r="G404" s="17">
        <v>5.0</v>
      </c>
      <c r="H404" s="17">
        <v>3.0</v>
      </c>
      <c r="I404" s="17">
        <v>3.0</v>
      </c>
      <c r="J404" s="17" t="s">
        <v>765</v>
      </c>
      <c r="K404" s="58"/>
      <c r="L404" s="44" t="s">
        <v>826</v>
      </c>
      <c r="M404" s="58"/>
      <c r="N404" s="81"/>
    </row>
    <row r="405">
      <c r="A405" s="17">
        <v>14.0</v>
      </c>
      <c r="C405" s="17" t="s">
        <v>28</v>
      </c>
      <c r="D405" s="17">
        <v>15.0</v>
      </c>
      <c r="E405" s="17">
        <v>0.0</v>
      </c>
      <c r="F405" s="17">
        <v>3.0</v>
      </c>
      <c r="G405" s="17">
        <v>12.0</v>
      </c>
      <c r="H405" s="17">
        <v>2.0</v>
      </c>
      <c r="I405" s="17">
        <v>2.0</v>
      </c>
      <c r="J405" s="17" t="s">
        <v>773</v>
      </c>
      <c r="K405" s="44" t="s">
        <v>827</v>
      </c>
      <c r="L405" s="58"/>
      <c r="M405" s="58"/>
      <c r="N405" s="81">
        <f>O405/ROWS(J405:J408)</f>
        <v>0</v>
      </c>
      <c r="O405" s="76">
        <f>countif(J405:J408, "=Generalizable")</f>
        <v>0</v>
      </c>
    </row>
    <row r="406">
      <c r="E406" s="17">
        <v>1.0</v>
      </c>
      <c r="F406" s="17">
        <v>3.0</v>
      </c>
      <c r="G406" s="17">
        <v>11.0</v>
      </c>
      <c r="H406" s="17">
        <v>3.0</v>
      </c>
      <c r="I406" s="17">
        <v>3.0</v>
      </c>
      <c r="J406" s="17" t="s">
        <v>773</v>
      </c>
      <c r="K406" s="44" t="s">
        <v>827</v>
      </c>
      <c r="L406" s="58"/>
      <c r="M406" s="58"/>
      <c r="N406" s="81"/>
    </row>
    <row r="407">
      <c r="E407" s="17">
        <v>2.0</v>
      </c>
      <c r="F407" s="17">
        <v>3.0</v>
      </c>
      <c r="G407" s="17">
        <v>21.0</v>
      </c>
      <c r="H407" s="17">
        <v>1.0</v>
      </c>
      <c r="I407" s="17">
        <v>1.0</v>
      </c>
      <c r="J407" s="17" t="s">
        <v>747</v>
      </c>
      <c r="K407" s="58"/>
      <c r="L407" s="58"/>
      <c r="M407" s="58"/>
      <c r="N407" s="81"/>
    </row>
    <row r="408">
      <c r="E408" s="17">
        <v>3.0</v>
      </c>
      <c r="F408" s="17">
        <v>3.0</v>
      </c>
      <c r="G408" s="17">
        <v>9.0</v>
      </c>
      <c r="H408" s="17">
        <v>3.0</v>
      </c>
      <c r="I408" s="17">
        <v>3.0</v>
      </c>
      <c r="J408" s="17" t="s">
        <v>773</v>
      </c>
      <c r="K408" s="44" t="s">
        <v>827</v>
      </c>
      <c r="L408" s="58"/>
      <c r="M408" s="58"/>
      <c r="N408" s="81"/>
    </row>
    <row r="409">
      <c r="A409" s="17">
        <v>15.0</v>
      </c>
      <c r="C409" s="17" t="s">
        <v>29</v>
      </c>
      <c r="D409" s="17">
        <v>19.0</v>
      </c>
      <c r="E409" s="17">
        <v>0.0</v>
      </c>
      <c r="F409" s="17">
        <v>6.0</v>
      </c>
      <c r="G409" s="17">
        <v>7.0</v>
      </c>
      <c r="H409" s="17">
        <v>5.0</v>
      </c>
      <c r="I409" s="17">
        <v>5.0</v>
      </c>
      <c r="J409" s="17" t="s">
        <v>765</v>
      </c>
      <c r="K409" s="58"/>
      <c r="L409" s="44" t="s">
        <v>828</v>
      </c>
      <c r="M409" s="58"/>
      <c r="N409" s="81">
        <f>O409/ROWS(J409:J412)</f>
        <v>0.25</v>
      </c>
      <c r="O409" s="76">
        <f>countif(J409:J412, "=Generalizable")</f>
        <v>1</v>
      </c>
    </row>
    <row r="410">
      <c r="E410" s="17">
        <v>1.0</v>
      </c>
      <c r="F410" s="17">
        <v>4.0</v>
      </c>
      <c r="G410" s="17">
        <v>10.0</v>
      </c>
      <c r="H410" s="17">
        <v>3.0</v>
      </c>
      <c r="I410" s="17">
        <v>3.0</v>
      </c>
      <c r="J410" s="17" t="s">
        <v>748</v>
      </c>
      <c r="K410" s="90" t="s">
        <v>775</v>
      </c>
      <c r="L410" s="58"/>
      <c r="M410" s="58"/>
      <c r="N410" s="81"/>
    </row>
    <row r="411">
      <c r="E411" s="17">
        <v>2.0</v>
      </c>
      <c r="F411" s="17">
        <v>4.0</v>
      </c>
      <c r="G411" s="17">
        <v>12.0</v>
      </c>
      <c r="H411" s="17">
        <v>1.0</v>
      </c>
      <c r="I411" s="17">
        <v>1.0</v>
      </c>
      <c r="J411" s="17" t="s">
        <v>747</v>
      </c>
      <c r="K411" s="58"/>
      <c r="L411" s="58"/>
      <c r="M411" s="58"/>
      <c r="N411" s="81"/>
    </row>
    <row r="412">
      <c r="E412" s="17">
        <v>3.0</v>
      </c>
      <c r="F412" s="17">
        <v>3.0</v>
      </c>
      <c r="G412" s="17">
        <v>5.0</v>
      </c>
      <c r="H412" s="17">
        <v>3.0</v>
      </c>
      <c r="I412" s="17">
        <v>3.0</v>
      </c>
      <c r="J412" s="17" t="s">
        <v>773</v>
      </c>
      <c r="K412" s="90" t="s">
        <v>829</v>
      </c>
      <c r="L412" s="58"/>
      <c r="M412" s="58"/>
      <c r="N412" s="81"/>
    </row>
    <row r="413">
      <c r="A413" s="17">
        <v>16.0</v>
      </c>
      <c r="B413" s="17" t="s">
        <v>30</v>
      </c>
      <c r="C413" s="17" t="s">
        <v>31</v>
      </c>
      <c r="D413" s="17">
        <v>11.0</v>
      </c>
      <c r="E413" s="17">
        <v>0.0</v>
      </c>
      <c r="F413" s="17">
        <v>3.0</v>
      </c>
      <c r="G413" s="17">
        <v>14.0</v>
      </c>
      <c r="H413" s="17">
        <v>1.0</v>
      </c>
      <c r="I413" s="17">
        <v>1.0</v>
      </c>
      <c r="J413" s="17" t="s">
        <v>747</v>
      </c>
      <c r="K413" s="58"/>
      <c r="L413" s="58"/>
      <c r="M413" s="58"/>
      <c r="N413" s="81">
        <f>O413/ROWS(J413:J415)</f>
        <v>0.3333333333</v>
      </c>
      <c r="O413" s="76">
        <f>countif(J413:J415, "=Generalizable")</f>
        <v>1</v>
      </c>
    </row>
    <row r="414">
      <c r="E414" s="17">
        <v>1.0</v>
      </c>
      <c r="F414" s="17">
        <v>5.0</v>
      </c>
      <c r="G414" s="17">
        <v>6.0</v>
      </c>
      <c r="H414" s="17">
        <v>4.0</v>
      </c>
      <c r="I414" s="17">
        <v>4.0</v>
      </c>
      <c r="J414" s="17" t="s">
        <v>765</v>
      </c>
      <c r="K414" s="58"/>
      <c r="L414" s="44" t="s">
        <v>830</v>
      </c>
      <c r="M414" s="58"/>
      <c r="N414" s="81"/>
    </row>
    <row r="415">
      <c r="E415" s="17">
        <v>2.0</v>
      </c>
      <c r="F415" s="17">
        <v>3.0</v>
      </c>
      <c r="G415" s="17">
        <v>8.0</v>
      </c>
      <c r="H415" s="17">
        <v>3.0</v>
      </c>
      <c r="I415" s="17">
        <v>3.0</v>
      </c>
      <c r="J415" s="17" t="s">
        <v>748</v>
      </c>
      <c r="K415" s="90" t="s">
        <v>775</v>
      </c>
      <c r="L415" s="58"/>
      <c r="M415" s="58"/>
      <c r="N415" s="81"/>
    </row>
    <row r="416">
      <c r="A416" s="17">
        <v>17.0</v>
      </c>
      <c r="C416" s="17" t="s">
        <v>33</v>
      </c>
      <c r="D416" s="17">
        <v>82.0</v>
      </c>
      <c r="E416" s="17">
        <v>0.0</v>
      </c>
      <c r="F416" s="17">
        <v>4.0</v>
      </c>
      <c r="G416" s="17">
        <v>4.0</v>
      </c>
      <c r="H416" s="17">
        <v>4.0</v>
      </c>
      <c r="I416" s="17">
        <v>4.0</v>
      </c>
      <c r="J416" s="17" t="s">
        <v>748</v>
      </c>
      <c r="K416" s="90" t="s">
        <v>775</v>
      </c>
      <c r="L416" s="58"/>
      <c r="M416" s="58"/>
      <c r="N416" s="81">
        <f>O416/ROWS(J416:J428)</f>
        <v>0</v>
      </c>
      <c r="O416" s="76">
        <f>countif(J416:J428, "=Generalizable")</f>
        <v>0</v>
      </c>
    </row>
    <row r="417">
      <c r="E417" s="17">
        <v>1.0</v>
      </c>
      <c r="F417" s="17">
        <v>4.0</v>
      </c>
      <c r="G417" s="17">
        <v>5.0</v>
      </c>
      <c r="H417" s="17">
        <v>2.0</v>
      </c>
      <c r="I417" s="17">
        <v>4.0</v>
      </c>
      <c r="J417" s="17" t="s">
        <v>773</v>
      </c>
      <c r="K417" s="44" t="s">
        <v>831</v>
      </c>
      <c r="L417" s="58"/>
      <c r="M417" s="58"/>
      <c r="N417" s="81"/>
    </row>
    <row r="418">
      <c r="E418" s="17">
        <v>2.0</v>
      </c>
      <c r="F418" s="17">
        <v>4.0</v>
      </c>
      <c r="G418" s="17">
        <v>3.0</v>
      </c>
      <c r="H418" s="17">
        <v>3.0</v>
      </c>
      <c r="I418" s="17">
        <v>4.0</v>
      </c>
      <c r="J418" s="17" t="s">
        <v>773</v>
      </c>
      <c r="K418" s="44" t="s">
        <v>832</v>
      </c>
      <c r="L418" s="58"/>
      <c r="M418" s="58"/>
      <c r="N418" s="81"/>
    </row>
    <row r="419">
      <c r="E419" s="17">
        <v>3.0</v>
      </c>
      <c r="F419" s="17">
        <v>4.0</v>
      </c>
      <c r="G419" s="17">
        <v>2.0</v>
      </c>
      <c r="H419" s="17">
        <v>3.0</v>
      </c>
      <c r="I419" s="17">
        <v>4.0</v>
      </c>
      <c r="J419" s="17" t="s">
        <v>748</v>
      </c>
      <c r="K419" s="90" t="s">
        <v>775</v>
      </c>
      <c r="L419" s="58"/>
      <c r="M419" s="58"/>
      <c r="N419" s="81"/>
    </row>
    <row r="420">
      <c r="E420" s="17">
        <v>4.0</v>
      </c>
      <c r="F420" s="17">
        <v>5.0</v>
      </c>
      <c r="G420" s="17">
        <v>7.0</v>
      </c>
      <c r="H420" s="17">
        <v>4.0</v>
      </c>
      <c r="I420" s="17">
        <v>4.0</v>
      </c>
      <c r="J420" s="17" t="s">
        <v>773</v>
      </c>
      <c r="K420" s="44" t="s">
        <v>833</v>
      </c>
      <c r="L420" s="58"/>
      <c r="M420" s="58"/>
      <c r="N420" s="81"/>
    </row>
    <row r="421">
      <c r="E421" s="17">
        <v>5.0</v>
      </c>
      <c r="F421" s="17">
        <v>25.0</v>
      </c>
      <c r="G421" s="17">
        <v>4.0</v>
      </c>
      <c r="H421" s="17">
        <v>1.0</v>
      </c>
      <c r="I421" s="17">
        <v>1.0</v>
      </c>
      <c r="J421" s="17" t="s">
        <v>747</v>
      </c>
      <c r="K421" s="58"/>
      <c r="L421" s="58"/>
      <c r="M421" s="58"/>
      <c r="N421" s="81"/>
    </row>
    <row r="422">
      <c r="E422" s="17">
        <v>6.0</v>
      </c>
      <c r="F422" s="17">
        <v>4.0</v>
      </c>
      <c r="G422" s="17">
        <v>5.0</v>
      </c>
      <c r="H422" s="17">
        <v>4.0</v>
      </c>
      <c r="I422" s="17">
        <v>4.0</v>
      </c>
      <c r="J422" s="17" t="s">
        <v>773</v>
      </c>
      <c r="K422" s="44" t="s">
        <v>834</v>
      </c>
      <c r="L422" s="58"/>
      <c r="M422" s="58"/>
      <c r="N422" s="81"/>
    </row>
    <row r="423">
      <c r="E423" s="17">
        <v>7.0</v>
      </c>
      <c r="F423" s="17">
        <v>7.0</v>
      </c>
      <c r="G423" s="17">
        <v>4.0</v>
      </c>
      <c r="H423" s="17">
        <v>1.0</v>
      </c>
      <c r="I423" s="17">
        <v>1.0</v>
      </c>
      <c r="J423" s="17" t="s">
        <v>747</v>
      </c>
      <c r="K423" s="58"/>
      <c r="L423" s="58"/>
      <c r="M423" s="58"/>
      <c r="N423" s="81"/>
    </row>
    <row r="424">
      <c r="E424" s="17">
        <v>8.0</v>
      </c>
      <c r="F424" s="17">
        <v>6.0</v>
      </c>
      <c r="G424" s="17">
        <v>3.0</v>
      </c>
      <c r="H424" s="17">
        <v>1.0</v>
      </c>
      <c r="I424" s="17">
        <v>1.0</v>
      </c>
      <c r="J424" s="17" t="s">
        <v>747</v>
      </c>
      <c r="K424" s="58"/>
      <c r="L424" s="58"/>
      <c r="M424" s="58"/>
      <c r="N424" s="81"/>
    </row>
    <row r="425">
      <c r="E425" s="17">
        <v>9.0</v>
      </c>
      <c r="F425" s="17">
        <v>6.0</v>
      </c>
      <c r="G425" s="17">
        <v>3.0</v>
      </c>
      <c r="H425" s="17">
        <v>1.0</v>
      </c>
      <c r="I425" s="17">
        <v>1.0</v>
      </c>
      <c r="J425" s="17" t="s">
        <v>747</v>
      </c>
      <c r="K425" s="58"/>
      <c r="L425" s="58"/>
      <c r="M425" s="58"/>
      <c r="N425" s="81"/>
    </row>
    <row r="426">
      <c r="E426" s="17">
        <v>10.0</v>
      </c>
      <c r="F426" s="17">
        <v>4.0</v>
      </c>
      <c r="G426" s="17">
        <v>23.0</v>
      </c>
      <c r="H426" s="17">
        <v>1.0</v>
      </c>
      <c r="I426" s="17">
        <v>1.0</v>
      </c>
      <c r="J426" s="17" t="s">
        <v>747</v>
      </c>
      <c r="K426" s="58"/>
      <c r="L426" s="58"/>
      <c r="M426" s="58"/>
      <c r="N426" s="81"/>
    </row>
    <row r="427">
      <c r="E427" s="17">
        <v>11.0</v>
      </c>
      <c r="F427" s="17">
        <v>4.0</v>
      </c>
      <c r="G427" s="17">
        <v>6.0</v>
      </c>
      <c r="H427" s="17">
        <v>4.0</v>
      </c>
      <c r="I427" s="17">
        <v>4.0</v>
      </c>
      <c r="J427" s="17" t="s">
        <v>773</v>
      </c>
      <c r="K427" s="44" t="s">
        <v>835</v>
      </c>
      <c r="L427" s="58"/>
      <c r="M427" s="58"/>
      <c r="N427" s="81"/>
    </row>
    <row r="428">
      <c r="E428" s="17">
        <v>12.0</v>
      </c>
      <c r="F428" s="17">
        <v>4.0</v>
      </c>
      <c r="G428" s="17">
        <v>5.0</v>
      </c>
      <c r="H428" s="17">
        <v>4.0</v>
      </c>
      <c r="I428" s="17">
        <v>4.0</v>
      </c>
      <c r="J428" s="17" t="s">
        <v>773</v>
      </c>
      <c r="K428" s="44" t="s">
        <v>834</v>
      </c>
      <c r="L428" s="58"/>
      <c r="M428" s="58"/>
      <c r="N428" s="81"/>
    </row>
    <row r="429">
      <c r="A429" s="17">
        <v>18.0</v>
      </c>
      <c r="C429" s="17" t="s">
        <v>34</v>
      </c>
      <c r="D429" s="17">
        <v>28.0</v>
      </c>
      <c r="E429" s="17">
        <v>0.0</v>
      </c>
      <c r="F429" s="17">
        <v>14.0</v>
      </c>
      <c r="G429" s="17">
        <v>3.0</v>
      </c>
      <c r="H429" s="17">
        <v>4.0</v>
      </c>
      <c r="I429" s="17">
        <v>7.0</v>
      </c>
      <c r="J429" s="17" t="s">
        <v>748</v>
      </c>
      <c r="K429" s="90" t="s">
        <v>775</v>
      </c>
      <c r="L429" s="58"/>
      <c r="M429" s="58"/>
      <c r="N429" s="81">
        <f>O429/ROWS(J429:J432)</f>
        <v>0</v>
      </c>
      <c r="O429" s="76">
        <f>countif(J429:J432, "=Generalizable")</f>
        <v>0</v>
      </c>
    </row>
    <row r="430">
      <c r="E430" s="17">
        <v>1.0</v>
      </c>
      <c r="F430" s="17">
        <v>4.0</v>
      </c>
      <c r="G430" s="17">
        <v>3.0</v>
      </c>
      <c r="H430" s="17">
        <v>2.0</v>
      </c>
      <c r="I430" s="17">
        <v>4.0</v>
      </c>
      <c r="J430" s="17" t="s">
        <v>748</v>
      </c>
      <c r="K430" s="90" t="s">
        <v>775</v>
      </c>
      <c r="L430" s="58"/>
      <c r="M430" s="58"/>
      <c r="N430" s="81"/>
    </row>
    <row r="431">
      <c r="E431" s="17">
        <v>2.0</v>
      </c>
      <c r="F431" s="17">
        <v>6.0</v>
      </c>
      <c r="G431" s="17">
        <v>2.0</v>
      </c>
      <c r="H431" s="17">
        <v>5.0</v>
      </c>
      <c r="I431" s="17">
        <v>6.0</v>
      </c>
      <c r="J431" s="17" t="s">
        <v>748</v>
      </c>
      <c r="K431" s="90" t="s">
        <v>836</v>
      </c>
      <c r="L431" s="58"/>
      <c r="M431" s="58"/>
      <c r="N431" s="81"/>
    </row>
    <row r="432">
      <c r="E432" s="17">
        <v>3.0</v>
      </c>
      <c r="F432" s="17">
        <v>4.0</v>
      </c>
      <c r="G432" s="17">
        <v>2.0</v>
      </c>
      <c r="H432" s="17">
        <v>4.0</v>
      </c>
      <c r="I432" s="17">
        <v>4.0</v>
      </c>
      <c r="J432" s="17" t="s">
        <v>748</v>
      </c>
      <c r="K432" s="90" t="s">
        <v>837</v>
      </c>
      <c r="L432" s="58"/>
      <c r="M432" s="58"/>
      <c r="N432" s="81"/>
    </row>
    <row r="433">
      <c r="A433" s="17">
        <v>19.0</v>
      </c>
      <c r="C433" s="17" t="s">
        <v>35</v>
      </c>
      <c r="D433" s="17">
        <v>30.0</v>
      </c>
      <c r="E433" s="17">
        <v>0.0</v>
      </c>
      <c r="F433" s="17">
        <v>17.0</v>
      </c>
      <c r="G433" s="17">
        <v>5.0</v>
      </c>
      <c r="H433" s="17">
        <v>5.0</v>
      </c>
      <c r="I433" s="17">
        <v>5.0</v>
      </c>
      <c r="J433" s="17" t="s">
        <v>765</v>
      </c>
      <c r="K433" s="58"/>
      <c r="L433" s="44" t="s">
        <v>838</v>
      </c>
      <c r="M433" s="44" t="s">
        <v>839</v>
      </c>
      <c r="N433" s="81">
        <f>O433/ROWS(J433:J435)</f>
        <v>0.3333333333</v>
      </c>
      <c r="O433" s="76">
        <f>countif(J433:J435, "=Generalizable")</f>
        <v>1</v>
      </c>
    </row>
    <row r="434">
      <c r="E434" s="17">
        <v>2.0</v>
      </c>
      <c r="F434" s="17">
        <v>5.0</v>
      </c>
      <c r="G434" s="17">
        <v>7.0</v>
      </c>
      <c r="H434" s="17">
        <v>1.0</v>
      </c>
      <c r="I434" s="17">
        <v>1.0</v>
      </c>
      <c r="J434" s="17" t="s">
        <v>747</v>
      </c>
      <c r="K434" s="58"/>
      <c r="L434" s="58"/>
      <c r="M434" s="58"/>
      <c r="N434" s="81"/>
    </row>
    <row r="435">
      <c r="E435" s="17">
        <v>1.0</v>
      </c>
      <c r="F435" s="17">
        <v>8.0</v>
      </c>
      <c r="G435" s="17">
        <v>2.0</v>
      </c>
      <c r="H435" s="17">
        <v>1.0</v>
      </c>
      <c r="I435" s="17">
        <v>1.0</v>
      </c>
      <c r="J435" s="17" t="s">
        <v>747</v>
      </c>
      <c r="K435" s="58"/>
      <c r="L435" s="58"/>
      <c r="M435" s="58"/>
      <c r="N435" s="81"/>
    </row>
    <row r="436">
      <c r="A436" s="17">
        <v>20.0</v>
      </c>
      <c r="C436" s="17" t="s">
        <v>37</v>
      </c>
      <c r="D436" s="17">
        <v>119.0</v>
      </c>
      <c r="E436" s="17">
        <v>0.0</v>
      </c>
      <c r="F436" s="17">
        <v>4.0</v>
      </c>
      <c r="G436" s="17">
        <v>4.0</v>
      </c>
      <c r="H436" s="17">
        <v>4.0</v>
      </c>
      <c r="I436" s="17">
        <v>4.0</v>
      </c>
      <c r="J436" s="17" t="s">
        <v>773</v>
      </c>
      <c r="K436" s="44" t="s">
        <v>840</v>
      </c>
      <c r="L436" s="58"/>
      <c r="M436" s="58"/>
      <c r="N436" s="81">
        <f>O436/ROWS(J436:J450)</f>
        <v>0.1333333333</v>
      </c>
      <c r="O436" s="76">
        <f>countif(J436:J450, "=Generalizable")</f>
        <v>2</v>
      </c>
    </row>
    <row r="437">
      <c r="E437" s="17">
        <v>1.0</v>
      </c>
      <c r="F437" s="17">
        <v>6.0</v>
      </c>
      <c r="G437" s="17">
        <v>3.0</v>
      </c>
      <c r="H437" s="17">
        <v>5.0</v>
      </c>
      <c r="I437" s="17">
        <v>5.0</v>
      </c>
      <c r="J437" s="17" t="s">
        <v>748</v>
      </c>
      <c r="K437" s="90" t="s">
        <v>837</v>
      </c>
      <c r="L437" s="58"/>
      <c r="M437" s="58"/>
      <c r="N437" s="81"/>
    </row>
    <row r="438">
      <c r="E438" s="17">
        <v>2.0</v>
      </c>
      <c r="F438" s="17">
        <v>37.0</v>
      </c>
      <c r="G438" s="17">
        <v>5.0</v>
      </c>
      <c r="H438" s="17">
        <v>16.0</v>
      </c>
      <c r="I438" s="17">
        <v>17.0</v>
      </c>
      <c r="J438" s="17" t="s">
        <v>773</v>
      </c>
      <c r="K438" s="44" t="s">
        <v>841</v>
      </c>
      <c r="L438" s="58"/>
      <c r="M438" s="58"/>
      <c r="N438" s="81"/>
    </row>
    <row r="439">
      <c r="E439" s="17">
        <v>3.0</v>
      </c>
      <c r="F439" s="17">
        <v>14.0</v>
      </c>
      <c r="G439" s="17">
        <v>8.0</v>
      </c>
      <c r="H439" s="17">
        <v>11.0</v>
      </c>
      <c r="I439" s="17">
        <v>11.0</v>
      </c>
      <c r="J439" s="17" t="s">
        <v>765</v>
      </c>
      <c r="K439" s="58"/>
      <c r="L439" s="44" t="s">
        <v>842</v>
      </c>
      <c r="M439" s="58"/>
      <c r="N439" s="81"/>
    </row>
    <row r="440">
      <c r="E440" s="17">
        <v>4.0</v>
      </c>
      <c r="F440" s="17">
        <v>4.0</v>
      </c>
      <c r="G440" s="17">
        <v>5.0</v>
      </c>
      <c r="H440" s="17">
        <v>4.0</v>
      </c>
      <c r="I440" s="17">
        <v>4.0</v>
      </c>
      <c r="J440" s="17" t="s">
        <v>773</v>
      </c>
      <c r="K440" s="44" t="s">
        <v>843</v>
      </c>
      <c r="L440" s="58"/>
      <c r="M440" s="58"/>
      <c r="N440" s="81"/>
    </row>
    <row r="441">
      <c r="E441" s="17">
        <v>5.0</v>
      </c>
      <c r="F441" s="17">
        <v>6.0</v>
      </c>
      <c r="G441" s="17">
        <v>3.0</v>
      </c>
      <c r="H441" s="17">
        <v>6.0</v>
      </c>
      <c r="I441" s="17">
        <v>6.0</v>
      </c>
      <c r="J441" s="17" t="s">
        <v>765</v>
      </c>
      <c r="K441" s="58"/>
      <c r="L441" s="44" t="s">
        <v>844</v>
      </c>
      <c r="M441" s="58"/>
      <c r="N441" s="81"/>
    </row>
    <row r="442">
      <c r="E442" s="17">
        <v>6.0</v>
      </c>
      <c r="F442" s="17">
        <v>6.0</v>
      </c>
      <c r="G442" s="17">
        <v>3.0</v>
      </c>
      <c r="H442" s="17">
        <v>1.0</v>
      </c>
      <c r="I442" s="17">
        <v>5.0</v>
      </c>
      <c r="J442" s="17" t="s">
        <v>748</v>
      </c>
      <c r="K442" s="90" t="s">
        <v>837</v>
      </c>
      <c r="L442" s="58"/>
      <c r="M442" s="58"/>
      <c r="N442" s="81"/>
    </row>
    <row r="443">
      <c r="E443" s="17">
        <v>7.0</v>
      </c>
      <c r="F443" s="17">
        <v>5.0</v>
      </c>
      <c r="G443" s="17">
        <v>6.0</v>
      </c>
      <c r="H443" s="17">
        <v>5.0</v>
      </c>
      <c r="I443" s="17">
        <v>5.0</v>
      </c>
      <c r="J443" s="17" t="s">
        <v>748</v>
      </c>
      <c r="K443" s="90" t="s">
        <v>845</v>
      </c>
      <c r="L443" s="58"/>
      <c r="M443" s="58"/>
      <c r="N443" s="81"/>
    </row>
    <row r="444">
      <c r="E444" s="17">
        <v>8.0</v>
      </c>
      <c r="F444" s="17">
        <v>4.0</v>
      </c>
      <c r="G444" s="17">
        <v>8.0</v>
      </c>
      <c r="H444" s="17">
        <v>4.0</v>
      </c>
      <c r="I444" s="17">
        <v>4.0</v>
      </c>
      <c r="J444" s="17" t="s">
        <v>748</v>
      </c>
      <c r="K444" s="90" t="s">
        <v>846</v>
      </c>
      <c r="L444" s="58"/>
      <c r="M444" s="58"/>
      <c r="N444" s="81"/>
    </row>
    <row r="445">
      <c r="E445" s="17">
        <v>9.0</v>
      </c>
      <c r="F445" s="17">
        <v>4.0</v>
      </c>
      <c r="G445" s="17">
        <v>4.0</v>
      </c>
      <c r="H445" s="17">
        <v>4.0</v>
      </c>
      <c r="I445" s="17">
        <v>4.0</v>
      </c>
      <c r="J445" s="17" t="s">
        <v>773</v>
      </c>
      <c r="K445" s="44" t="s">
        <v>847</v>
      </c>
      <c r="L445" s="58"/>
      <c r="M445" s="58"/>
      <c r="N445" s="81"/>
    </row>
    <row r="446">
      <c r="E446" s="17">
        <v>10.0</v>
      </c>
      <c r="F446" s="17">
        <v>4.0</v>
      </c>
      <c r="G446" s="17">
        <v>5.0</v>
      </c>
      <c r="H446" s="17">
        <v>4.0</v>
      </c>
      <c r="I446" s="17">
        <v>4.0</v>
      </c>
      <c r="J446" s="17" t="s">
        <v>773</v>
      </c>
      <c r="K446" s="44" t="s">
        <v>848</v>
      </c>
      <c r="L446" s="58"/>
      <c r="M446" s="58"/>
      <c r="N446" s="81"/>
    </row>
    <row r="447">
      <c r="E447" s="17">
        <v>11.0</v>
      </c>
      <c r="F447" s="17">
        <v>9.0</v>
      </c>
      <c r="G447" s="17">
        <v>3.0</v>
      </c>
      <c r="H447" s="17">
        <v>1.0</v>
      </c>
      <c r="I447" s="17">
        <v>1.0</v>
      </c>
      <c r="J447" s="17" t="s">
        <v>747</v>
      </c>
      <c r="K447" s="58"/>
      <c r="L447" s="58"/>
      <c r="M447" s="58"/>
      <c r="N447" s="81"/>
    </row>
    <row r="448">
      <c r="E448" s="17">
        <v>12.0</v>
      </c>
      <c r="F448" s="17">
        <v>8.0</v>
      </c>
      <c r="G448" s="17">
        <v>4.0</v>
      </c>
      <c r="H448" s="17">
        <v>1.0</v>
      </c>
      <c r="I448" s="17">
        <v>1.0</v>
      </c>
      <c r="J448" s="17" t="s">
        <v>747</v>
      </c>
      <c r="K448" s="58"/>
      <c r="L448" s="58"/>
      <c r="M448" s="58"/>
      <c r="N448" s="81"/>
    </row>
    <row r="449">
      <c r="E449" s="17">
        <v>13.0</v>
      </c>
      <c r="F449" s="17">
        <v>5.0</v>
      </c>
      <c r="G449" s="17">
        <v>3.0</v>
      </c>
      <c r="H449" s="17">
        <v>2.0</v>
      </c>
      <c r="I449" s="17">
        <v>4.0</v>
      </c>
      <c r="J449" s="17" t="s">
        <v>773</v>
      </c>
      <c r="K449" s="44" t="s">
        <v>849</v>
      </c>
      <c r="L449" s="58"/>
      <c r="M449" s="58"/>
      <c r="N449" s="81"/>
    </row>
    <row r="450">
      <c r="E450" s="17">
        <v>14.0</v>
      </c>
      <c r="F450" s="17">
        <v>3.0</v>
      </c>
      <c r="G450" s="17">
        <v>4.0</v>
      </c>
      <c r="H450" s="17">
        <v>3.0</v>
      </c>
      <c r="I450" s="17">
        <v>3.0</v>
      </c>
      <c r="J450" s="17" t="s">
        <v>773</v>
      </c>
      <c r="K450" s="44" t="s">
        <v>850</v>
      </c>
      <c r="L450" s="58"/>
      <c r="M450" s="58"/>
      <c r="N450" s="81"/>
    </row>
    <row r="451">
      <c r="A451" s="17">
        <v>21.0</v>
      </c>
      <c r="C451" s="17" t="s">
        <v>38</v>
      </c>
      <c r="D451" s="17">
        <v>31.0</v>
      </c>
      <c r="E451" s="17">
        <v>0.0</v>
      </c>
      <c r="F451" s="17">
        <v>5.0</v>
      </c>
      <c r="G451" s="17">
        <v>5.0</v>
      </c>
      <c r="H451" s="17">
        <v>5.0</v>
      </c>
      <c r="I451" s="17">
        <v>5.0</v>
      </c>
      <c r="J451" s="17" t="s">
        <v>748</v>
      </c>
      <c r="K451" s="90" t="s">
        <v>775</v>
      </c>
      <c r="L451" s="58"/>
      <c r="M451" s="58"/>
      <c r="N451" s="81">
        <f>O451/ROWS(J451:J454)</f>
        <v>0</v>
      </c>
      <c r="O451" s="76">
        <f>countif(J451:J454, "=Generalizable")</f>
        <v>0</v>
      </c>
    </row>
    <row r="452">
      <c r="E452" s="17">
        <v>1.0</v>
      </c>
      <c r="F452" s="17">
        <v>5.0</v>
      </c>
      <c r="G452" s="17">
        <v>4.0</v>
      </c>
      <c r="H452" s="17">
        <v>3.0</v>
      </c>
      <c r="I452" s="17">
        <v>4.0</v>
      </c>
      <c r="J452" s="17" t="s">
        <v>748</v>
      </c>
      <c r="K452" s="90" t="s">
        <v>775</v>
      </c>
      <c r="L452" s="58"/>
      <c r="M452" s="58"/>
      <c r="N452" s="81"/>
    </row>
    <row r="453">
      <c r="E453" s="17">
        <v>2.0</v>
      </c>
      <c r="F453" s="17">
        <v>21.0</v>
      </c>
      <c r="G453" s="17">
        <v>5.0</v>
      </c>
      <c r="H453" s="17">
        <v>1.0</v>
      </c>
      <c r="I453" s="17">
        <v>2.0</v>
      </c>
      <c r="J453" s="17" t="s">
        <v>773</v>
      </c>
      <c r="K453" s="44" t="s">
        <v>851</v>
      </c>
      <c r="L453" s="58"/>
      <c r="M453" s="58"/>
      <c r="N453" s="81"/>
    </row>
    <row r="454">
      <c r="E454" s="17">
        <v>3.0</v>
      </c>
      <c r="F454" s="17">
        <v>11.0</v>
      </c>
      <c r="G454" s="17">
        <v>4.0</v>
      </c>
      <c r="H454" s="17">
        <v>2.0</v>
      </c>
      <c r="I454" s="17">
        <v>2.0</v>
      </c>
      <c r="J454" s="17" t="s">
        <v>773</v>
      </c>
      <c r="K454" s="44" t="s">
        <v>852</v>
      </c>
      <c r="L454" s="58"/>
      <c r="M454" s="58"/>
      <c r="N454" s="81"/>
    </row>
    <row r="455">
      <c r="A455" s="17">
        <v>22.0</v>
      </c>
      <c r="B455" s="17" t="s">
        <v>39</v>
      </c>
      <c r="C455" s="17" t="s">
        <v>40</v>
      </c>
      <c r="D455" s="17">
        <v>24.0</v>
      </c>
      <c r="E455" s="17">
        <v>0.0</v>
      </c>
      <c r="F455" s="17">
        <v>9.0</v>
      </c>
      <c r="G455" s="17">
        <v>5.0</v>
      </c>
      <c r="H455" s="17">
        <v>6.0</v>
      </c>
      <c r="I455" s="17">
        <v>6.0</v>
      </c>
      <c r="J455" s="17" t="s">
        <v>765</v>
      </c>
      <c r="K455" s="58"/>
      <c r="L455" s="44" t="s">
        <v>853</v>
      </c>
      <c r="M455" s="58"/>
      <c r="N455" s="81">
        <f>O455/ROWS(J455:J457)</f>
        <v>0.3333333333</v>
      </c>
      <c r="O455" s="76">
        <f>countif(J455:J457, "=Generalizable")</f>
        <v>1</v>
      </c>
    </row>
    <row r="456">
      <c r="E456" s="17">
        <v>1.0</v>
      </c>
      <c r="F456" s="17">
        <v>6.0</v>
      </c>
      <c r="G456" s="17">
        <v>3.0</v>
      </c>
      <c r="H456" s="17">
        <v>5.0</v>
      </c>
      <c r="I456" s="17">
        <v>6.0</v>
      </c>
      <c r="J456" s="17" t="s">
        <v>748</v>
      </c>
      <c r="K456" s="90" t="s">
        <v>775</v>
      </c>
      <c r="L456" s="58"/>
      <c r="M456" s="58"/>
      <c r="N456" s="81"/>
    </row>
    <row r="457">
      <c r="E457" s="17">
        <v>2.0</v>
      </c>
      <c r="F457" s="17">
        <v>9.0</v>
      </c>
      <c r="G457" s="17">
        <v>8.0</v>
      </c>
      <c r="H457" s="17">
        <v>1.0</v>
      </c>
      <c r="I457" s="17">
        <v>1.0</v>
      </c>
      <c r="J457" s="17" t="s">
        <v>747</v>
      </c>
      <c r="K457" s="58"/>
      <c r="L457" s="58"/>
      <c r="M457" s="58"/>
      <c r="N457" s="81"/>
    </row>
    <row r="458">
      <c r="A458" s="17">
        <v>23.0</v>
      </c>
      <c r="C458" s="17" t="s">
        <v>523</v>
      </c>
      <c r="D458" s="17">
        <v>42.0</v>
      </c>
      <c r="E458" s="17">
        <v>2.0</v>
      </c>
      <c r="F458" s="17">
        <v>12.0</v>
      </c>
      <c r="G458" s="17">
        <v>7.0</v>
      </c>
      <c r="H458" s="17">
        <v>4.0</v>
      </c>
      <c r="I458" s="17">
        <v>5.0</v>
      </c>
      <c r="J458" s="17" t="s">
        <v>765</v>
      </c>
      <c r="K458" s="58"/>
      <c r="L458" s="91" t="s">
        <v>854</v>
      </c>
      <c r="M458" s="58"/>
      <c r="N458" s="81">
        <f>O458/ROWS(J458:J461)</f>
        <v>1</v>
      </c>
      <c r="O458" s="76">
        <f>countif(J458:J461, "=Generalizable")</f>
        <v>4</v>
      </c>
    </row>
    <row r="459">
      <c r="E459" s="17">
        <v>3.0</v>
      </c>
      <c r="F459" s="17">
        <v>12.0</v>
      </c>
      <c r="G459" s="17">
        <v>9.0</v>
      </c>
      <c r="H459" s="17">
        <v>8.0</v>
      </c>
      <c r="I459" s="17">
        <v>8.0</v>
      </c>
      <c r="J459" s="17" t="s">
        <v>765</v>
      </c>
      <c r="K459" s="58"/>
      <c r="L459" s="91" t="s">
        <v>854</v>
      </c>
      <c r="M459" s="58"/>
      <c r="N459" s="81"/>
    </row>
    <row r="460">
      <c r="E460" s="17">
        <v>0.0</v>
      </c>
      <c r="F460" s="17">
        <v>13.0</v>
      </c>
      <c r="G460" s="17">
        <v>7.0</v>
      </c>
      <c r="H460" s="17">
        <v>3.0</v>
      </c>
      <c r="I460" s="17">
        <v>3.0</v>
      </c>
      <c r="J460" s="17" t="s">
        <v>765</v>
      </c>
      <c r="K460" s="58"/>
      <c r="L460" s="91" t="s">
        <v>855</v>
      </c>
      <c r="M460" s="58"/>
      <c r="N460" s="81"/>
    </row>
    <row r="461">
      <c r="E461" s="17">
        <v>1.0</v>
      </c>
      <c r="F461" s="17">
        <v>13.0</v>
      </c>
      <c r="G461" s="17">
        <v>7.0</v>
      </c>
      <c r="H461" s="17">
        <v>3.0</v>
      </c>
      <c r="I461" s="17">
        <v>3.0</v>
      </c>
      <c r="J461" s="17" t="s">
        <v>765</v>
      </c>
      <c r="K461" s="58"/>
      <c r="L461" s="91" t="s">
        <v>855</v>
      </c>
      <c r="M461" s="58"/>
      <c r="N461" s="81"/>
    </row>
    <row r="462">
      <c r="A462" s="17">
        <v>24.0</v>
      </c>
      <c r="C462" s="17" t="s">
        <v>524</v>
      </c>
      <c r="D462" s="17">
        <v>349.0</v>
      </c>
      <c r="E462" s="17">
        <v>0.0</v>
      </c>
      <c r="F462" s="17">
        <v>4.0</v>
      </c>
      <c r="G462" s="17">
        <v>15.0</v>
      </c>
      <c r="H462" s="17">
        <v>1.0</v>
      </c>
      <c r="I462" s="17">
        <v>1.0</v>
      </c>
      <c r="J462" s="17" t="s">
        <v>747</v>
      </c>
      <c r="K462" s="58"/>
      <c r="L462" s="58"/>
      <c r="M462" s="58"/>
      <c r="N462" s="81">
        <f>O462/ROWS(J462:J562)</f>
        <v>0.09900990099</v>
      </c>
      <c r="O462" s="76">
        <f>countif(J462:J562, "=Generalizable")</f>
        <v>10</v>
      </c>
    </row>
    <row r="463">
      <c r="E463" s="17">
        <v>1.0</v>
      </c>
      <c r="F463" s="17">
        <v>4.0</v>
      </c>
      <c r="G463" s="17">
        <v>11.0</v>
      </c>
      <c r="H463" s="17">
        <v>3.0</v>
      </c>
      <c r="I463" s="17">
        <v>3.0</v>
      </c>
      <c r="J463" s="17" t="s">
        <v>773</v>
      </c>
      <c r="K463" s="44" t="s">
        <v>856</v>
      </c>
      <c r="L463" s="58"/>
      <c r="M463" s="58"/>
      <c r="N463" s="81"/>
    </row>
    <row r="464">
      <c r="E464" s="17">
        <v>2.0</v>
      </c>
      <c r="F464" s="17">
        <v>5.0</v>
      </c>
      <c r="G464" s="17">
        <v>4.0</v>
      </c>
      <c r="H464" s="17">
        <v>5.0</v>
      </c>
      <c r="I464" s="17">
        <v>5.0</v>
      </c>
      <c r="J464" s="17" t="s">
        <v>773</v>
      </c>
      <c r="K464" s="44" t="s">
        <v>857</v>
      </c>
      <c r="L464" s="58"/>
      <c r="M464" s="58"/>
      <c r="N464" s="81"/>
    </row>
    <row r="465">
      <c r="E465" s="17">
        <v>3.0</v>
      </c>
      <c r="F465" s="17">
        <v>4.0</v>
      </c>
      <c r="G465" s="17">
        <v>34.0</v>
      </c>
      <c r="H465" s="17">
        <v>1.0</v>
      </c>
      <c r="I465" s="17">
        <v>1.0</v>
      </c>
      <c r="J465" s="17" t="s">
        <v>747</v>
      </c>
      <c r="K465" s="58"/>
      <c r="L465" s="58"/>
      <c r="M465" s="58"/>
      <c r="N465" s="81"/>
    </row>
    <row r="466">
      <c r="E466" s="17">
        <v>4.0</v>
      </c>
      <c r="F466" s="17">
        <v>3.0</v>
      </c>
      <c r="G466" s="17">
        <v>8.0</v>
      </c>
      <c r="H466" s="17">
        <v>1.0</v>
      </c>
      <c r="I466" s="17">
        <v>1.0</v>
      </c>
      <c r="J466" s="17" t="s">
        <v>747</v>
      </c>
      <c r="K466" s="58"/>
      <c r="L466" s="58"/>
      <c r="M466" s="58"/>
      <c r="N466" s="81"/>
    </row>
    <row r="467">
      <c r="E467" s="17">
        <v>5.0</v>
      </c>
      <c r="F467" s="17">
        <v>3.0</v>
      </c>
      <c r="G467" s="17">
        <v>9.0</v>
      </c>
      <c r="H467" s="17">
        <v>1.0</v>
      </c>
      <c r="I467" s="17">
        <v>2.0</v>
      </c>
      <c r="J467" s="17" t="s">
        <v>773</v>
      </c>
      <c r="K467" s="44" t="s">
        <v>858</v>
      </c>
      <c r="L467" s="58"/>
      <c r="M467" s="58"/>
      <c r="N467" s="81"/>
    </row>
    <row r="468">
      <c r="E468" s="17">
        <v>6.0</v>
      </c>
      <c r="F468" s="17">
        <v>3.0</v>
      </c>
      <c r="G468" s="17">
        <v>11.0</v>
      </c>
      <c r="H468" s="17">
        <v>2.0</v>
      </c>
      <c r="I468" s="17">
        <v>3.0</v>
      </c>
      <c r="J468" s="17" t="s">
        <v>748</v>
      </c>
      <c r="K468" s="90" t="s">
        <v>775</v>
      </c>
      <c r="L468" s="58"/>
      <c r="M468" s="58"/>
      <c r="N468" s="81"/>
    </row>
    <row r="469">
      <c r="E469" s="17">
        <v>7.0</v>
      </c>
      <c r="F469" s="17">
        <v>3.0</v>
      </c>
      <c r="G469" s="17">
        <v>7.0</v>
      </c>
      <c r="H469" s="17">
        <v>3.0</v>
      </c>
      <c r="I469" s="17">
        <v>3.0</v>
      </c>
      <c r="J469" s="17" t="s">
        <v>773</v>
      </c>
      <c r="K469" s="44" t="s">
        <v>859</v>
      </c>
      <c r="L469" s="58"/>
      <c r="M469" s="58"/>
      <c r="N469" s="81"/>
    </row>
    <row r="470">
      <c r="E470" s="17">
        <v>8.0</v>
      </c>
      <c r="F470" s="17">
        <v>3.0</v>
      </c>
      <c r="G470" s="17">
        <v>14.0</v>
      </c>
      <c r="H470" s="17">
        <v>2.0</v>
      </c>
      <c r="I470" s="17">
        <v>2.0</v>
      </c>
      <c r="J470" s="17" t="s">
        <v>773</v>
      </c>
      <c r="K470" s="44" t="s">
        <v>860</v>
      </c>
      <c r="L470" s="58"/>
      <c r="M470" s="58"/>
      <c r="N470" s="81"/>
    </row>
    <row r="471">
      <c r="E471" s="17">
        <v>9.0</v>
      </c>
      <c r="F471" s="17">
        <v>4.0</v>
      </c>
      <c r="G471" s="17">
        <v>12.0</v>
      </c>
      <c r="H471" s="17">
        <v>4.0</v>
      </c>
      <c r="I471" s="17">
        <v>4.0</v>
      </c>
      <c r="J471" s="17" t="s">
        <v>773</v>
      </c>
      <c r="K471" s="44" t="s">
        <v>861</v>
      </c>
      <c r="L471" s="58"/>
      <c r="M471" s="58"/>
      <c r="N471" s="81"/>
    </row>
    <row r="472">
      <c r="E472" s="17">
        <v>10.0</v>
      </c>
      <c r="F472" s="17">
        <v>3.0</v>
      </c>
      <c r="G472" s="17">
        <v>20.0</v>
      </c>
      <c r="H472" s="17">
        <v>1.0</v>
      </c>
      <c r="I472" s="17">
        <v>1.0</v>
      </c>
      <c r="J472" s="17" t="s">
        <v>747</v>
      </c>
      <c r="K472" s="58"/>
      <c r="L472" s="58"/>
      <c r="M472" s="58"/>
      <c r="N472" s="81"/>
    </row>
    <row r="473">
      <c r="E473" s="17">
        <v>11.0</v>
      </c>
      <c r="F473" s="17">
        <v>4.0</v>
      </c>
      <c r="G473" s="17">
        <v>18.0</v>
      </c>
      <c r="H473" s="17">
        <v>1.0</v>
      </c>
      <c r="I473" s="17">
        <v>1.0</v>
      </c>
      <c r="J473" s="17" t="s">
        <v>747</v>
      </c>
      <c r="K473" s="58"/>
      <c r="L473" s="58"/>
      <c r="M473" s="58"/>
      <c r="N473" s="81"/>
    </row>
    <row r="474">
      <c r="E474" s="17">
        <v>12.0</v>
      </c>
      <c r="F474" s="17">
        <v>3.0</v>
      </c>
      <c r="G474" s="17">
        <v>14.0</v>
      </c>
      <c r="H474" s="17">
        <v>1.0</v>
      </c>
      <c r="I474" s="17">
        <v>1.0</v>
      </c>
      <c r="J474" s="17" t="s">
        <v>747</v>
      </c>
      <c r="K474" s="58"/>
      <c r="L474" s="58"/>
      <c r="M474" s="58"/>
      <c r="N474" s="81"/>
    </row>
    <row r="475">
      <c r="E475" s="17">
        <v>13.0</v>
      </c>
      <c r="F475" s="17">
        <v>3.0</v>
      </c>
      <c r="G475" s="17">
        <v>8.0</v>
      </c>
      <c r="H475" s="17">
        <v>3.0</v>
      </c>
      <c r="I475" s="17">
        <v>3.0</v>
      </c>
      <c r="J475" s="17" t="s">
        <v>773</v>
      </c>
      <c r="K475" s="44" t="s">
        <v>861</v>
      </c>
      <c r="L475" s="58"/>
      <c r="M475" s="58"/>
      <c r="N475" s="81"/>
    </row>
    <row r="476">
      <c r="E476" s="17">
        <v>14.0</v>
      </c>
      <c r="F476" s="17">
        <v>3.0</v>
      </c>
      <c r="G476" s="17">
        <v>25.0</v>
      </c>
      <c r="H476" s="17">
        <v>1.0</v>
      </c>
      <c r="I476" s="17">
        <v>1.0</v>
      </c>
      <c r="J476" s="17" t="s">
        <v>747</v>
      </c>
      <c r="K476" s="58"/>
      <c r="L476" s="58"/>
      <c r="M476" s="58"/>
      <c r="N476" s="81"/>
    </row>
    <row r="477">
      <c r="E477" s="17">
        <v>15.0</v>
      </c>
      <c r="F477" s="17">
        <v>3.0</v>
      </c>
      <c r="G477" s="17">
        <v>10.0</v>
      </c>
      <c r="H477" s="17">
        <v>3.0</v>
      </c>
      <c r="I477" s="17">
        <v>3.0</v>
      </c>
      <c r="J477" s="17" t="s">
        <v>748</v>
      </c>
      <c r="K477" s="90" t="s">
        <v>775</v>
      </c>
      <c r="L477" s="58"/>
      <c r="M477" s="58"/>
      <c r="N477" s="81"/>
    </row>
    <row r="478">
      <c r="E478" s="17">
        <v>16.0</v>
      </c>
      <c r="F478" s="17">
        <v>4.0</v>
      </c>
      <c r="G478" s="17">
        <v>12.0</v>
      </c>
      <c r="H478" s="17">
        <v>4.0</v>
      </c>
      <c r="I478" s="17">
        <v>4.0</v>
      </c>
      <c r="J478" s="17" t="s">
        <v>773</v>
      </c>
      <c r="K478" s="44" t="s">
        <v>861</v>
      </c>
      <c r="L478" s="58"/>
      <c r="M478" s="58"/>
      <c r="N478" s="81"/>
    </row>
    <row r="479">
      <c r="E479" s="17">
        <v>17.0</v>
      </c>
      <c r="F479" s="17">
        <v>3.0</v>
      </c>
      <c r="G479" s="17">
        <v>13.0</v>
      </c>
      <c r="H479" s="17">
        <v>3.0</v>
      </c>
      <c r="I479" s="17">
        <v>3.0</v>
      </c>
      <c r="J479" s="17" t="s">
        <v>773</v>
      </c>
      <c r="K479" s="44" t="s">
        <v>861</v>
      </c>
      <c r="L479" s="58"/>
      <c r="M479" s="58"/>
      <c r="N479" s="81"/>
    </row>
    <row r="480">
      <c r="E480" s="17">
        <v>18.0</v>
      </c>
      <c r="F480" s="17">
        <v>3.0</v>
      </c>
      <c r="G480" s="17">
        <v>30.0</v>
      </c>
      <c r="H480" s="17">
        <v>1.0</v>
      </c>
      <c r="I480" s="17">
        <v>1.0</v>
      </c>
      <c r="J480" s="17" t="s">
        <v>747</v>
      </c>
      <c r="K480" s="58"/>
      <c r="L480" s="58"/>
      <c r="M480" s="58"/>
      <c r="N480" s="81"/>
    </row>
    <row r="481">
      <c r="E481" s="17">
        <v>19.0</v>
      </c>
      <c r="F481" s="17">
        <v>4.0</v>
      </c>
      <c r="G481" s="17">
        <v>6.0</v>
      </c>
      <c r="H481" s="17">
        <v>3.0</v>
      </c>
      <c r="I481" s="17">
        <v>3.0</v>
      </c>
      <c r="J481" s="17" t="s">
        <v>748</v>
      </c>
      <c r="K481" s="90" t="s">
        <v>775</v>
      </c>
      <c r="L481" s="58"/>
      <c r="M481" s="58"/>
      <c r="N481" s="81"/>
    </row>
    <row r="482">
      <c r="E482" s="17">
        <v>20.0</v>
      </c>
      <c r="F482" s="17">
        <v>3.0</v>
      </c>
      <c r="G482" s="17">
        <v>14.0</v>
      </c>
      <c r="H482" s="17">
        <v>1.0</v>
      </c>
      <c r="I482" s="17">
        <v>1.0</v>
      </c>
      <c r="J482" s="17" t="s">
        <v>747</v>
      </c>
      <c r="K482" s="58"/>
      <c r="L482" s="58"/>
      <c r="M482" s="58"/>
      <c r="N482" s="81"/>
    </row>
    <row r="483">
      <c r="E483" s="17">
        <v>21.0</v>
      </c>
      <c r="F483" s="17">
        <v>3.0</v>
      </c>
      <c r="G483" s="17">
        <v>4.0</v>
      </c>
      <c r="H483" s="17">
        <v>2.0</v>
      </c>
      <c r="I483" s="17">
        <v>2.0</v>
      </c>
      <c r="J483" s="17" t="s">
        <v>773</v>
      </c>
      <c r="K483" s="44" t="s">
        <v>862</v>
      </c>
      <c r="L483" s="58"/>
      <c r="M483" s="58"/>
      <c r="N483" s="81"/>
    </row>
    <row r="484">
      <c r="E484" s="17">
        <v>22.0</v>
      </c>
      <c r="F484" s="17">
        <v>4.0</v>
      </c>
      <c r="G484" s="17">
        <v>7.0</v>
      </c>
      <c r="H484" s="17">
        <v>4.0</v>
      </c>
      <c r="I484" s="17">
        <v>4.0</v>
      </c>
      <c r="J484" s="17" t="s">
        <v>748</v>
      </c>
      <c r="K484" s="90" t="s">
        <v>775</v>
      </c>
      <c r="L484" s="58"/>
      <c r="M484" s="58"/>
      <c r="N484" s="81"/>
    </row>
    <row r="485">
      <c r="E485" s="17">
        <v>23.0</v>
      </c>
      <c r="F485" s="17">
        <v>3.0</v>
      </c>
      <c r="G485" s="17">
        <v>24.0</v>
      </c>
      <c r="H485" s="17">
        <v>1.0</v>
      </c>
      <c r="I485" s="17">
        <v>1.0</v>
      </c>
      <c r="J485" s="17" t="s">
        <v>747</v>
      </c>
      <c r="K485" s="58"/>
      <c r="L485" s="58"/>
      <c r="M485" s="58"/>
      <c r="N485" s="81"/>
    </row>
    <row r="486">
      <c r="E486" s="17">
        <v>24.0</v>
      </c>
      <c r="F486" s="17">
        <v>3.0</v>
      </c>
      <c r="G486" s="17">
        <v>5.0</v>
      </c>
      <c r="H486" s="17">
        <v>3.0</v>
      </c>
      <c r="I486" s="17">
        <v>3.0</v>
      </c>
      <c r="J486" s="17" t="s">
        <v>765</v>
      </c>
      <c r="K486" s="58"/>
      <c r="L486" s="44" t="s">
        <v>863</v>
      </c>
      <c r="M486" s="58"/>
      <c r="N486" s="81"/>
    </row>
    <row r="487">
      <c r="E487" s="17">
        <v>25.0</v>
      </c>
      <c r="F487" s="17">
        <v>3.0</v>
      </c>
      <c r="G487" s="17">
        <v>29.0</v>
      </c>
      <c r="H487" s="17">
        <v>1.0</v>
      </c>
      <c r="I487" s="17">
        <v>1.0</v>
      </c>
      <c r="J487" s="17" t="s">
        <v>747</v>
      </c>
      <c r="K487" s="58"/>
      <c r="L487" s="58"/>
      <c r="M487" s="58"/>
      <c r="N487" s="81"/>
    </row>
    <row r="488">
      <c r="E488" s="17">
        <v>26.0</v>
      </c>
      <c r="F488" s="17">
        <v>3.0</v>
      </c>
      <c r="G488" s="17">
        <v>12.0</v>
      </c>
      <c r="H488" s="17">
        <v>2.0</v>
      </c>
      <c r="I488" s="17">
        <v>2.0</v>
      </c>
      <c r="J488" s="17" t="s">
        <v>748</v>
      </c>
      <c r="K488" s="90" t="s">
        <v>775</v>
      </c>
      <c r="L488" s="58"/>
      <c r="M488" s="58"/>
      <c r="N488" s="81"/>
    </row>
    <row r="489">
      <c r="E489" s="17">
        <v>27.0</v>
      </c>
      <c r="F489" s="17">
        <v>3.0</v>
      </c>
      <c r="G489" s="17">
        <v>8.0</v>
      </c>
      <c r="H489" s="17">
        <v>2.0</v>
      </c>
      <c r="I489" s="17">
        <v>3.0</v>
      </c>
      <c r="J489" s="17" t="s">
        <v>748</v>
      </c>
      <c r="K489" s="90" t="s">
        <v>775</v>
      </c>
      <c r="L489" s="58"/>
      <c r="M489" s="58"/>
      <c r="N489" s="81"/>
    </row>
    <row r="490">
      <c r="E490" s="17">
        <v>28.0</v>
      </c>
      <c r="F490" s="17">
        <v>4.0</v>
      </c>
      <c r="G490" s="17">
        <v>8.0</v>
      </c>
      <c r="H490" s="17">
        <v>2.0</v>
      </c>
      <c r="I490" s="17">
        <v>2.0</v>
      </c>
      <c r="J490" s="17" t="s">
        <v>748</v>
      </c>
      <c r="K490" s="90" t="s">
        <v>775</v>
      </c>
      <c r="L490" s="58"/>
      <c r="M490" s="58"/>
      <c r="N490" s="81"/>
    </row>
    <row r="491">
      <c r="E491" s="17">
        <v>29.0</v>
      </c>
      <c r="F491" s="17">
        <v>4.0</v>
      </c>
      <c r="G491" s="17">
        <v>10.0</v>
      </c>
      <c r="H491" s="17">
        <v>3.0</v>
      </c>
      <c r="I491" s="17">
        <v>3.0</v>
      </c>
      <c r="J491" s="17" t="s">
        <v>765</v>
      </c>
      <c r="K491" s="58"/>
      <c r="L491" s="44" t="s">
        <v>864</v>
      </c>
      <c r="M491" s="58"/>
      <c r="N491" s="81"/>
    </row>
    <row r="492">
      <c r="E492" s="17">
        <v>30.0</v>
      </c>
      <c r="F492" s="17">
        <v>4.0</v>
      </c>
      <c r="G492" s="17">
        <v>7.0</v>
      </c>
      <c r="H492" s="17">
        <v>2.0</v>
      </c>
      <c r="I492" s="17">
        <v>2.0</v>
      </c>
      <c r="J492" s="17" t="s">
        <v>748</v>
      </c>
      <c r="K492" s="90" t="s">
        <v>775</v>
      </c>
      <c r="L492" s="58"/>
      <c r="M492" s="58"/>
      <c r="N492" s="81"/>
    </row>
    <row r="493">
      <c r="E493" s="17">
        <v>31.0</v>
      </c>
      <c r="F493" s="17">
        <v>3.0</v>
      </c>
      <c r="G493" s="17">
        <v>23.0</v>
      </c>
      <c r="H493" s="17">
        <v>1.0</v>
      </c>
      <c r="I493" s="17">
        <v>1.0</v>
      </c>
      <c r="J493" s="17" t="s">
        <v>747</v>
      </c>
      <c r="K493" s="58"/>
      <c r="L493" s="58"/>
      <c r="M493" s="58"/>
      <c r="N493" s="81"/>
    </row>
    <row r="494">
      <c r="E494" s="17">
        <v>32.0</v>
      </c>
      <c r="F494" s="17">
        <v>4.0</v>
      </c>
      <c r="G494" s="17">
        <v>10.0</v>
      </c>
      <c r="H494" s="17">
        <v>4.0</v>
      </c>
      <c r="I494" s="17">
        <v>4.0</v>
      </c>
      <c r="J494" s="17" t="s">
        <v>773</v>
      </c>
      <c r="K494" s="44" t="s">
        <v>862</v>
      </c>
      <c r="L494" s="58"/>
      <c r="M494" s="58"/>
      <c r="N494" s="81"/>
    </row>
    <row r="495">
      <c r="E495" s="17">
        <v>33.0</v>
      </c>
      <c r="F495" s="17">
        <v>4.0</v>
      </c>
      <c r="G495" s="17">
        <v>8.0</v>
      </c>
      <c r="H495" s="17">
        <v>4.0</v>
      </c>
      <c r="I495" s="17">
        <v>4.0</v>
      </c>
      <c r="J495" s="17" t="s">
        <v>773</v>
      </c>
      <c r="K495" s="44" t="s">
        <v>865</v>
      </c>
      <c r="L495" s="58"/>
      <c r="M495" s="58"/>
      <c r="N495" s="81"/>
    </row>
    <row r="496">
      <c r="E496" s="17">
        <v>34.0</v>
      </c>
      <c r="F496" s="17">
        <v>4.0</v>
      </c>
      <c r="G496" s="17">
        <v>10.0</v>
      </c>
      <c r="H496" s="17">
        <v>3.0</v>
      </c>
      <c r="I496" s="17">
        <v>3.0</v>
      </c>
      <c r="J496" s="17" t="s">
        <v>773</v>
      </c>
      <c r="K496" s="44" t="s">
        <v>865</v>
      </c>
      <c r="L496" s="58"/>
      <c r="M496" s="58"/>
      <c r="N496" s="81"/>
    </row>
    <row r="497">
      <c r="E497" s="17">
        <v>35.0</v>
      </c>
      <c r="F497" s="17">
        <v>3.0</v>
      </c>
      <c r="G497" s="17">
        <v>20.0</v>
      </c>
      <c r="H497" s="17">
        <v>1.0</v>
      </c>
      <c r="I497" s="17">
        <v>1.0</v>
      </c>
      <c r="J497" s="17" t="s">
        <v>747</v>
      </c>
      <c r="K497" s="58"/>
      <c r="L497" s="58"/>
      <c r="M497" s="58"/>
      <c r="N497" s="81"/>
    </row>
    <row r="498">
      <c r="E498" s="17">
        <v>36.0</v>
      </c>
      <c r="F498" s="17">
        <v>3.0</v>
      </c>
      <c r="G498" s="17">
        <v>9.0</v>
      </c>
      <c r="H498" s="17">
        <v>2.0</v>
      </c>
      <c r="I498" s="17">
        <v>2.0</v>
      </c>
      <c r="J498" s="17" t="s">
        <v>773</v>
      </c>
      <c r="K498" s="44" t="s">
        <v>865</v>
      </c>
      <c r="L498" s="58"/>
      <c r="M498" s="44"/>
      <c r="N498" s="81"/>
    </row>
    <row r="499">
      <c r="E499" s="17">
        <v>37.0</v>
      </c>
      <c r="F499" s="17">
        <v>4.0</v>
      </c>
      <c r="G499" s="17">
        <v>10.0</v>
      </c>
      <c r="H499" s="17">
        <v>3.0</v>
      </c>
      <c r="I499" s="17">
        <v>4.0</v>
      </c>
      <c r="J499" s="17" t="s">
        <v>765</v>
      </c>
      <c r="K499" s="58"/>
      <c r="L499" s="44" t="s">
        <v>866</v>
      </c>
      <c r="M499" s="58"/>
      <c r="N499" s="81"/>
    </row>
    <row r="500">
      <c r="E500" s="17">
        <v>38.0</v>
      </c>
      <c r="F500" s="17">
        <v>4.0</v>
      </c>
      <c r="G500" s="17">
        <v>7.0</v>
      </c>
      <c r="H500" s="17">
        <v>4.0</v>
      </c>
      <c r="I500" s="17">
        <v>4.0</v>
      </c>
      <c r="J500" s="17" t="s">
        <v>773</v>
      </c>
      <c r="K500" s="44" t="s">
        <v>865</v>
      </c>
      <c r="L500" s="58"/>
      <c r="M500" s="58"/>
      <c r="N500" s="81"/>
    </row>
    <row r="501">
      <c r="E501" s="17">
        <v>39.0</v>
      </c>
      <c r="F501" s="17">
        <v>4.0</v>
      </c>
      <c r="G501" s="17">
        <v>10.0</v>
      </c>
      <c r="H501" s="17">
        <v>4.0</v>
      </c>
      <c r="I501" s="17">
        <v>4.0</v>
      </c>
      <c r="J501" s="17" t="s">
        <v>748</v>
      </c>
      <c r="K501" s="90" t="s">
        <v>775</v>
      </c>
      <c r="L501" s="58"/>
      <c r="M501" s="58"/>
      <c r="N501" s="81"/>
    </row>
    <row r="502">
      <c r="E502" s="17">
        <v>40.0</v>
      </c>
      <c r="F502" s="17">
        <v>4.0</v>
      </c>
      <c r="G502" s="17">
        <v>9.0</v>
      </c>
      <c r="H502" s="17">
        <v>4.0</v>
      </c>
      <c r="I502" s="17">
        <v>4.0</v>
      </c>
      <c r="J502" s="17" t="s">
        <v>773</v>
      </c>
      <c r="K502" s="44" t="s">
        <v>865</v>
      </c>
      <c r="L502" s="58"/>
      <c r="M502" s="58"/>
      <c r="N502" s="81"/>
    </row>
    <row r="503">
      <c r="E503" s="17">
        <v>41.0</v>
      </c>
      <c r="F503" s="17">
        <v>3.0</v>
      </c>
      <c r="G503" s="17">
        <v>41.0</v>
      </c>
      <c r="H503" s="17">
        <v>1.0</v>
      </c>
      <c r="I503" s="17">
        <v>1.0</v>
      </c>
      <c r="J503" s="17" t="s">
        <v>747</v>
      </c>
      <c r="K503" s="58"/>
      <c r="L503" s="58"/>
      <c r="M503" s="58"/>
      <c r="N503" s="81"/>
    </row>
    <row r="504">
      <c r="E504" s="17">
        <v>42.0</v>
      </c>
      <c r="F504" s="17">
        <v>3.0</v>
      </c>
      <c r="G504" s="17">
        <v>20.0</v>
      </c>
      <c r="H504" s="17">
        <v>1.0</v>
      </c>
      <c r="I504" s="17">
        <v>1.0</v>
      </c>
      <c r="J504" s="17" t="s">
        <v>747</v>
      </c>
      <c r="K504" s="58"/>
      <c r="L504" s="58"/>
      <c r="M504" s="58"/>
      <c r="N504" s="81"/>
    </row>
    <row r="505">
      <c r="E505" s="17">
        <v>43.0</v>
      </c>
      <c r="F505" s="17">
        <v>3.0</v>
      </c>
      <c r="G505" s="17">
        <v>6.0</v>
      </c>
      <c r="H505" s="17">
        <v>3.0</v>
      </c>
      <c r="I505" s="17">
        <v>3.0</v>
      </c>
      <c r="J505" s="17" t="s">
        <v>748</v>
      </c>
      <c r="K505" s="90" t="s">
        <v>775</v>
      </c>
      <c r="L505" s="58"/>
      <c r="M505" s="58"/>
      <c r="N505" s="81"/>
    </row>
    <row r="506">
      <c r="E506" s="17">
        <v>44.0</v>
      </c>
      <c r="F506" s="17">
        <v>3.0</v>
      </c>
      <c r="G506" s="17">
        <v>10.0</v>
      </c>
      <c r="H506" s="17">
        <v>3.0</v>
      </c>
      <c r="I506" s="17">
        <v>3.0</v>
      </c>
      <c r="J506" s="17" t="s">
        <v>773</v>
      </c>
      <c r="K506" s="44" t="s">
        <v>865</v>
      </c>
      <c r="L506" s="58"/>
      <c r="M506" s="58"/>
      <c r="N506" s="81"/>
    </row>
    <row r="507">
      <c r="E507" s="17">
        <v>45.0</v>
      </c>
      <c r="F507" s="17">
        <v>3.0</v>
      </c>
      <c r="G507" s="17">
        <v>13.0</v>
      </c>
      <c r="H507" s="17">
        <v>2.0</v>
      </c>
      <c r="I507" s="17">
        <v>2.0</v>
      </c>
      <c r="J507" s="17" t="s">
        <v>748</v>
      </c>
      <c r="K507" s="90" t="s">
        <v>775</v>
      </c>
      <c r="L507" s="58"/>
      <c r="M507" s="58"/>
      <c r="N507" s="81"/>
    </row>
    <row r="508">
      <c r="E508" s="17">
        <v>46.0</v>
      </c>
      <c r="F508" s="17">
        <v>3.0</v>
      </c>
      <c r="G508" s="17">
        <v>9.0</v>
      </c>
      <c r="H508" s="17">
        <v>3.0</v>
      </c>
      <c r="I508" s="17">
        <v>3.0</v>
      </c>
      <c r="J508" s="17" t="s">
        <v>748</v>
      </c>
      <c r="K508" s="90" t="s">
        <v>775</v>
      </c>
      <c r="L508" s="58"/>
      <c r="M508" s="58"/>
      <c r="N508" s="81"/>
    </row>
    <row r="509">
      <c r="E509" s="17">
        <v>47.0</v>
      </c>
      <c r="F509" s="17">
        <v>3.0</v>
      </c>
      <c r="G509" s="17">
        <v>9.0</v>
      </c>
      <c r="H509" s="17">
        <v>3.0</v>
      </c>
      <c r="I509" s="17">
        <v>3.0</v>
      </c>
      <c r="J509" s="17" t="s">
        <v>748</v>
      </c>
      <c r="K509" s="90" t="s">
        <v>775</v>
      </c>
      <c r="L509" s="58"/>
      <c r="M509" s="58"/>
      <c r="N509" s="81"/>
    </row>
    <row r="510">
      <c r="E510" s="17">
        <v>48.0</v>
      </c>
      <c r="F510" s="17">
        <v>3.0</v>
      </c>
      <c r="G510" s="17">
        <v>13.0</v>
      </c>
      <c r="H510" s="17">
        <v>3.0</v>
      </c>
      <c r="I510" s="17">
        <v>3.0</v>
      </c>
      <c r="J510" s="17" t="s">
        <v>748</v>
      </c>
      <c r="K510" s="90" t="s">
        <v>775</v>
      </c>
      <c r="L510" s="58"/>
      <c r="M510" s="58"/>
      <c r="N510" s="81"/>
    </row>
    <row r="511">
      <c r="E511" s="17">
        <v>49.0</v>
      </c>
      <c r="F511" s="17">
        <v>3.0</v>
      </c>
      <c r="G511" s="17">
        <v>8.0</v>
      </c>
      <c r="H511" s="17">
        <v>2.0</v>
      </c>
      <c r="I511" s="17">
        <v>3.0</v>
      </c>
      <c r="J511" s="17" t="s">
        <v>773</v>
      </c>
      <c r="K511" s="44" t="s">
        <v>865</v>
      </c>
      <c r="L511" s="58"/>
      <c r="M511" s="58"/>
      <c r="N511" s="81"/>
    </row>
    <row r="512">
      <c r="E512" s="17">
        <v>50.0</v>
      </c>
      <c r="F512" s="17">
        <v>3.0</v>
      </c>
      <c r="G512" s="17">
        <v>9.0</v>
      </c>
      <c r="H512" s="17">
        <v>3.0</v>
      </c>
      <c r="I512" s="17">
        <v>3.0</v>
      </c>
      <c r="J512" s="17" t="s">
        <v>748</v>
      </c>
      <c r="K512" s="90" t="s">
        <v>775</v>
      </c>
      <c r="L512" s="58"/>
      <c r="M512" s="58"/>
      <c r="N512" s="81"/>
    </row>
    <row r="513">
      <c r="E513" s="17">
        <v>51.0</v>
      </c>
      <c r="F513" s="17">
        <v>3.0</v>
      </c>
      <c r="G513" s="17">
        <v>6.0</v>
      </c>
      <c r="H513" s="17">
        <v>2.0</v>
      </c>
      <c r="I513" s="17">
        <v>2.0</v>
      </c>
      <c r="J513" s="17" t="s">
        <v>765</v>
      </c>
      <c r="K513" s="58"/>
      <c r="L513" s="44" t="s">
        <v>867</v>
      </c>
      <c r="M513" s="58"/>
      <c r="N513" s="81"/>
    </row>
    <row r="514">
      <c r="E514" s="17">
        <v>52.0</v>
      </c>
      <c r="F514" s="17">
        <v>3.0</v>
      </c>
      <c r="G514" s="17">
        <v>7.0</v>
      </c>
      <c r="H514" s="17">
        <v>1.0</v>
      </c>
      <c r="I514" s="17">
        <v>3.0</v>
      </c>
      <c r="J514" s="17" t="s">
        <v>748</v>
      </c>
      <c r="K514" s="90" t="s">
        <v>775</v>
      </c>
      <c r="L514" s="58"/>
      <c r="M514" s="58"/>
      <c r="N514" s="81"/>
    </row>
    <row r="515">
      <c r="E515" s="17">
        <v>53.0</v>
      </c>
      <c r="F515" s="17">
        <v>3.0</v>
      </c>
      <c r="G515" s="17">
        <v>8.0</v>
      </c>
      <c r="H515" s="17">
        <v>3.0</v>
      </c>
      <c r="I515" s="17">
        <v>3.0</v>
      </c>
      <c r="J515" s="17" t="s">
        <v>748</v>
      </c>
      <c r="K515" s="90" t="s">
        <v>775</v>
      </c>
      <c r="L515" s="58"/>
      <c r="M515" s="58"/>
      <c r="N515" s="81"/>
    </row>
    <row r="516">
      <c r="E516" s="17">
        <v>54.0</v>
      </c>
      <c r="F516" s="17">
        <v>3.0</v>
      </c>
      <c r="G516" s="17">
        <v>11.0</v>
      </c>
      <c r="H516" s="17">
        <v>2.0</v>
      </c>
      <c r="I516" s="17">
        <v>3.0</v>
      </c>
      <c r="J516" s="17" t="s">
        <v>773</v>
      </c>
      <c r="K516" s="44" t="s">
        <v>865</v>
      </c>
      <c r="L516" s="58"/>
      <c r="M516" s="58"/>
      <c r="N516" s="81"/>
    </row>
    <row r="517">
      <c r="E517" s="17">
        <v>55.0</v>
      </c>
      <c r="F517" s="17">
        <v>3.0</v>
      </c>
      <c r="G517" s="17">
        <v>13.0</v>
      </c>
      <c r="H517" s="17">
        <v>3.0</v>
      </c>
      <c r="I517" s="17">
        <v>3.0</v>
      </c>
      <c r="J517" s="17" t="s">
        <v>765</v>
      </c>
      <c r="K517" s="58"/>
      <c r="L517" s="44" t="s">
        <v>868</v>
      </c>
      <c r="M517" s="58"/>
      <c r="N517" s="81"/>
    </row>
    <row r="518">
      <c r="E518" s="17">
        <v>56.0</v>
      </c>
      <c r="F518" s="17">
        <v>3.0</v>
      </c>
      <c r="G518" s="17">
        <v>12.0</v>
      </c>
      <c r="H518" s="17">
        <v>2.0</v>
      </c>
      <c r="I518" s="17">
        <v>2.0</v>
      </c>
      <c r="J518" s="17" t="s">
        <v>773</v>
      </c>
      <c r="K518" s="44" t="s">
        <v>865</v>
      </c>
      <c r="L518" s="58"/>
      <c r="M518" s="58"/>
      <c r="N518" s="81"/>
    </row>
    <row r="519">
      <c r="E519" s="17">
        <v>57.0</v>
      </c>
      <c r="F519" s="17">
        <v>3.0</v>
      </c>
      <c r="G519" s="17">
        <v>8.0</v>
      </c>
      <c r="H519" s="17">
        <v>3.0</v>
      </c>
      <c r="I519" s="17">
        <v>3.0</v>
      </c>
      <c r="J519" s="17" t="s">
        <v>748</v>
      </c>
      <c r="K519" s="90" t="s">
        <v>775</v>
      </c>
      <c r="L519" s="58"/>
      <c r="M519" s="58"/>
      <c r="N519" s="81"/>
    </row>
    <row r="520">
      <c r="E520" s="17">
        <v>58.0</v>
      </c>
      <c r="F520" s="17">
        <v>3.0</v>
      </c>
      <c r="G520" s="17">
        <v>13.0</v>
      </c>
      <c r="H520" s="17">
        <v>2.0</v>
      </c>
      <c r="I520" s="17">
        <v>3.0</v>
      </c>
      <c r="J520" s="17" t="s">
        <v>748</v>
      </c>
      <c r="K520" s="90" t="s">
        <v>775</v>
      </c>
      <c r="L520" s="58"/>
      <c r="M520" s="58"/>
      <c r="N520" s="81"/>
    </row>
    <row r="521">
      <c r="E521" s="17">
        <v>59.0</v>
      </c>
      <c r="F521" s="17">
        <v>3.0</v>
      </c>
      <c r="G521" s="17">
        <v>6.0</v>
      </c>
      <c r="H521" s="17">
        <v>3.0</v>
      </c>
      <c r="I521" s="17">
        <v>3.0</v>
      </c>
      <c r="J521" s="17" t="s">
        <v>748</v>
      </c>
      <c r="K521" s="90" t="s">
        <v>775</v>
      </c>
      <c r="L521" s="58"/>
      <c r="M521" s="58"/>
      <c r="N521" s="81"/>
    </row>
    <row r="522">
      <c r="E522" s="17">
        <v>60.0</v>
      </c>
      <c r="F522" s="17">
        <v>3.0</v>
      </c>
      <c r="G522" s="17">
        <v>9.0</v>
      </c>
      <c r="H522" s="17">
        <v>2.0</v>
      </c>
      <c r="I522" s="17">
        <v>2.0</v>
      </c>
      <c r="J522" s="17" t="s">
        <v>773</v>
      </c>
      <c r="K522" s="44" t="s">
        <v>865</v>
      </c>
      <c r="L522" s="58"/>
      <c r="M522" s="58"/>
      <c r="N522" s="81"/>
    </row>
    <row r="523">
      <c r="E523" s="17">
        <v>61.0</v>
      </c>
      <c r="F523" s="17">
        <v>3.0</v>
      </c>
      <c r="G523" s="17">
        <v>7.0</v>
      </c>
      <c r="H523" s="17">
        <v>1.0</v>
      </c>
      <c r="I523" s="17">
        <v>2.0</v>
      </c>
      <c r="J523" s="17" t="s">
        <v>765</v>
      </c>
      <c r="K523" s="58"/>
      <c r="L523" s="44" t="s">
        <v>869</v>
      </c>
      <c r="M523" s="58"/>
      <c r="N523" s="81"/>
    </row>
    <row r="524">
      <c r="E524" s="17">
        <v>62.0</v>
      </c>
      <c r="F524" s="17">
        <v>3.0</v>
      </c>
      <c r="G524" s="17">
        <v>11.0</v>
      </c>
      <c r="H524" s="17">
        <v>1.0</v>
      </c>
      <c r="I524" s="17">
        <v>2.0</v>
      </c>
      <c r="J524" s="17" t="s">
        <v>748</v>
      </c>
      <c r="K524" s="90" t="s">
        <v>775</v>
      </c>
      <c r="L524" s="58"/>
      <c r="M524" s="58"/>
      <c r="N524" s="81"/>
    </row>
    <row r="525">
      <c r="E525" s="17">
        <v>63.0</v>
      </c>
      <c r="F525" s="17">
        <v>3.0</v>
      </c>
      <c r="G525" s="17">
        <v>9.0</v>
      </c>
      <c r="H525" s="17">
        <v>3.0</v>
      </c>
      <c r="I525" s="17">
        <v>3.0</v>
      </c>
      <c r="J525" s="17" t="s">
        <v>773</v>
      </c>
      <c r="K525" s="44" t="s">
        <v>865</v>
      </c>
      <c r="L525" s="58"/>
      <c r="M525" s="58"/>
      <c r="N525" s="81"/>
    </row>
    <row r="526">
      <c r="E526" s="17">
        <v>64.0</v>
      </c>
      <c r="F526" s="17">
        <v>3.0</v>
      </c>
      <c r="G526" s="17">
        <v>5.0</v>
      </c>
      <c r="H526" s="17">
        <v>3.0</v>
      </c>
      <c r="I526" s="17">
        <v>3.0</v>
      </c>
      <c r="J526" s="17" t="s">
        <v>748</v>
      </c>
      <c r="K526" s="90" t="s">
        <v>775</v>
      </c>
      <c r="L526" s="58"/>
      <c r="M526" s="58"/>
      <c r="N526" s="81"/>
    </row>
    <row r="527">
      <c r="E527" s="17">
        <v>65.0</v>
      </c>
      <c r="F527" s="17">
        <v>3.0</v>
      </c>
      <c r="G527" s="17">
        <v>12.0</v>
      </c>
      <c r="H527" s="17">
        <v>2.0</v>
      </c>
      <c r="I527" s="17">
        <v>3.0</v>
      </c>
      <c r="J527" s="17" t="s">
        <v>748</v>
      </c>
      <c r="K527" s="90" t="s">
        <v>775</v>
      </c>
      <c r="L527" s="58"/>
      <c r="M527" s="58"/>
      <c r="N527" s="81"/>
    </row>
    <row r="528">
      <c r="E528" s="17">
        <v>66.0</v>
      </c>
      <c r="F528" s="17">
        <v>3.0</v>
      </c>
      <c r="G528" s="17">
        <v>8.0</v>
      </c>
      <c r="H528" s="17">
        <v>1.0</v>
      </c>
      <c r="I528" s="17">
        <v>1.0</v>
      </c>
      <c r="J528" s="17" t="s">
        <v>747</v>
      </c>
      <c r="K528" s="58"/>
      <c r="L528" s="58"/>
      <c r="M528" s="58"/>
      <c r="N528" s="81"/>
    </row>
    <row r="529">
      <c r="E529" s="17">
        <v>67.0</v>
      </c>
      <c r="F529" s="17">
        <v>3.0</v>
      </c>
      <c r="G529" s="17">
        <v>11.0</v>
      </c>
      <c r="H529" s="17">
        <v>3.0</v>
      </c>
      <c r="I529" s="17">
        <v>3.0</v>
      </c>
      <c r="J529" s="17" t="s">
        <v>748</v>
      </c>
      <c r="K529" s="90" t="s">
        <v>775</v>
      </c>
      <c r="L529" s="58"/>
      <c r="M529" s="58"/>
      <c r="N529" s="81"/>
    </row>
    <row r="530">
      <c r="E530" s="17">
        <v>68.0</v>
      </c>
      <c r="F530" s="17">
        <v>3.0</v>
      </c>
      <c r="G530" s="17">
        <v>9.0</v>
      </c>
      <c r="H530" s="17">
        <v>3.0</v>
      </c>
      <c r="I530" s="17">
        <v>3.0</v>
      </c>
      <c r="J530" s="17" t="s">
        <v>748</v>
      </c>
      <c r="K530" s="90" t="s">
        <v>775</v>
      </c>
      <c r="L530" s="58"/>
      <c r="M530" s="58"/>
      <c r="N530" s="81"/>
    </row>
    <row r="531">
      <c r="E531" s="17">
        <v>69.0</v>
      </c>
      <c r="F531" s="17">
        <v>3.0</v>
      </c>
      <c r="G531" s="17">
        <v>7.0</v>
      </c>
      <c r="H531" s="17">
        <v>3.0</v>
      </c>
      <c r="I531" s="17">
        <v>3.0</v>
      </c>
      <c r="J531" s="17" t="s">
        <v>748</v>
      </c>
      <c r="K531" s="90" t="s">
        <v>775</v>
      </c>
      <c r="L531" s="58"/>
      <c r="M531" s="58"/>
      <c r="N531" s="81"/>
    </row>
    <row r="532">
      <c r="E532" s="17">
        <v>70.0</v>
      </c>
      <c r="F532" s="17">
        <v>3.0</v>
      </c>
      <c r="G532" s="17">
        <v>10.0</v>
      </c>
      <c r="H532" s="17">
        <v>3.0</v>
      </c>
      <c r="I532" s="17">
        <v>3.0</v>
      </c>
      <c r="J532" s="17" t="s">
        <v>748</v>
      </c>
      <c r="K532" s="90" t="s">
        <v>775</v>
      </c>
      <c r="L532" s="58"/>
      <c r="M532" s="58"/>
      <c r="N532" s="81"/>
    </row>
    <row r="533">
      <c r="E533" s="17">
        <v>71.0</v>
      </c>
      <c r="F533" s="17">
        <v>3.0</v>
      </c>
      <c r="G533" s="17">
        <v>13.0</v>
      </c>
      <c r="H533" s="17">
        <v>2.0</v>
      </c>
      <c r="I533" s="17">
        <v>2.0</v>
      </c>
      <c r="J533" s="17" t="s">
        <v>748</v>
      </c>
      <c r="K533" s="90" t="s">
        <v>775</v>
      </c>
      <c r="L533" s="58"/>
      <c r="M533" s="58"/>
      <c r="N533" s="81"/>
    </row>
    <row r="534">
      <c r="E534" s="17">
        <v>72.0</v>
      </c>
      <c r="F534" s="17">
        <v>3.0</v>
      </c>
      <c r="G534" s="17">
        <v>9.0</v>
      </c>
      <c r="H534" s="17">
        <v>2.0</v>
      </c>
      <c r="I534" s="17">
        <v>3.0</v>
      </c>
      <c r="J534" s="17" t="s">
        <v>748</v>
      </c>
      <c r="K534" s="90" t="s">
        <v>775</v>
      </c>
      <c r="L534" s="58"/>
      <c r="M534" s="58"/>
      <c r="N534" s="81"/>
    </row>
    <row r="535">
      <c r="E535" s="17">
        <v>73.0</v>
      </c>
      <c r="F535" s="17">
        <v>3.0</v>
      </c>
      <c r="G535" s="17">
        <v>4.0</v>
      </c>
      <c r="H535" s="17">
        <v>1.0</v>
      </c>
      <c r="I535" s="17">
        <v>1.0</v>
      </c>
      <c r="J535" s="17" t="s">
        <v>747</v>
      </c>
      <c r="K535" s="58"/>
      <c r="L535" s="58"/>
      <c r="M535" s="58"/>
      <c r="N535" s="81"/>
    </row>
    <row r="536">
      <c r="E536" s="17">
        <v>74.0</v>
      </c>
      <c r="F536" s="17">
        <v>3.0</v>
      </c>
      <c r="G536" s="17">
        <v>19.0</v>
      </c>
      <c r="H536" s="17">
        <v>2.0</v>
      </c>
      <c r="I536" s="17">
        <v>2.0</v>
      </c>
      <c r="J536" s="17" t="s">
        <v>748</v>
      </c>
      <c r="K536" s="90" t="s">
        <v>775</v>
      </c>
      <c r="L536" s="58"/>
      <c r="M536" s="58"/>
      <c r="N536" s="81"/>
    </row>
    <row r="537">
      <c r="E537" s="17">
        <v>75.0</v>
      </c>
      <c r="F537" s="17">
        <v>3.0</v>
      </c>
      <c r="G537" s="17">
        <v>12.0</v>
      </c>
      <c r="H537" s="17">
        <v>3.0</v>
      </c>
      <c r="I537" s="17">
        <v>3.0</v>
      </c>
      <c r="J537" s="17" t="s">
        <v>773</v>
      </c>
      <c r="K537" s="44" t="s">
        <v>870</v>
      </c>
      <c r="L537" s="58"/>
      <c r="M537" s="58"/>
      <c r="N537" s="81"/>
    </row>
    <row r="538">
      <c r="E538" s="17">
        <v>76.0</v>
      </c>
      <c r="F538" s="17">
        <v>3.0</v>
      </c>
      <c r="G538" s="17">
        <v>8.0</v>
      </c>
      <c r="H538" s="17">
        <v>2.0</v>
      </c>
      <c r="I538" s="17">
        <v>2.0</v>
      </c>
      <c r="J538" s="17" t="s">
        <v>748</v>
      </c>
      <c r="K538" s="90" t="s">
        <v>775</v>
      </c>
      <c r="L538" s="58"/>
      <c r="M538" s="58"/>
      <c r="N538" s="81"/>
    </row>
    <row r="539">
      <c r="E539" s="17">
        <v>77.0</v>
      </c>
      <c r="F539" s="17">
        <v>3.0</v>
      </c>
      <c r="G539" s="17">
        <v>7.0</v>
      </c>
      <c r="H539" s="17">
        <v>1.0</v>
      </c>
      <c r="I539" s="17">
        <v>2.0</v>
      </c>
      <c r="J539" s="17" t="s">
        <v>748</v>
      </c>
      <c r="K539" s="90" t="s">
        <v>775</v>
      </c>
      <c r="L539" s="58"/>
      <c r="M539" s="58"/>
      <c r="N539" s="81"/>
    </row>
    <row r="540">
      <c r="E540" s="17">
        <v>78.0</v>
      </c>
      <c r="F540" s="17">
        <v>3.0</v>
      </c>
      <c r="G540" s="17">
        <v>8.0</v>
      </c>
      <c r="H540" s="17">
        <v>3.0</v>
      </c>
      <c r="I540" s="17">
        <v>3.0</v>
      </c>
      <c r="J540" s="17" t="s">
        <v>748</v>
      </c>
      <c r="K540" s="90" t="s">
        <v>775</v>
      </c>
      <c r="L540" s="58"/>
      <c r="M540" s="58"/>
      <c r="N540" s="81"/>
    </row>
    <row r="541">
      <c r="E541" s="17">
        <v>79.0</v>
      </c>
      <c r="F541" s="17">
        <v>4.0</v>
      </c>
      <c r="G541" s="17">
        <v>7.0</v>
      </c>
      <c r="H541" s="17">
        <v>3.0</v>
      </c>
      <c r="I541" s="17">
        <v>3.0</v>
      </c>
      <c r="J541" s="17" t="s">
        <v>748</v>
      </c>
      <c r="K541" s="90" t="s">
        <v>775</v>
      </c>
      <c r="L541" s="58"/>
      <c r="M541" s="58"/>
      <c r="N541" s="81"/>
    </row>
    <row r="542">
      <c r="E542" s="17">
        <v>80.0</v>
      </c>
      <c r="F542" s="17">
        <v>3.0</v>
      </c>
      <c r="G542" s="17">
        <v>10.0</v>
      </c>
      <c r="H542" s="17">
        <v>3.0</v>
      </c>
      <c r="I542" s="17">
        <v>3.0</v>
      </c>
      <c r="J542" s="17" t="s">
        <v>773</v>
      </c>
      <c r="K542" s="44" t="s">
        <v>870</v>
      </c>
      <c r="L542" s="58"/>
      <c r="M542" s="58"/>
      <c r="N542" s="81"/>
    </row>
    <row r="543">
      <c r="E543" s="17">
        <v>81.0</v>
      </c>
      <c r="F543" s="17">
        <v>3.0</v>
      </c>
      <c r="G543" s="17">
        <v>10.0</v>
      </c>
      <c r="H543" s="17">
        <v>3.0</v>
      </c>
      <c r="I543" s="17">
        <v>3.0</v>
      </c>
      <c r="J543" s="17" t="s">
        <v>773</v>
      </c>
      <c r="K543" s="44" t="s">
        <v>870</v>
      </c>
      <c r="L543" s="58"/>
      <c r="M543" s="58"/>
      <c r="N543" s="81"/>
    </row>
    <row r="544">
      <c r="E544" s="17">
        <v>82.0</v>
      </c>
      <c r="F544" s="17">
        <v>3.0</v>
      </c>
      <c r="G544" s="17">
        <v>8.0</v>
      </c>
      <c r="H544" s="17">
        <v>2.0</v>
      </c>
      <c r="I544" s="17">
        <v>2.0</v>
      </c>
      <c r="J544" s="17" t="s">
        <v>773</v>
      </c>
      <c r="K544" s="44" t="s">
        <v>870</v>
      </c>
      <c r="L544" s="58"/>
      <c r="M544" s="58"/>
      <c r="N544" s="81"/>
    </row>
    <row r="545">
      <c r="E545" s="17">
        <v>83.0</v>
      </c>
      <c r="F545" s="17">
        <v>3.0</v>
      </c>
      <c r="G545" s="17">
        <v>9.0</v>
      </c>
      <c r="H545" s="17">
        <v>3.0</v>
      </c>
      <c r="I545" s="17">
        <v>3.0</v>
      </c>
      <c r="J545" s="17" t="s">
        <v>748</v>
      </c>
      <c r="K545" s="90" t="s">
        <v>775</v>
      </c>
      <c r="L545" s="58"/>
      <c r="M545" s="58"/>
      <c r="N545" s="81"/>
    </row>
    <row r="546">
      <c r="E546" s="17">
        <v>84.0</v>
      </c>
      <c r="F546" s="17">
        <v>3.0</v>
      </c>
      <c r="G546" s="17">
        <v>6.0</v>
      </c>
      <c r="H546" s="17">
        <v>3.0</v>
      </c>
      <c r="I546" s="17">
        <v>3.0</v>
      </c>
      <c r="J546" s="17" t="s">
        <v>773</v>
      </c>
      <c r="K546" s="44" t="s">
        <v>870</v>
      </c>
      <c r="L546" s="58"/>
      <c r="M546" s="58"/>
      <c r="N546" s="81"/>
    </row>
    <row r="547">
      <c r="E547" s="17">
        <v>85.0</v>
      </c>
      <c r="F547" s="17">
        <v>3.0</v>
      </c>
      <c r="G547" s="17">
        <v>6.0</v>
      </c>
      <c r="H547" s="17">
        <v>2.0</v>
      </c>
      <c r="I547" s="17">
        <v>2.0</v>
      </c>
      <c r="J547" s="17" t="s">
        <v>773</v>
      </c>
      <c r="K547" s="44" t="s">
        <v>870</v>
      </c>
      <c r="L547" s="58"/>
      <c r="M547" s="58"/>
      <c r="N547" s="81"/>
    </row>
    <row r="548">
      <c r="E548" s="17">
        <v>86.0</v>
      </c>
      <c r="F548" s="17">
        <v>3.0</v>
      </c>
      <c r="G548" s="17">
        <v>11.0</v>
      </c>
      <c r="H548" s="17">
        <v>2.0</v>
      </c>
      <c r="I548" s="17">
        <v>2.0</v>
      </c>
      <c r="J548" s="17" t="s">
        <v>773</v>
      </c>
      <c r="K548" s="44" t="s">
        <v>870</v>
      </c>
      <c r="L548" s="58"/>
      <c r="M548" s="58"/>
      <c r="N548" s="81"/>
    </row>
    <row r="549">
      <c r="E549" s="17">
        <v>87.0</v>
      </c>
      <c r="F549" s="17">
        <v>3.0</v>
      </c>
      <c r="G549" s="17">
        <v>11.0</v>
      </c>
      <c r="H549" s="17">
        <v>3.0</v>
      </c>
      <c r="I549" s="17">
        <v>3.0</v>
      </c>
      <c r="J549" s="17" t="s">
        <v>748</v>
      </c>
      <c r="K549" s="90" t="s">
        <v>775</v>
      </c>
      <c r="L549" s="58"/>
      <c r="M549" s="58"/>
      <c r="N549" s="81"/>
    </row>
    <row r="550">
      <c r="E550" s="17">
        <v>88.0</v>
      </c>
      <c r="F550" s="17">
        <v>3.0</v>
      </c>
      <c r="G550" s="17">
        <v>9.0</v>
      </c>
      <c r="H550" s="17">
        <v>3.0</v>
      </c>
      <c r="I550" s="17">
        <v>3.0</v>
      </c>
      <c r="J550" s="17" t="s">
        <v>748</v>
      </c>
      <c r="K550" s="90" t="s">
        <v>775</v>
      </c>
      <c r="L550" s="58"/>
      <c r="M550" s="58"/>
      <c r="N550" s="81"/>
    </row>
    <row r="551">
      <c r="E551" s="17">
        <v>89.0</v>
      </c>
      <c r="F551" s="17">
        <v>3.0</v>
      </c>
      <c r="G551" s="17">
        <v>12.0</v>
      </c>
      <c r="H551" s="17">
        <v>2.0</v>
      </c>
      <c r="I551" s="17">
        <v>2.0</v>
      </c>
      <c r="J551" s="17" t="s">
        <v>748</v>
      </c>
      <c r="K551" s="90" t="s">
        <v>775</v>
      </c>
      <c r="L551" s="58"/>
      <c r="M551" s="58"/>
      <c r="N551" s="81"/>
    </row>
    <row r="552">
      <c r="E552" s="17">
        <v>90.0</v>
      </c>
      <c r="F552" s="17">
        <v>3.0</v>
      </c>
      <c r="G552" s="17">
        <v>10.0</v>
      </c>
      <c r="H552" s="17">
        <v>2.0</v>
      </c>
      <c r="I552" s="17">
        <v>2.0</v>
      </c>
      <c r="J552" s="17" t="s">
        <v>748</v>
      </c>
      <c r="K552" s="90" t="s">
        <v>775</v>
      </c>
      <c r="L552" s="58"/>
      <c r="M552" s="58"/>
      <c r="N552" s="81"/>
    </row>
    <row r="553">
      <c r="E553" s="17">
        <v>91.0</v>
      </c>
      <c r="F553" s="17">
        <v>3.0</v>
      </c>
      <c r="G553" s="17">
        <v>11.0</v>
      </c>
      <c r="H553" s="17">
        <v>2.0</v>
      </c>
      <c r="I553" s="17">
        <v>2.0</v>
      </c>
      <c r="J553" s="17" t="s">
        <v>765</v>
      </c>
      <c r="K553" s="58"/>
      <c r="L553" s="44" t="s">
        <v>871</v>
      </c>
      <c r="M553" s="58"/>
      <c r="N553" s="81"/>
    </row>
    <row r="554">
      <c r="E554" s="17">
        <v>92.0</v>
      </c>
      <c r="F554" s="17">
        <v>3.0</v>
      </c>
      <c r="G554" s="17">
        <v>7.0</v>
      </c>
      <c r="H554" s="17">
        <v>2.0</v>
      </c>
      <c r="I554" s="17">
        <v>3.0</v>
      </c>
      <c r="J554" s="17" t="s">
        <v>748</v>
      </c>
      <c r="K554" s="90" t="s">
        <v>775</v>
      </c>
      <c r="L554" s="58"/>
      <c r="M554" s="58"/>
      <c r="N554" s="81"/>
    </row>
    <row r="555">
      <c r="E555" s="17">
        <v>93.0</v>
      </c>
      <c r="F555" s="17">
        <v>3.0</v>
      </c>
      <c r="G555" s="17">
        <v>12.0</v>
      </c>
      <c r="H555" s="17">
        <v>1.0</v>
      </c>
      <c r="I555" s="17">
        <v>1.0</v>
      </c>
      <c r="J555" s="17" t="s">
        <v>747</v>
      </c>
      <c r="K555" s="58"/>
      <c r="L555" s="58"/>
      <c r="M555" s="58"/>
      <c r="N555" s="81"/>
    </row>
    <row r="556">
      <c r="E556" s="17">
        <v>94.0</v>
      </c>
      <c r="F556" s="17">
        <v>3.0</v>
      </c>
      <c r="G556" s="17">
        <v>11.0</v>
      </c>
      <c r="H556" s="17">
        <v>1.0</v>
      </c>
      <c r="I556" s="17">
        <v>2.0</v>
      </c>
      <c r="J556" s="17" t="s">
        <v>765</v>
      </c>
      <c r="K556" s="58"/>
      <c r="L556" s="44" t="s">
        <v>871</v>
      </c>
      <c r="M556" s="58"/>
      <c r="N556" s="81"/>
    </row>
    <row r="557">
      <c r="E557" s="17">
        <v>95.0</v>
      </c>
      <c r="F557" s="17">
        <v>3.0</v>
      </c>
      <c r="G557" s="17">
        <v>7.0</v>
      </c>
      <c r="H557" s="17">
        <v>3.0</v>
      </c>
      <c r="I557" s="17">
        <v>3.0</v>
      </c>
      <c r="J557" s="17" t="s">
        <v>748</v>
      </c>
      <c r="K557" s="90" t="s">
        <v>775</v>
      </c>
      <c r="L557" s="58"/>
      <c r="M557" s="58"/>
      <c r="N557" s="81"/>
    </row>
    <row r="558">
      <c r="E558" s="17">
        <v>96.0</v>
      </c>
      <c r="F558" s="17">
        <v>3.0</v>
      </c>
      <c r="G558" s="17">
        <v>6.0</v>
      </c>
      <c r="H558" s="17">
        <v>3.0</v>
      </c>
      <c r="I558" s="17">
        <v>3.0</v>
      </c>
      <c r="J558" s="17" t="s">
        <v>748</v>
      </c>
      <c r="K558" s="90" t="s">
        <v>775</v>
      </c>
      <c r="L558" s="58"/>
      <c r="M558" s="58"/>
      <c r="N558" s="81"/>
    </row>
    <row r="559">
      <c r="E559" s="17">
        <v>97.0</v>
      </c>
      <c r="F559" s="17">
        <v>3.0</v>
      </c>
      <c r="G559" s="17">
        <v>8.0</v>
      </c>
      <c r="H559" s="17">
        <v>3.0</v>
      </c>
      <c r="I559" s="17">
        <v>3.0</v>
      </c>
      <c r="J559" s="17" t="s">
        <v>765</v>
      </c>
      <c r="K559" s="58"/>
      <c r="L559" s="44" t="s">
        <v>872</v>
      </c>
      <c r="M559" s="44" t="s">
        <v>873</v>
      </c>
      <c r="N559" s="81"/>
    </row>
    <row r="560">
      <c r="E560" s="17">
        <v>98.0</v>
      </c>
      <c r="F560" s="17">
        <v>3.0</v>
      </c>
      <c r="G560" s="17">
        <v>9.0</v>
      </c>
      <c r="H560" s="17">
        <v>2.0</v>
      </c>
      <c r="I560" s="17">
        <v>2.0</v>
      </c>
      <c r="J560" s="17" t="s">
        <v>748</v>
      </c>
      <c r="K560" s="90" t="s">
        <v>775</v>
      </c>
      <c r="L560" s="58"/>
      <c r="M560" s="58"/>
      <c r="N560" s="81"/>
    </row>
    <row r="561">
      <c r="E561" s="17">
        <v>99.0</v>
      </c>
      <c r="F561" s="17">
        <v>3.0</v>
      </c>
      <c r="G561" s="17">
        <v>12.0</v>
      </c>
      <c r="H561" s="17">
        <v>1.0</v>
      </c>
      <c r="I561" s="17">
        <v>2.0</v>
      </c>
      <c r="J561" s="17" t="s">
        <v>773</v>
      </c>
      <c r="K561" s="44" t="s">
        <v>874</v>
      </c>
      <c r="L561" s="58"/>
      <c r="M561" s="58"/>
      <c r="N561" s="81"/>
    </row>
    <row r="562">
      <c r="E562" s="17">
        <v>100.0</v>
      </c>
      <c r="F562" s="17">
        <v>3.0</v>
      </c>
      <c r="G562" s="17">
        <v>13.0</v>
      </c>
      <c r="H562" s="17">
        <v>2.0</v>
      </c>
      <c r="I562" s="17">
        <v>2.0</v>
      </c>
      <c r="J562" s="17" t="s">
        <v>765</v>
      </c>
      <c r="K562" s="58"/>
      <c r="L562" s="44" t="s">
        <v>875</v>
      </c>
      <c r="M562" s="58"/>
      <c r="N562" s="81"/>
    </row>
    <row r="563">
      <c r="I563" s="17" t="s">
        <v>876</v>
      </c>
      <c r="J563" s="76">
        <f>countif(J2:J562, "=One developer")</f>
        <v>134</v>
      </c>
      <c r="K563" s="58">
        <f>rows(J2:J562)-J563</f>
        <v>427</v>
      </c>
      <c r="L563" s="58"/>
      <c r="M563" s="58">
        <f>COUNTA(M2:M562)</f>
        <v>16</v>
      </c>
    </row>
    <row r="564">
      <c r="I564" s="17" t="s">
        <v>877</v>
      </c>
      <c r="J564" s="76">
        <f>countif(J2:J562, "=Generalizable")</f>
        <v>72</v>
      </c>
      <c r="K564" s="92">
        <f t="shared" ref="K564:K567" si="1">J564/427</f>
        <v>0.168618267</v>
      </c>
      <c r="L564" s="58"/>
      <c r="M564" s="58"/>
    </row>
    <row r="565">
      <c r="I565" s="17" t="s">
        <v>878</v>
      </c>
      <c r="J565" s="76">
        <f>countif(J2:J562, "=1. Semantically dissimilar")</f>
        <v>260</v>
      </c>
      <c r="K565" s="92">
        <f t="shared" si="1"/>
        <v>0.6088992974</v>
      </c>
      <c r="L565" s="58"/>
      <c r="M565" s="58"/>
    </row>
    <row r="566">
      <c r="I566" s="17" t="s">
        <v>879</v>
      </c>
      <c r="J566" s="76">
        <f>countif(J2:J562, "=2a. Project specific")</f>
        <v>78</v>
      </c>
      <c r="K566" s="92">
        <f t="shared" si="1"/>
        <v>0.1826697892</v>
      </c>
      <c r="L566" s="58"/>
      <c r="M566" s="58"/>
    </row>
    <row r="567">
      <c r="I567" s="17" t="s">
        <v>880</v>
      </c>
      <c r="J567" s="76">
        <f>countif(J2:J562, "=2b. Applicability of context manager")</f>
        <v>17</v>
      </c>
      <c r="K567" s="92">
        <f t="shared" si="1"/>
        <v>0.03981264637</v>
      </c>
      <c r="L567" s="58"/>
      <c r="M567" s="58"/>
    </row>
    <row r="568">
      <c r="J568" s="76">
        <f>sum(J563:J567)</f>
        <v>561</v>
      </c>
      <c r="K568" s="58"/>
      <c r="L568" s="58"/>
      <c r="M568" s="58"/>
    </row>
    <row r="569">
      <c r="K569" s="58"/>
      <c r="L569" s="58"/>
      <c r="M569" s="58"/>
    </row>
    <row r="570">
      <c r="K570" s="58"/>
      <c r="L570" s="58"/>
      <c r="M570" s="58"/>
    </row>
    <row r="571">
      <c r="K571" s="58"/>
      <c r="L571" s="58"/>
      <c r="M571" s="58"/>
    </row>
    <row r="572">
      <c r="K572" s="58"/>
      <c r="L572" s="58"/>
      <c r="M572" s="58"/>
    </row>
    <row r="573">
      <c r="K573" s="58"/>
      <c r="L573" s="58"/>
      <c r="M573" s="58"/>
    </row>
    <row r="574">
      <c r="K574" s="58"/>
      <c r="L574" s="58"/>
      <c r="M574" s="58"/>
    </row>
    <row r="575">
      <c r="K575" s="58"/>
      <c r="L575" s="58"/>
      <c r="M575" s="58"/>
    </row>
    <row r="576">
      <c r="K576" s="58"/>
      <c r="L576" s="58"/>
      <c r="M576" s="58"/>
    </row>
    <row r="577">
      <c r="K577" s="58"/>
      <c r="L577" s="58"/>
      <c r="M577" s="58"/>
    </row>
    <row r="578">
      <c r="K578" s="58"/>
      <c r="L578" s="58"/>
      <c r="M578" s="58"/>
    </row>
    <row r="579">
      <c r="K579" s="58"/>
      <c r="L579" s="58"/>
      <c r="M579" s="58"/>
    </row>
    <row r="580">
      <c r="K580" s="58"/>
      <c r="L580" s="58"/>
      <c r="M580" s="58"/>
    </row>
    <row r="581">
      <c r="K581" s="58"/>
      <c r="L581" s="58"/>
      <c r="M581" s="58"/>
    </row>
    <row r="582">
      <c r="K582" s="58"/>
      <c r="L582" s="58"/>
      <c r="M582" s="58"/>
    </row>
    <row r="583">
      <c r="K583" s="58"/>
      <c r="L583" s="58"/>
      <c r="M583" s="58"/>
    </row>
    <row r="584">
      <c r="K584" s="58"/>
      <c r="L584" s="58"/>
      <c r="M584" s="58"/>
    </row>
    <row r="585">
      <c r="K585" s="58"/>
      <c r="L585" s="58"/>
      <c r="M585" s="58"/>
    </row>
    <row r="586">
      <c r="K586" s="58"/>
      <c r="L586" s="58"/>
      <c r="M586" s="58"/>
    </row>
    <row r="587">
      <c r="K587" s="58"/>
      <c r="L587" s="58"/>
      <c r="M587" s="58"/>
    </row>
    <row r="588">
      <c r="K588" s="58"/>
      <c r="L588" s="58"/>
      <c r="M588" s="58"/>
    </row>
    <row r="589">
      <c r="K589" s="58"/>
      <c r="L589" s="58"/>
      <c r="M589" s="58"/>
    </row>
    <row r="590">
      <c r="K590" s="58"/>
      <c r="L590" s="58"/>
      <c r="M590" s="58"/>
    </row>
    <row r="591">
      <c r="K591" s="58"/>
      <c r="L591" s="58"/>
      <c r="M591" s="58"/>
    </row>
    <row r="592">
      <c r="K592" s="58"/>
      <c r="L592" s="58"/>
      <c r="M592" s="58"/>
    </row>
    <row r="593">
      <c r="K593" s="58"/>
      <c r="L593" s="58"/>
      <c r="M593" s="58"/>
    </row>
    <row r="594">
      <c r="K594" s="58"/>
      <c r="L594" s="58"/>
      <c r="M594" s="58"/>
    </row>
    <row r="595">
      <c r="K595" s="58"/>
      <c r="L595" s="58"/>
      <c r="M595" s="58"/>
    </row>
    <row r="596">
      <c r="K596" s="58"/>
      <c r="L596" s="58"/>
      <c r="M596" s="58"/>
    </row>
    <row r="597">
      <c r="K597" s="58"/>
      <c r="L597" s="58"/>
      <c r="M597" s="58"/>
    </row>
    <row r="598">
      <c r="K598" s="58"/>
      <c r="L598" s="58"/>
      <c r="M598" s="58"/>
    </row>
    <row r="599">
      <c r="K599" s="58"/>
      <c r="L599" s="58"/>
      <c r="M599" s="58"/>
    </row>
    <row r="600">
      <c r="K600" s="58"/>
      <c r="L600" s="58"/>
      <c r="M600" s="58"/>
    </row>
    <row r="601">
      <c r="K601" s="58"/>
      <c r="L601" s="58"/>
      <c r="M601" s="58"/>
    </row>
    <row r="602">
      <c r="K602" s="58"/>
      <c r="L602" s="58"/>
      <c r="M602" s="58"/>
    </row>
    <row r="603">
      <c r="K603" s="58"/>
      <c r="L603" s="58"/>
      <c r="M603" s="58"/>
    </row>
    <row r="604">
      <c r="K604" s="58"/>
      <c r="L604" s="58"/>
      <c r="M604" s="58"/>
    </row>
    <row r="605">
      <c r="K605" s="58"/>
      <c r="L605" s="58"/>
      <c r="M605" s="58"/>
    </row>
    <row r="606">
      <c r="K606" s="58"/>
      <c r="L606" s="58"/>
      <c r="M606" s="58"/>
    </row>
    <row r="607">
      <c r="K607" s="58"/>
      <c r="L607" s="58"/>
      <c r="M607" s="58"/>
    </row>
    <row r="608">
      <c r="K608" s="58"/>
      <c r="L608" s="58"/>
      <c r="M608" s="58"/>
    </row>
    <row r="609">
      <c r="K609" s="58"/>
      <c r="L609" s="58"/>
      <c r="M609" s="58"/>
    </row>
    <row r="610">
      <c r="K610" s="58"/>
      <c r="L610" s="58"/>
      <c r="M610" s="58"/>
    </row>
    <row r="611">
      <c r="K611" s="58"/>
      <c r="L611" s="58"/>
      <c r="M611" s="58"/>
    </row>
    <row r="612">
      <c r="K612" s="58"/>
      <c r="L612" s="58"/>
      <c r="M612" s="58"/>
    </row>
    <row r="613">
      <c r="K613" s="58"/>
      <c r="L613" s="58"/>
      <c r="M613" s="58"/>
    </row>
    <row r="614">
      <c r="K614" s="58"/>
      <c r="L614" s="58"/>
      <c r="M614" s="58"/>
    </row>
    <row r="615">
      <c r="K615" s="58"/>
      <c r="L615" s="58"/>
      <c r="M615" s="58"/>
    </row>
    <row r="616">
      <c r="K616" s="58"/>
      <c r="L616" s="58"/>
      <c r="M616" s="58"/>
    </row>
    <row r="617">
      <c r="K617" s="58"/>
      <c r="L617" s="58"/>
      <c r="M617" s="58"/>
    </row>
    <row r="618">
      <c r="K618" s="58"/>
      <c r="L618" s="58"/>
      <c r="M618" s="58"/>
    </row>
    <row r="619">
      <c r="K619" s="58"/>
      <c r="L619" s="58"/>
      <c r="M619" s="58"/>
    </row>
    <row r="620">
      <c r="K620" s="58"/>
      <c r="L620" s="58"/>
      <c r="M620" s="58"/>
    </row>
    <row r="621">
      <c r="K621" s="58"/>
      <c r="L621" s="58"/>
      <c r="M621" s="58"/>
    </row>
    <row r="622">
      <c r="K622" s="58"/>
      <c r="L622" s="58"/>
      <c r="M622" s="58"/>
    </row>
    <row r="623">
      <c r="K623" s="58"/>
      <c r="L623" s="58"/>
      <c r="M623" s="58"/>
    </row>
    <row r="624">
      <c r="K624" s="58"/>
      <c r="L624" s="58"/>
      <c r="M624" s="58"/>
    </row>
    <row r="625">
      <c r="K625" s="58"/>
      <c r="L625" s="58"/>
      <c r="M625" s="58"/>
    </row>
    <row r="626">
      <c r="K626" s="58"/>
      <c r="L626" s="58"/>
      <c r="M626" s="58"/>
    </row>
    <row r="627">
      <c r="K627" s="58"/>
      <c r="L627" s="58"/>
      <c r="M627" s="58"/>
    </row>
    <row r="628">
      <c r="K628" s="58"/>
      <c r="L628" s="58"/>
      <c r="M628" s="58"/>
    </row>
    <row r="629">
      <c r="K629" s="58"/>
      <c r="L629" s="58"/>
      <c r="M629" s="58"/>
    </row>
    <row r="630">
      <c r="K630" s="58"/>
      <c r="L630" s="58"/>
      <c r="M630" s="58"/>
    </row>
    <row r="631">
      <c r="K631" s="58"/>
      <c r="L631" s="58"/>
      <c r="M631" s="58"/>
    </row>
    <row r="632">
      <c r="K632" s="58"/>
      <c r="L632" s="58"/>
      <c r="M632" s="58"/>
    </row>
    <row r="633">
      <c r="K633" s="58"/>
      <c r="L633" s="58"/>
      <c r="M633" s="58"/>
    </row>
    <row r="634">
      <c r="K634" s="58"/>
      <c r="L634" s="58"/>
      <c r="M634" s="58"/>
    </row>
    <row r="635">
      <c r="K635" s="58"/>
      <c r="L635" s="58"/>
      <c r="M635" s="58"/>
    </row>
    <row r="636">
      <c r="K636" s="58"/>
      <c r="L636" s="58"/>
      <c r="M636" s="58"/>
    </row>
    <row r="637">
      <c r="K637" s="58"/>
      <c r="L637" s="58"/>
      <c r="M637" s="58"/>
    </row>
    <row r="638">
      <c r="K638" s="58"/>
      <c r="L638" s="58"/>
      <c r="M638" s="58"/>
    </row>
    <row r="639">
      <c r="K639" s="58"/>
      <c r="L639" s="58"/>
      <c r="M639" s="58"/>
    </row>
    <row r="640">
      <c r="K640" s="58"/>
      <c r="L640" s="58"/>
      <c r="M640" s="58"/>
    </row>
    <row r="641">
      <c r="K641" s="58"/>
      <c r="L641" s="58"/>
      <c r="M641" s="58"/>
    </row>
    <row r="642">
      <c r="K642" s="58"/>
      <c r="L642" s="58"/>
      <c r="M642" s="58"/>
    </row>
    <row r="643">
      <c r="K643" s="58"/>
      <c r="L643" s="58"/>
      <c r="M643" s="58"/>
    </row>
    <row r="644">
      <c r="K644" s="58"/>
      <c r="L644" s="58"/>
      <c r="M644" s="58"/>
    </row>
    <row r="645">
      <c r="K645" s="58"/>
      <c r="L645" s="58"/>
      <c r="M645" s="58"/>
    </row>
    <row r="646">
      <c r="K646" s="58"/>
      <c r="L646" s="58"/>
      <c r="M646" s="58"/>
    </row>
    <row r="647">
      <c r="K647" s="58"/>
      <c r="L647" s="58"/>
      <c r="M647" s="58"/>
    </row>
    <row r="648">
      <c r="K648" s="58"/>
      <c r="L648" s="58"/>
      <c r="M648" s="58"/>
    </row>
    <row r="649">
      <c r="K649" s="58"/>
      <c r="L649" s="58"/>
      <c r="M649" s="58"/>
    </row>
    <row r="650">
      <c r="K650" s="58"/>
      <c r="L650" s="58"/>
      <c r="M650" s="58"/>
    </row>
    <row r="651">
      <c r="K651" s="58"/>
      <c r="L651" s="58"/>
      <c r="M651" s="58"/>
    </row>
    <row r="652">
      <c r="K652" s="58"/>
      <c r="L652" s="58"/>
      <c r="M652" s="58"/>
    </row>
    <row r="653">
      <c r="K653" s="58"/>
      <c r="L653" s="58"/>
      <c r="M653" s="58"/>
    </row>
    <row r="654">
      <c r="K654" s="58"/>
      <c r="L654" s="58"/>
      <c r="M654" s="58"/>
    </row>
    <row r="655">
      <c r="K655" s="58"/>
      <c r="L655" s="58"/>
      <c r="M655" s="58"/>
    </row>
    <row r="656">
      <c r="K656" s="58"/>
      <c r="L656" s="58"/>
      <c r="M656" s="58"/>
    </row>
    <row r="657">
      <c r="K657" s="58"/>
      <c r="L657" s="58"/>
      <c r="M657" s="58"/>
    </row>
    <row r="658">
      <c r="K658" s="58"/>
      <c r="L658" s="58"/>
      <c r="M658" s="58"/>
    </row>
    <row r="659">
      <c r="K659" s="58"/>
      <c r="L659" s="58"/>
      <c r="M659" s="58"/>
    </row>
    <row r="660">
      <c r="K660" s="58"/>
      <c r="L660" s="58"/>
      <c r="M660" s="58"/>
    </row>
    <row r="661">
      <c r="K661" s="58"/>
      <c r="L661" s="58"/>
      <c r="M661" s="58"/>
    </row>
    <row r="662">
      <c r="K662" s="58"/>
      <c r="L662" s="58"/>
      <c r="M662" s="58"/>
    </row>
    <row r="663">
      <c r="K663" s="58"/>
      <c r="L663" s="58"/>
      <c r="M663" s="58"/>
    </row>
    <row r="664">
      <c r="K664" s="58"/>
      <c r="L664" s="58"/>
      <c r="M664" s="58"/>
    </row>
    <row r="665">
      <c r="K665" s="58"/>
      <c r="L665" s="58"/>
      <c r="M665" s="58"/>
    </row>
    <row r="666">
      <c r="K666" s="58"/>
      <c r="L666" s="58"/>
      <c r="M666" s="58"/>
    </row>
    <row r="667">
      <c r="K667" s="58"/>
      <c r="L667" s="58"/>
      <c r="M667" s="58"/>
    </row>
    <row r="668">
      <c r="K668" s="58"/>
      <c r="L668" s="58"/>
      <c r="M668" s="58"/>
    </row>
    <row r="669">
      <c r="K669" s="58"/>
      <c r="L669" s="58"/>
      <c r="M669" s="58"/>
    </row>
    <row r="670">
      <c r="K670" s="58"/>
      <c r="L670" s="58"/>
      <c r="M670" s="58"/>
    </row>
    <row r="671">
      <c r="K671" s="58"/>
      <c r="L671" s="58"/>
      <c r="M671" s="58"/>
    </row>
    <row r="672">
      <c r="K672" s="58"/>
      <c r="L672" s="58"/>
      <c r="M672" s="58"/>
    </row>
    <row r="673">
      <c r="K673" s="58"/>
      <c r="L673" s="58"/>
      <c r="M673" s="58"/>
    </row>
    <row r="674">
      <c r="K674" s="58"/>
      <c r="L674" s="58"/>
      <c r="M674" s="58"/>
    </row>
    <row r="675">
      <c r="K675" s="58"/>
      <c r="L675" s="58"/>
      <c r="M675" s="58"/>
    </row>
    <row r="676">
      <c r="K676" s="58"/>
      <c r="L676" s="58"/>
      <c r="M676" s="58"/>
    </row>
    <row r="677">
      <c r="K677" s="58"/>
      <c r="L677" s="58"/>
      <c r="M677" s="58"/>
    </row>
    <row r="678">
      <c r="K678" s="58"/>
      <c r="L678" s="58"/>
      <c r="M678" s="58"/>
    </row>
    <row r="679">
      <c r="K679" s="58"/>
      <c r="L679" s="58"/>
      <c r="M679" s="58"/>
    </row>
    <row r="680">
      <c r="K680" s="58"/>
      <c r="L680" s="58"/>
      <c r="M680" s="58"/>
    </row>
    <row r="681">
      <c r="K681" s="58"/>
      <c r="L681" s="58"/>
      <c r="M681" s="58"/>
    </row>
    <row r="682">
      <c r="K682" s="58"/>
      <c r="L682" s="58"/>
      <c r="M682" s="58"/>
    </row>
    <row r="683">
      <c r="K683" s="58"/>
      <c r="L683" s="58"/>
      <c r="M683" s="58"/>
    </row>
    <row r="684">
      <c r="K684" s="58"/>
      <c r="L684" s="58"/>
      <c r="M684" s="58"/>
    </row>
    <row r="685">
      <c r="K685" s="58"/>
      <c r="L685" s="58"/>
      <c r="M685" s="58"/>
    </row>
    <row r="686">
      <c r="K686" s="58"/>
      <c r="L686" s="58"/>
      <c r="M686" s="58"/>
    </row>
    <row r="687">
      <c r="K687" s="58"/>
      <c r="L687" s="58"/>
      <c r="M687" s="58"/>
    </row>
    <row r="688">
      <c r="K688" s="58"/>
      <c r="L688" s="58"/>
      <c r="M688" s="58"/>
    </row>
    <row r="689">
      <c r="K689" s="58"/>
      <c r="L689" s="58"/>
      <c r="M689" s="58"/>
    </row>
    <row r="690">
      <c r="K690" s="58"/>
      <c r="L690" s="58"/>
      <c r="M690" s="58"/>
    </row>
    <row r="691">
      <c r="K691" s="58"/>
      <c r="L691" s="58"/>
      <c r="M691" s="58"/>
    </row>
    <row r="692">
      <c r="K692" s="58"/>
      <c r="L692" s="58"/>
      <c r="M692" s="58"/>
    </row>
    <row r="693">
      <c r="K693" s="58"/>
      <c r="L693" s="58"/>
      <c r="M693" s="58"/>
    </row>
    <row r="694">
      <c r="K694" s="58"/>
      <c r="L694" s="58"/>
      <c r="M694" s="58"/>
    </row>
    <row r="695">
      <c r="K695" s="58"/>
      <c r="L695" s="58"/>
      <c r="M695" s="58"/>
    </row>
    <row r="696">
      <c r="K696" s="58"/>
      <c r="L696" s="58"/>
      <c r="M696" s="58"/>
    </row>
    <row r="697">
      <c r="K697" s="58"/>
      <c r="L697" s="58"/>
      <c r="M697" s="58"/>
    </row>
    <row r="698">
      <c r="K698" s="58"/>
      <c r="L698" s="58"/>
      <c r="M698" s="58"/>
    </row>
    <row r="699">
      <c r="K699" s="58"/>
      <c r="L699" s="58"/>
      <c r="M699" s="58"/>
    </row>
    <row r="700">
      <c r="K700" s="58"/>
      <c r="L700" s="58"/>
      <c r="M700" s="58"/>
    </row>
    <row r="701">
      <c r="K701" s="58"/>
      <c r="L701" s="58"/>
      <c r="M701" s="58"/>
    </row>
    <row r="702">
      <c r="K702" s="58"/>
      <c r="L702" s="58"/>
      <c r="M702" s="58"/>
    </row>
    <row r="703">
      <c r="K703" s="58"/>
      <c r="L703" s="58"/>
      <c r="M703" s="58"/>
    </row>
    <row r="704">
      <c r="K704" s="58"/>
      <c r="L704" s="58"/>
      <c r="M704" s="58"/>
    </row>
    <row r="705">
      <c r="K705" s="58"/>
      <c r="L705" s="58"/>
      <c r="M705" s="58"/>
    </row>
    <row r="706">
      <c r="K706" s="58"/>
      <c r="L706" s="58"/>
      <c r="M706" s="58"/>
    </row>
    <row r="707">
      <c r="K707" s="58"/>
      <c r="L707" s="58"/>
      <c r="M707" s="58"/>
    </row>
    <row r="708">
      <c r="K708" s="58"/>
      <c r="L708" s="58"/>
      <c r="M708" s="58"/>
    </row>
    <row r="709">
      <c r="K709" s="58"/>
      <c r="L709" s="58"/>
      <c r="M709" s="58"/>
    </row>
    <row r="710">
      <c r="K710" s="58"/>
      <c r="L710" s="58"/>
      <c r="M710" s="58"/>
    </row>
    <row r="711">
      <c r="K711" s="58"/>
      <c r="L711" s="58"/>
      <c r="M711" s="58"/>
    </row>
    <row r="712">
      <c r="K712" s="58"/>
      <c r="L712" s="58"/>
      <c r="M712" s="58"/>
    </row>
    <row r="713">
      <c r="K713" s="58"/>
      <c r="L713" s="58"/>
      <c r="M713" s="58"/>
    </row>
    <row r="714">
      <c r="K714" s="58"/>
      <c r="L714" s="58"/>
      <c r="M714" s="58"/>
    </row>
    <row r="715">
      <c r="K715" s="58"/>
      <c r="L715" s="58"/>
      <c r="M715" s="58"/>
    </row>
    <row r="716">
      <c r="K716" s="58"/>
      <c r="L716" s="58"/>
      <c r="M716" s="58"/>
    </row>
    <row r="717">
      <c r="K717" s="58"/>
      <c r="L717" s="58"/>
      <c r="M717" s="58"/>
    </row>
    <row r="718">
      <c r="K718" s="58"/>
      <c r="L718" s="58"/>
      <c r="M718" s="58"/>
    </row>
    <row r="719">
      <c r="K719" s="58"/>
      <c r="L719" s="58"/>
      <c r="M719" s="58"/>
    </row>
    <row r="720">
      <c r="K720" s="58"/>
      <c r="L720" s="58"/>
      <c r="M720" s="58"/>
    </row>
    <row r="721">
      <c r="K721" s="58"/>
      <c r="L721" s="58"/>
      <c r="M721" s="58"/>
    </row>
    <row r="722">
      <c r="K722" s="58"/>
      <c r="L722" s="58"/>
      <c r="M722" s="58"/>
    </row>
    <row r="723">
      <c r="K723" s="58"/>
      <c r="L723" s="58"/>
      <c r="M723" s="58"/>
    </row>
    <row r="724">
      <c r="K724" s="58"/>
      <c r="L724" s="58"/>
      <c r="M724" s="58"/>
    </row>
    <row r="725">
      <c r="K725" s="58"/>
      <c r="L725" s="58"/>
      <c r="M725" s="58"/>
    </row>
    <row r="726">
      <c r="K726" s="58"/>
      <c r="L726" s="58"/>
      <c r="M726" s="58"/>
    </row>
    <row r="727">
      <c r="K727" s="58"/>
      <c r="L727" s="58"/>
      <c r="M727" s="58"/>
    </row>
    <row r="728">
      <c r="K728" s="58"/>
      <c r="L728" s="58"/>
      <c r="M728" s="58"/>
    </row>
    <row r="729">
      <c r="K729" s="58"/>
      <c r="L729" s="58"/>
      <c r="M729" s="58"/>
    </row>
    <row r="730">
      <c r="K730" s="58"/>
      <c r="L730" s="58"/>
      <c r="M730" s="58"/>
    </row>
    <row r="731">
      <c r="K731" s="58"/>
      <c r="L731" s="58"/>
      <c r="M731" s="58"/>
    </row>
    <row r="732">
      <c r="K732" s="58"/>
      <c r="L732" s="58"/>
      <c r="M732" s="58"/>
    </row>
    <row r="733">
      <c r="K733" s="58"/>
      <c r="L733" s="58"/>
      <c r="M733" s="58"/>
    </row>
    <row r="734">
      <c r="K734" s="58"/>
      <c r="L734" s="58"/>
      <c r="M734" s="58"/>
    </row>
    <row r="735">
      <c r="K735" s="58"/>
      <c r="L735" s="58"/>
      <c r="M735" s="58"/>
    </row>
    <row r="736">
      <c r="K736" s="58"/>
      <c r="L736" s="58"/>
      <c r="M736" s="58"/>
    </row>
    <row r="737">
      <c r="K737" s="58"/>
      <c r="L737" s="58"/>
      <c r="M737" s="58"/>
    </row>
    <row r="738">
      <c r="K738" s="58"/>
      <c r="L738" s="58"/>
      <c r="M738" s="58"/>
    </row>
    <row r="739">
      <c r="K739" s="58"/>
      <c r="L739" s="58"/>
      <c r="M739" s="58"/>
    </row>
    <row r="740">
      <c r="K740" s="58"/>
      <c r="L740" s="58"/>
      <c r="M740" s="58"/>
    </row>
    <row r="741">
      <c r="K741" s="58"/>
      <c r="L741" s="58"/>
      <c r="M741" s="58"/>
    </row>
    <row r="742">
      <c r="K742" s="58"/>
      <c r="L742" s="58"/>
      <c r="M742" s="58"/>
    </row>
    <row r="743">
      <c r="K743" s="58"/>
      <c r="L743" s="58"/>
      <c r="M743" s="58"/>
    </row>
    <row r="744">
      <c r="K744" s="58"/>
      <c r="L744" s="58"/>
      <c r="M744" s="58"/>
    </row>
    <row r="745">
      <c r="K745" s="58"/>
      <c r="L745" s="58"/>
      <c r="M745" s="58"/>
    </row>
    <row r="746">
      <c r="K746" s="58"/>
      <c r="L746" s="58"/>
      <c r="M746" s="58"/>
    </row>
    <row r="747">
      <c r="K747" s="58"/>
      <c r="L747" s="58"/>
      <c r="M747" s="58"/>
    </row>
    <row r="748">
      <c r="K748" s="58"/>
      <c r="L748" s="58"/>
      <c r="M748" s="58"/>
    </row>
    <row r="749">
      <c r="K749" s="58"/>
      <c r="L749" s="58"/>
      <c r="M749" s="58"/>
    </row>
    <row r="750">
      <c r="K750" s="58"/>
      <c r="L750" s="58"/>
      <c r="M750" s="58"/>
    </row>
    <row r="751">
      <c r="K751" s="58"/>
      <c r="L751" s="58"/>
      <c r="M751" s="58"/>
    </row>
    <row r="752">
      <c r="K752" s="58"/>
      <c r="L752" s="58"/>
      <c r="M752" s="58"/>
    </row>
    <row r="753">
      <c r="K753" s="58"/>
      <c r="L753" s="58"/>
      <c r="M753" s="58"/>
    </row>
    <row r="754">
      <c r="K754" s="58"/>
      <c r="L754" s="58"/>
      <c r="M754" s="58"/>
    </row>
    <row r="755">
      <c r="K755" s="58"/>
      <c r="L755" s="58"/>
      <c r="M755" s="58"/>
    </row>
    <row r="756">
      <c r="K756" s="58"/>
      <c r="L756" s="58"/>
      <c r="M756" s="58"/>
    </row>
    <row r="757">
      <c r="K757" s="58"/>
      <c r="L757" s="58"/>
      <c r="M757" s="58"/>
    </row>
    <row r="758">
      <c r="K758" s="58"/>
      <c r="L758" s="58"/>
      <c r="M758" s="58"/>
    </row>
    <row r="759">
      <c r="K759" s="58"/>
      <c r="L759" s="58"/>
      <c r="M759" s="58"/>
    </row>
    <row r="760">
      <c r="K760" s="58"/>
      <c r="L760" s="58"/>
      <c r="M760" s="58"/>
    </row>
    <row r="761">
      <c r="K761" s="58"/>
      <c r="L761" s="58"/>
      <c r="M761" s="58"/>
    </row>
    <row r="762">
      <c r="K762" s="58"/>
      <c r="L762" s="58"/>
      <c r="M762" s="58"/>
    </row>
    <row r="763">
      <c r="K763" s="58"/>
      <c r="L763" s="58"/>
      <c r="M763" s="58"/>
    </row>
    <row r="764">
      <c r="K764" s="58"/>
      <c r="L764" s="58"/>
      <c r="M764" s="58"/>
    </row>
    <row r="765">
      <c r="K765" s="58"/>
      <c r="L765" s="58"/>
      <c r="M765" s="58"/>
    </row>
    <row r="766">
      <c r="K766" s="58"/>
      <c r="L766" s="58"/>
      <c r="M766" s="58"/>
    </row>
    <row r="767">
      <c r="K767" s="58"/>
      <c r="L767" s="58"/>
      <c r="M767" s="58"/>
    </row>
    <row r="768">
      <c r="K768" s="58"/>
      <c r="L768" s="58"/>
      <c r="M768" s="58"/>
    </row>
    <row r="769">
      <c r="K769" s="58"/>
      <c r="L769" s="58"/>
      <c r="M769" s="58"/>
    </row>
    <row r="770">
      <c r="K770" s="58"/>
      <c r="L770" s="58"/>
      <c r="M770" s="58"/>
    </row>
    <row r="771">
      <c r="K771" s="58"/>
      <c r="L771" s="58"/>
      <c r="M771" s="58"/>
    </row>
    <row r="772">
      <c r="K772" s="58"/>
      <c r="L772" s="58"/>
      <c r="M772" s="58"/>
    </row>
    <row r="773">
      <c r="K773" s="58"/>
      <c r="L773" s="58"/>
      <c r="M773" s="58"/>
    </row>
    <row r="774">
      <c r="K774" s="58"/>
      <c r="L774" s="58"/>
      <c r="M774" s="58"/>
    </row>
    <row r="775">
      <c r="K775" s="58"/>
      <c r="L775" s="58"/>
      <c r="M775" s="58"/>
    </row>
    <row r="776">
      <c r="K776" s="58"/>
      <c r="L776" s="58"/>
      <c r="M776" s="58"/>
    </row>
    <row r="777">
      <c r="K777" s="58"/>
      <c r="L777" s="58"/>
      <c r="M777" s="58"/>
    </row>
    <row r="778">
      <c r="K778" s="58"/>
      <c r="L778" s="58"/>
      <c r="M778" s="58"/>
    </row>
    <row r="779">
      <c r="K779" s="58"/>
      <c r="L779" s="58"/>
      <c r="M779" s="58"/>
    </row>
    <row r="780">
      <c r="K780" s="58"/>
      <c r="L780" s="58"/>
      <c r="M780" s="58"/>
    </row>
    <row r="781">
      <c r="K781" s="58"/>
      <c r="L781" s="58"/>
      <c r="M781" s="58"/>
    </row>
    <row r="782">
      <c r="K782" s="58"/>
      <c r="L782" s="58"/>
      <c r="M782" s="58"/>
    </row>
    <row r="783">
      <c r="K783" s="58"/>
      <c r="L783" s="58"/>
      <c r="M783" s="58"/>
    </row>
    <row r="784">
      <c r="K784" s="58"/>
      <c r="L784" s="58"/>
      <c r="M784" s="58"/>
    </row>
    <row r="785">
      <c r="K785" s="58"/>
      <c r="L785" s="58"/>
      <c r="M785" s="58"/>
    </row>
    <row r="786">
      <c r="K786" s="58"/>
      <c r="L786" s="58"/>
      <c r="M786" s="58"/>
    </row>
    <row r="787">
      <c r="K787" s="58"/>
      <c r="L787" s="58"/>
      <c r="M787" s="58"/>
    </row>
    <row r="788">
      <c r="K788" s="58"/>
      <c r="L788" s="58"/>
      <c r="M788" s="58"/>
    </row>
    <row r="789">
      <c r="K789" s="58"/>
      <c r="L789" s="58"/>
      <c r="M789" s="58"/>
    </row>
    <row r="790">
      <c r="K790" s="58"/>
      <c r="L790" s="58"/>
      <c r="M790" s="58"/>
    </row>
    <row r="791">
      <c r="K791" s="58"/>
      <c r="L791" s="58"/>
      <c r="M791" s="58"/>
    </row>
    <row r="792">
      <c r="K792" s="58"/>
      <c r="L792" s="58"/>
      <c r="M792" s="58"/>
    </row>
    <row r="793">
      <c r="K793" s="58"/>
      <c r="L793" s="58"/>
      <c r="M793" s="58"/>
    </row>
    <row r="794">
      <c r="K794" s="58"/>
      <c r="L794" s="58"/>
      <c r="M794" s="58"/>
    </row>
    <row r="795">
      <c r="K795" s="58"/>
      <c r="L795" s="58"/>
      <c r="M795" s="58"/>
    </row>
    <row r="796">
      <c r="K796" s="58"/>
      <c r="L796" s="58"/>
      <c r="M796" s="58"/>
    </row>
    <row r="797">
      <c r="K797" s="58"/>
      <c r="L797" s="58"/>
      <c r="M797" s="58"/>
    </row>
    <row r="798">
      <c r="K798" s="58"/>
      <c r="L798" s="58"/>
      <c r="M798" s="58"/>
    </row>
    <row r="799">
      <c r="K799" s="58"/>
      <c r="L799" s="58"/>
      <c r="M799" s="58"/>
    </row>
    <row r="800">
      <c r="K800" s="58"/>
      <c r="L800" s="58"/>
      <c r="M800" s="58"/>
    </row>
    <row r="801">
      <c r="K801" s="58"/>
      <c r="L801" s="58"/>
      <c r="M801" s="58"/>
    </row>
    <row r="802">
      <c r="K802" s="58"/>
      <c r="L802" s="58"/>
      <c r="M802" s="58"/>
    </row>
    <row r="803">
      <c r="K803" s="58"/>
      <c r="L803" s="58"/>
      <c r="M803" s="58"/>
    </row>
    <row r="804">
      <c r="K804" s="58"/>
      <c r="L804" s="58"/>
      <c r="M804" s="58"/>
    </row>
    <row r="805">
      <c r="K805" s="58"/>
      <c r="L805" s="58"/>
      <c r="M805" s="58"/>
    </row>
    <row r="806">
      <c r="K806" s="58"/>
      <c r="L806" s="58"/>
      <c r="M806" s="58"/>
    </row>
    <row r="807">
      <c r="K807" s="58"/>
      <c r="L807" s="58"/>
      <c r="M807" s="58"/>
    </row>
    <row r="808">
      <c r="K808" s="58"/>
      <c r="L808" s="58"/>
      <c r="M808" s="58"/>
    </row>
    <row r="809">
      <c r="K809" s="58"/>
      <c r="L809" s="58"/>
      <c r="M809" s="58"/>
    </row>
    <row r="810">
      <c r="K810" s="58"/>
      <c r="L810" s="58"/>
      <c r="M810" s="58"/>
    </row>
    <row r="811">
      <c r="K811" s="58"/>
      <c r="L811" s="58"/>
      <c r="M811" s="58"/>
    </row>
    <row r="812">
      <c r="K812" s="58"/>
      <c r="L812" s="58"/>
      <c r="M812" s="58"/>
    </row>
    <row r="813">
      <c r="K813" s="58"/>
      <c r="L813" s="58"/>
      <c r="M813" s="58"/>
    </row>
    <row r="814">
      <c r="K814" s="58"/>
      <c r="L814" s="58"/>
      <c r="M814" s="58"/>
    </row>
    <row r="815">
      <c r="K815" s="58"/>
      <c r="L815" s="58"/>
      <c r="M815" s="58"/>
    </row>
    <row r="816">
      <c r="K816" s="58"/>
      <c r="L816" s="58"/>
      <c r="M816" s="58"/>
    </row>
    <row r="817">
      <c r="K817" s="58"/>
      <c r="L817" s="58"/>
      <c r="M817" s="58"/>
    </row>
    <row r="818">
      <c r="K818" s="58"/>
      <c r="L818" s="58"/>
      <c r="M818" s="58"/>
    </row>
    <row r="819">
      <c r="K819" s="58"/>
      <c r="L819" s="58"/>
      <c r="M819" s="58"/>
    </row>
    <row r="820">
      <c r="K820" s="58"/>
      <c r="L820" s="58"/>
      <c r="M820" s="58"/>
    </row>
    <row r="821">
      <c r="K821" s="58"/>
      <c r="L821" s="58"/>
      <c r="M821" s="58"/>
    </row>
    <row r="822">
      <c r="K822" s="58"/>
      <c r="L822" s="58"/>
      <c r="M822" s="58"/>
    </row>
    <row r="823">
      <c r="K823" s="58"/>
      <c r="L823" s="58"/>
      <c r="M823" s="58"/>
    </row>
    <row r="824">
      <c r="K824" s="58"/>
      <c r="L824" s="58"/>
      <c r="M824" s="58"/>
    </row>
    <row r="825">
      <c r="K825" s="58"/>
      <c r="L825" s="58"/>
      <c r="M825" s="58"/>
    </row>
    <row r="826">
      <c r="K826" s="58"/>
      <c r="L826" s="58"/>
      <c r="M826" s="58"/>
    </row>
    <row r="827">
      <c r="K827" s="58"/>
      <c r="L827" s="58"/>
      <c r="M827" s="58"/>
    </row>
    <row r="828">
      <c r="K828" s="58"/>
      <c r="L828" s="58"/>
      <c r="M828" s="58"/>
    </row>
    <row r="829">
      <c r="K829" s="58"/>
      <c r="L829" s="58"/>
      <c r="M829" s="58"/>
    </row>
    <row r="830">
      <c r="K830" s="58"/>
      <c r="L830" s="58"/>
      <c r="M830" s="58"/>
    </row>
    <row r="831">
      <c r="K831" s="58"/>
      <c r="L831" s="58"/>
      <c r="M831" s="58"/>
    </row>
    <row r="832">
      <c r="K832" s="58"/>
      <c r="L832" s="58"/>
      <c r="M832" s="58"/>
    </row>
    <row r="833">
      <c r="K833" s="58"/>
      <c r="L833" s="58"/>
      <c r="M833" s="58"/>
    </row>
    <row r="834">
      <c r="K834" s="58"/>
      <c r="L834" s="58"/>
      <c r="M834" s="58"/>
    </row>
    <row r="835">
      <c r="K835" s="58"/>
      <c r="L835" s="58"/>
      <c r="M835" s="58"/>
    </row>
    <row r="836">
      <c r="K836" s="58"/>
      <c r="L836" s="58"/>
      <c r="M836" s="58"/>
    </row>
    <row r="837">
      <c r="K837" s="58"/>
      <c r="L837" s="58"/>
      <c r="M837" s="58"/>
    </row>
    <row r="838">
      <c r="K838" s="58"/>
      <c r="L838" s="58"/>
      <c r="M838" s="58"/>
    </row>
    <row r="839">
      <c r="K839" s="58"/>
      <c r="L839" s="58"/>
      <c r="M839" s="58"/>
    </row>
    <row r="840">
      <c r="K840" s="58"/>
      <c r="L840" s="58"/>
      <c r="M840" s="58"/>
    </row>
    <row r="841">
      <c r="K841" s="58"/>
      <c r="L841" s="58"/>
      <c r="M841" s="58"/>
    </row>
    <row r="842">
      <c r="K842" s="58"/>
      <c r="L842" s="58"/>
      <c r="M842" s="58"/>
    </row>
    <row r="843">
      <c r="K843" s="58"/>
      <c r="L843" s="58"/>
      <c r="M843" s="58"/>
    </row>
    <row r="844">
      <c r="K844" s="58"/>
      <c r="L844" s="58"/>
      <c r="M844" s="58"/>
    </row>
    <row r="845">
      <c r="K845" s="58"/>
      <c r="L845" s="58"/>
      <c r="M845" s="58"/>
    </row>
    <row r="846">
      <c r="K846" s="58"/>
      <c r="L846" s="58"/>
      <c r="M846" s="58"/>
    </row>
    <row r="847">
      <c r="K847" s="58"/>
      <c r="L847" s="58"/>
      <c r="M847" s="58"/>
    </row>
    <row r="848">
      <c r="K848" s="58"/>
      <c r="L848" s="58"/>
      <c r="M848" s="58"/>
    </row>
    <row r="849">
      <c r="K849" s="58"/>
      <c r="L849" s="58"/>
      <c r="M849" s="58"/>
    </row>
    <row r="850">
      <c r="K850" s="58"/>
      <c r="L850" s="58"/>
      <c r="M850" s="58"/>
    </row>
    <row r="851">
      <c r="K851" s="58"/>
      <c r="L851" s="58"/>
      <c r="M851" s="58"/>
    </row>
    <row r="852">
      <c r="K852" s="58"/>
      <c r="L852" s="58"/>
      <c r="M852" s="58"/>
    </row>
    <row r="853">
      <c r="K853" s="58"/>
      <c r="L853" s="58"/>
      <c r="M853" s="58"/>
    </row>
    <row r="854">
      <c r="K854" s="58"/>
      <c r="L854" s="58"/>
      <c r="M854" s="58"/>
    </row>
    <row r="855">
      <c r="K855" s="58"/>
      <c r="L855" s="58"/>
      <c r="M855" s="58"/>
    </row>
    <row r="856">
      <c r="K856" s="58"/>
      <c r="L856" s="58"/>
      <c r="M856" s="58"/>
    </row>
    <row r="857">
      <c r="K857" s="58"/>
      <c r="L857" s="58"/>
      <c r="M857" s="58"/>
    </row>
    <row r="858">
      <c r="K858" s="58"/>
      <c r="L858" s="58"/>
      <c r="M858" s="58"/>
    </row>
    <row r="859">
      <c r="K859" s="58"/>
      <c r="L859" s="58"/>
      <c r="M859" s="58"/>
    </row>
    <row r="860">
      <c r="K860" s="58"/>
      <c r="L860" s="58"/>
      <c r="M860" s="58"/>
    </row>
    <row r="861">
      <c r="K861" s="58"/>
      <c r="L861" s="58"/>
      <c r="M861" s="58"/>
    </row>
    <row r="862">
      <c r="K862" s="58"/>
      <c r="L862" s="58"/>
      <c r="M862" s="58"/>
    </row>
    <row r="863">
      <c r="K863" s="58"/>
      <c r="L863" s="58"/>
      <c r="M863" s="58"/>
    </row>
    <row r="864">
      <c r="K864" s="58"/>
      <c r="L864" s="58"/>
      <c r="M864" s="58"/>
    </row>
    <row r="865">
      <c r="K865" s="58"/>
      <c r="L865" s="58"/>
      <c r="M865" s="58"/>
    </row>
    <row r="866">
      <c r="K866" s="58"/>
      <c r="L866" s="58"/>
      <c r="M866" s="58"/>
    </row>
    <row r="867">
      <c r="K867" s="58"/>
      <c r="L867" s="58"/>
      <c r="M867" s="58"/>
    </row>
    <row r="868">
      <c r="K868" s="58"/>
      <c r="L868" s="58"/>
      <c r="M868" s="58"/>
    </row>
    <row r="869">
      <c r="K869" s="58"/>
      <c r="L869" s="58"/>
      <c r="M869" s="58"/>
    </row>
    <row r="870">
      <c r="K870" s="58"/>
      <c r="L870" s="58"/>
      <c r="M870" s="58"/>
    </row>
    <row r="871">
      <c r="K871" s="58"/>
      <c r="L871" s="58"/>
      <c r="M871" s="58"/>
    </row>
    <row r="872">
      <c r="K872" s="58"/>
      <c r="L872" s="58"/>
      <c r="M872" s="58"/>
    </row>
    <row r="873">
      <c r="K873" s="58"/>
      <c r="L873" s="58"/>
      <c r="M873" s="58"/>
    </row>
    <row r="874">
      <c r="K874" s="58"/>
      <c r="L874" s="58"/>
      <c r="M874" s="58"/>
    </row>
    <row r="875">
      <c r="K875" s="58"/>
      <c r="L875" s="58"/>
      <c r="M875" s="58"/>
    </row>
    <row r="876">
      <c r="K876" s="58"/>
      <c r="L876" s="58"/>
      <c r="M876" s="58"/>
    </row>
    <row r="877">
      <c r="K877" s="58"/>
      <c r="L877" s="58"/>
      <c r="M877" s="58"/>
    </row>
    <row r="878">
      <c r="K878" s="58"/>
      <c r="L878" s="58"/>
      <c r="M878" s="58"/>
    </row>
    <row r="879">
      <c r="K879" s="58"/>
      <c r="L879" s="58"/>
      <c r="M879" s="58"/>
    </row>
    <row r="880">
      <c r="K880" s="58"/>
      <c r="L880" s="58"/>
      <c r="M880" s="58"/>
    </row>
    <row r="881">
      <c r="K881" s="58"/>
      <c r="L881" s="58"/>
      <c r="M881" s="58"/>
    </row>
    <row r="882">
      <c r="K882" s="58"/>
      <c r="L882" s="58"/>
      <c r="M882" s="58"/>
    </row>
    <row r="883">
      <c r="K883" s="58"/>
      <c r="L883" s="58"/>
      <c r="M883" s="58"/>
    </row>
    <row r="884">
      <c r="K884" s="58"/>
      <c r="L884" s="58"/>
      <c r="M884" s="58"/>
    </row>
    <row r="885">
      <c r="K885" s="58"/>
      <c r="L885" s="58"/>
      <c r="M885" s="58"/>
    </row>
    <row r="886">
      <c r="K886" s="58"/>
      <c r="L886" s="58"/>
      <c r="M886" s="58"/>
    </row>
    <row r="887">
      <c r="K887" s="58"/>
      <c r="L887" s="58"/>
      <c r="M887" s="58"/>
    </row>
    <row r="888">
      <c r="K888" s="58"/>
      <c r="L888" s="58"/>
      <c r="M888" s="58"/>
    </row>
    <row r="889">
      <c r="K889" s="58"/>
      <c r="L889" s="58"/>
      <c r="M889" s="58"/>
    </row>
    <row r="890">
      <c r="K890" s="58"/>
      <c r="L890" s="58"/>
      <c r="M890" s="58"/>
    </row>
    <row r="891">
      <c r="K891" s="58"/>
      <c r="L891" s="58"/>
      <c r="M891" s="58"/>
    </row>
    <row r="892">
      <c r="K892" s="58"/>
      <c r="L892" s="58"/>
      <c r="M892" s="58"/>
    </row>
    <row r="893">
      <c r="K893" s="58"/>
      <c r="L893" s="58"/>
      <c r="M893" s="58"/>
    </row>
    <row r="894">
      <c r="K894" s="58"/>
      <c r="L894" s="58"/>
      <c r="M894" s="58"/>
    </row>
    <row r="895">
      <c r="K895" s="58"/>
      <c r="L895" s="58"/>
      <c r="M895" s="58"/>
    </row>
    <row r="896">
      <c r="K896" s="58"/>
      <c r="L896" s="58"/>
      <c r="M896" s="58"/>
    </row>
    <row r="897">
      <c r="K897" s="58"/>
      <c r="L897" s="58"/>
      <c r="M897" s="58"/>
    </row>
    <row r="898">
      <c r="K898" s="58"/>
      <c r="L898" s="58"/>
      <c r="M898" s="58"/>
    </row>
    <row r="899">
      <c r="K899" s="58"/>
      <c r="L899" s="58"/>
      <c r="M899" s="58"/>
    </row>
    <row r="900">
      <c r="K900" s="58"/>
      <c r="L900" s="58"/>
      <c r="M900" s="58"/>
    </row>
    <row r="901">
      <c r="K901" s="58"/>
      <c r="L901" s="58"/>
      <c r="M901" s="58"/>
    </row>
    <row r="902">
      <c r="K902" s="58"/>
      <c r="L902" s="58"/>
      <c r="M902" s="58"/>
    </row>
    <row r="903">
      <c r="K903" s="58"/>
      <c r="L903" s="58"/>
      <c r="M903" s="58"/>
    </row>
    <row r="904">
      <c r="K904" s="58"/>
      <c r="L904" s="58"/>
      <c r="M904" s="58"/>
    </row>
    <row r="905">
      <c r="K905" s="58"/>
      <c r="L905" s="58"/>
      <c r="M905" s="58"/>
    </row>
    <row r="906">
      <c r="K906" s="58"/>
      <c r="L906" s="58"/>
      <c r="M906" s="58"/>
    </row>
    <row r="907">
      <c r="K907" s="58"/>
      <c r="L907" s="58"/>
      <c r="M907" s="58"/>
    </row>
    <row r="908">
      <c r="K908" s="58"/>
      <c r="L908" s="58"/>
      <c r="M908" s="58"/>
    </row>
    <row r="909">
      <c r="K909" s="58"/>
      <c r="L909" s="58"/>
      <c r="M909" s="58"/>
    </row>
    <row r="910">
      <c r="K910" s="58"/>
      <c r="L910" s="58"/>
      <c r="M910" s="58"/>
    </row>
    <row r="911">
      <c r="K911" s="58"/>
      <c r="L911" s="58"/>
      <c r="M911" s="58"/>
    </row>
    <row r="912">
      <c r="K912" s="58"/>
      <c r="L912" s="58"/>
      <c r="M912" s="58"/>
    </row>
    <row r="913">
      <c r="K913" s="58"/>
      <c r="L913" s="58"/>
      <c r="M913" s="58"/>
    </row>
    <row r="914">
      <c r="K914" s="58"/>
      <c r="L914" s="58"/>
      <c r="M914" s="58"/>
    </row>
    <row r="915">
      <c r="K915" s="58"/>
      <c r="L915" s="58"/>
      <c r="M915" s="58"/>
    </row>
    <row r="916">
      <c r="K916" s="58"/>
      <c r="L916" s="58"/>
      <c r="M916" s="58"/>
    </row>
    <row r="917">
      <c r="K917" s="58"/>
      <c r="L917" s="58"/>
      <c r="M917" s="58"/>
    </row>
    <row r="918">
      <c r="K918" s="58"/>
      <c r="L918" s="58"/>
      <c r="M918" s="58"/>
    </row>
    <row r="919">
      <c r="K919" s="58"/>
      <c r="L919" s="58"/>
      <c r="M919" s="58"/>
    </row>
    <row r="920">
      <c r="K920" s="58"/>
      <c r="L920" s="58"/>
      <c r="M920" s="58"/>
    </row>
    <row r="921">
      <c r="K921" s="58"/>
      <c r="L921" s="58"/>
      <c r="M921" s="58"/>
    </row>
    <row r="922">
      <c r="K922" s="58"/>
      <c r="L922" s="58"/>
      <c r="M922" s="58"/>
    </row>
    <row r="923">
      <c r="K923" s="58"/>
      <c r="L923" s="58"/>
      <c r="M923" s="58"/>
    </row>
    <row r="924">
      <c r="K924" s="58"/>
      <c r="L924" s="58"/>
      <c r="M924" s="58"/>
    </row>
    <row r="925">
      <c r="K925" s="58"/>
      <c r="L925" s="58"/>
      <c r="M925" s="58"/>
    </row>
    <row r="926">
      <c r="K926" s="58"/>
      <c r="L926" s="58"/>
      <c r="M926" s="58"/>
    </row>
    <row r="927">
      <c r="K927" s="58"/>
      <c r="L927" s="58"/>
      <c r="M927" s="58"/>
    </row>
    <row r="928">
      <c r="K928" s="58"/>
      <c r="L928" s="58"/>
      <c r="M928" s="58"/>
    </row>
    <row r="929">
      <c r="K929" s="58"/>
      <c r="L929" s="58"/>
      <c r="M929" s="58"/>
    </row>
    <row r="930">
      <c r="K930" s="58"/>
      <c r="L930" s="58"/>
      <c r="M930" s="58"/>
    </row>
    <row r="931">
      <c r="K931" s="58"/>
      <c r="L931" s="58"/>
      <c r="M931" s="58"/>
    </row>
    <row r="932">
      <c r="K932" s="58"/>
      <c r="L932" s="58"/>
      <c r="M932" s="58"/>
    </row>
    <row r="933">
      <c r="K933" s="58"/>
      <c r="L933" s="58"/>
      <c r="M933" s="58"/>
    </row>
    <row r="934">
      <c r="K934" s="58"/>
      <c r="L934" s="58"/>
      <c r="M934" s="58"/>
    </row>
    <row r="935">
      <c r="K935" s="58"/>
      <c r="L935" s="58"/>
      <c r="M935" s="58"/>
    </row>
    <row r="936">
      <c r="K936" s="58"/>
      <c r="L936" s="58"/>
      <c r="M936" s="58"/>
    </row>
    <row r="937">
      <c r="K937" s="58"/>
      <c r="L937" s="58"/>
      <c r="M937" s="58"/>
    </row>
    <row r="938">
      <c r="K938" s="58"/>
      <c r="L938" s="58"/>
      <c r="M938" s="58"/>
    </row>
    <row r="939">
      <c r="K939" s="58"/>
      <c r="L939" s="58"/>
      <c r="M939" s="58"/>
    </row>
    <row r="940">
      <c r="K940" s="58"/>
      <c r="L940" s="58"/>
      <c r="M940" s="58"/>
    </row>
    <row r="941">
      <c r="K941" s="58"/>
      <c r="L941" s="58"/>
      <c r="M941" s="58"/>
    </row>
    <row r="942">
      <c r="K942" s="58"/>
      <c r="L942" s="58"/>
      <c r="M942" s="58"/>
    </row>
    <row r="943">
      <c r="K943" s="58"/>
      <c r="L943" s="58"/>
      <c r="M943" s="58"/>
    </row>
    <row r="944">
      <c r="K944" s="58"/>
      <c r="L944" s="58"/>
      <c r="M944" s="58"/>
    </row>
    <row r="945">
      <c r="K945" s="58"/>
      <c r="L945" s="58"/>
      <c r="M945" s="58"/>
    </row>
    <row r="946">
      <c r="K946" s="58"/>
      <c r="L946" s="58"/>
      <c r="M946" s="58"/>
    </row>
    <row r="947">
      <c r="K947" s="58"/>
      <c r="L947" s="58"/>
      <c r="M947" s="58"/>
    </row>
    <row r="948">
      <c r="K948" s="58"/>
      <c r="L948" s="58"/>
      <c r="M948" s="58"/>
    </row>
    <row r="949">
      <c r="K949" s="58"/>
      <c r="L949" s="58"/>
      <c r="M949" s="58"/>
    </row>
    <row r="950">
      <c r="K950" s="58"/>
      <c r="L950" s="58"/>
      <c r="M950" s="58"/>
    </row>
    <row r="951">
      <c r="K951" s="58"/>
      <c r="L951" s="58"/>
      <c r="M951" s="58"/>
    </row>
    <row r="952">
      <c r="K952" s="58"/>
      <c r="L952" s="58"/>
      <c r="M952" s="58"/>
    </row>
    <row r="953">
      <c r="K953" s="58"/>
      <c r="L953" s="58"/>
      <c r="M953" s="58"/>
    </row>
    <row r="954">
      <c r="K954" s="58"/>
      <c r="L954" s="58"/>
      <c r="M954" s="58"/>
    </row>
    <row r="955">
      <c r="K955" s="58"/>
      <c r="L955" s="58"/>
      <c r="M955" s="58"/>
    </row>
    <row r="956">
      <c r="K956" s="58"/>
      <c r="L956" s="58"/>
      <c r="M956" s="58"/>
    </row>
    <row r="957">
      <c r="K957" s="58"/>
      <c r="L957" s="58"/>
      <c r="M957" s="58"/>
    </row>
    <row r="958">
      <c r="K958" s="58"/>
      <c r="L958" s="58"/>
      <c r="M958" s="58"/>
    </row>
    <row r="959">
      <c r="K959" s="58"/>
      <c r="L959" s="58"/>
      <c r="M959" s="58"/>
    </row>
    <row r="960">
      <c r="K960" s="58"/>
      <c r="L960" s="58"/>
      <c r="M960" s="58"/>
    </row>
    <row r="961">
      <c r="K961" s="58"/>
      <c r="L961" s="58"/>
      <c r="M961" s="58"/>
    </row>
    <row r="962">
      <c r="K962" s="58"/>
      <c r="L962" s="58"/>
      <c r="M962" s="58"/>
    </row>
    <row r="963">
      <c r="K963" s="58"/>
      <c r="L963" s="58"/>
      <c r="M963" s="58"/>
    </row>
    <row r="964">
      <c r="K964" s="58"/>
      <c r="L964" s="58"/>
      <c r="M964" s="58"/>
    </row>
    <row r="965">
      <c r="K965" s="58"/>
      <c r="L965" s="58"/>
      <c r="M965" s="58"/>
    </row>
    <row r="966">
      <c r="K966" s="58"/>
      <c r="L966" s="58"/>
      <c r="M966" s="58"/>
    </row>
    <row r="967">
      <c r="K967" s="58"/>
      <c r="L967" s="58"/>
      <c r="M967" s="58"/>
    </row>
    <row r="968">
      <c r="K968" s="58"/>
      <c r="L968" s="58"/>
      <c r="M968" s="58"/>
    </row>
    <row r="969">
      <c r="K969" s="58"/>
      <c r="L969" s="58"/>
      <c r="M969" s="58"/>
    </row>
    <row r="970">
      <c r="K970" s="58"/>
      <c r="L970" s="58"/>
      <c r="M970" s="58"/>
    </row>
    <row r="971">
      <c r="K971" s="58"/>
      <c r="L971" s="58"/>
      <c r="M971" s="58"/>
    </row>
    <row r="972">
      <c r="K972" s="58"/>
      <c r="L972" s="58"/>
      <c r="M972" s="58"/>
    </row>
    <row r="973">
      <c r="K973" s="58"/>
      <c r="L973" s="58"/>
      <c r="M973" s="58"/>
    </row>
    <row r="974">
      <c r="K974" s="58"/>
      <c r="L974" s="58"/>
      <c r="M974" s="58"/>
    </row>
    <row r="975">
      <c r="K975" s="58"/>
      <c r="L975" s="58"/>
      <c r="M975" s="58"/>
    </row>
    <row r="976">
      <c r="K976" s="58"/>
      <c r="L976" s="58"/>
      <c r="M976" s="58"/>
    </row>
    <row r="977">
      <c r="K977" s="58"/>
      <c r="L977" s="58"/>
      <c r="M977" s="58"/>
    </row>
    <row r="978">
      <c r="K978" s="58"/>
      <c r="L978" s="58"/>
      <c r="M978" s="58"/>
    </row>
    <row r="979">
      <c r="K979" s="58"/>
      <c r="L979" s="58"/>
      <c r="M979" s="58"/>
    </row>
    <row r="980">
      <c r="K980" s="58"/>
      <c r="L980" s="58"/>
      <c r="M980" s="58"/>
    </row>
    <row r="981">
      <c r="K981" s="58"/>
      <c r="L981" s="58"/>
      <c r="M981" s="58"/>
    </row>
    <row r="982">
      <c r="K982" s="58"/>
      <c r="L982" s="58"/>
      <c r="M982" s="58"/>
    </row>
    <row r="983">
      <c r="K983" s="58"/>
      <c r="L983" s="58"/>
      <c r="M983" s="58"/>
    </row>
    <row r="984">
      <c r="K984" s="58"/>
      <c r="L984" s="58"/>
      <c r="M984" s="58"/>
    </row>
    <row r="985">
      <c r="K985" s="58"/>
      <c r="L985" s="58"/>
      <c r="M985" s="58"/>
    </row>
    <row r="986">
      <c r="K986" s="58"/>
      <c r="L986" s="58"/>
      <c r="M986" s="58"/>
    </row>
    <row r="987">
      <c r="K987" s="58"/>
      <c r="L987" s="58"/>
      <c r="M987" s="58"/>
    </row>
    <row r="988">
      <c r="K988" s="58"/>
      <c r="L988" s="58"/>
      <c r="M988" s="58"/>
    </row>
    <row r="989">
      <c r="K989" s="58"/>
      <c r="L989" s="58"/>
      <c r="M989" s="58"/>
    </row>
    <row r="990">
      <c r="K990" s="58"/>
      <c r="L990" s="58"/>
      <c r="M990" s="58"/>
    </row>
    <row r="991">
      <c r="K991" s="58"/>
      <c r="L991" s="58"/>
      <c r="M991" s="58"/>
    </row>
    <row r="992">
      <c r="K992" s="58"/>
      <c r="L992" s="58"/>
      <c r="M992" s="58"/>
    </row>
    <row r="993">
      <c r="K993" s="58"/>
      <c r="L993" s="58"/>
      <c r="M993" s="58"/>
    </row>
    <row r="994">
      <c r="K994" s="58"/>
      <c r="L994" s="58"/>
      <c r="M994" s="58"/>
    </row>
    <row r="995">
      <c r="K995" s="58"/>
      <c r="L995" s="58"/>
      <c r="M995" s="58"/>
    </row>
    <row r="996">
      <c r="K996" s="58"/>
      <c r="L996" s="58"/>
      <c r="M996" s="58"/>
    </row>
    <row r="997">
      <c r="K997" s="58"/>
      <c r="L997" s="58"/>
      <c r="M997" s="58"/>
    </row>
    <row r="998">
      <c r="K998" s="58"/>
      <c r="L998" s="58"/>
      <c r="M998" s="58"/>
    </row>
    <row r="999">
      <c r="K999" s="58"/>
      <c r="L999" s="58"/>
      <c r="M999" s="58"/>
    </row>
    <row r="1000">
      <c r="K1000" s="58"/>
      <c r="L1000" s="58"/>
      <c r="M1000" s="58"/>
    </row>
  </sheetData>
  <dataValidations>
    <dataValidation type="list" allowBlank="1" showErrorMessage="1" sqref="J2:J562">
      <formula1>"Generalizable,1. Semantically dissimilar,2a. Project specific,2b. Applicability of context manager,One developer"</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4.25"/>
    <col customWidth="1" min="2" max="2" width="25.63"/>
    <col customWidth="1" min="3" max="3" width="25.38"/>
    <col customWidth="1" min="4" max="4" width="11.0"/>
    <col customWidth="1" min="5" max="5" width="10.63"/>
    <col customWidth="1" min="7" max="7" width="5.88"/>
    <col customWidth="1" min="8" max="8" width="8.75"/>
    <col customWidth="1" min="9" max="9" width="8.63"/>
    <col customWidth="1" min="10" max="10" width="22.13"/>
    <col customWidth="1" min="11" max="11" width="25.5"/>
  </cols>
  <sheetData>
    <row r="1">
      <c r="A1" s="84" t="s">
        <v>525</v>
      </c>
      <c r="B1" s="84" t="s">
        <v>0</v>
      </c>
      <c r="C1" s="16" t="s">
        <v>1</v>
      </c>
      <c r="D1" s="16" t="s">
        <v>508</v>
      </c>
      <c r="E1" s="16" t="s">
        <v>509</v>
      </c>
      <c r="F1" s="72" t="s">
        <v>512</v>
      </c>
      <c r="G1" s="72" t="s">
        <v>513</v>
      </c>
      <c r="H1" s="72" t="s">
        <v>514</v>
      </c>
      <c r="I1" s="85" t="s">
        <v>515</v>
      </c>
      <c r="J1" s="86" t="s">
        <v>528</v>
      </c>
      <c r="K1" s="87" t="s">
        <v>743</v>
      </c>
      <c r="L1" s="87" t="s">
        <v>744</v>
      </c>
      <c r="M1" s="87" t="s">
        <v>745</v>
      </c>
    </row>
    <row r="2">
      <c r="A2" s="17">
        <v>1.0</v>
      </c>
      <c r="B2" s="17" t="s">
        <v>8</v>
      </c>
      <c r="C2" s="17" t="s">
        <v>520</v>
      </c>
      <c r="D2" s="17">
        <v>467.0</v>
      </c>
      <c r="E2" s="17">
        <v>0.0</v>
      </c>
      <c r="F2" s="17">
        <v>3.0</v>
      </c>
      <c r="G2" s="17">
        <v>8.0</v>
      </c>
      <c r="H2" s="17">
        <v>3.0</v>
      </c>
      <c r="I2" s="17">
        <v>3.0</v>
      </c>
      <c r="J2" s="17" t="s">
        <v>765</v>
      </c>
      <c r="K2" s="58"/>
      <c r="L2" s="44" t="s">
        <v>772</v>
      </c>
      <c r="M2" s="58"/>
    </row>
    <row r="3">
      <c r="E3" s="17">
        <v>1.0</v>
      </c>
      <c r="F3" s="17">
        <v>3.0</v>
      </c>
      <c r="G3" s="17">
        <v>10.0</v>
      </c>
      <c r="H3" s="17">
        <v>1.0</v>
      </c>
      <c r="I3" s="17">
        <v>2.0</v>
      </c>
      <c r="J3" s="17" t="s">
        <v>765</v>
      </c>
      <c r="K3" s="58"/>
      <c r="L3" s="44" t="s">
        <v>772</v>
      </c>
      <c r="M3" s="58"/>
    </row>
    <row r="4">
      <c r="E4" s="17">
        <v>2.0</v>
      </c>
      <c r="F4" s="17">
        <v>3.0</v>
      </c>
      <c r="G4" s="17">
        <v>11.0</v>
      </c>
      <c r="H4" s="17">
        <v>1.0</v>
      </c>
      <c r="I4" s="17">
        <v>1.0</v>
      </c>
      <c r="J4" s="17" t="s">
        <v>747</v>
      </c>
      <c r="K4" s="58"/>
      <c r="L4" s="58"/>
      <c r="M4" s="58"/>
    </row>
    <row r="5">
      <c r="E5" s="17">
        <v>3.0</v>
      </c>
      <c r="F5" s="17">
        <v>3.0</v>
      </c>
      <c r="G5" s="17">
        <v>4.0</v>
      </c>
      <c r="H5" s="17">
        <v>3.0</v>
      </c>
      <c r="I5" s="17">
        <v>3.0</v>
      </c>
      <c r="J5" s="17" t="s">
        <v>765</v>
      </c>
      <c r="K5" s="58"/>
      <c r="L5" s="44" t="s">
        <v>772</v>
      </c>
      <c r="M5" s="58"/>
    </row>
    <row r="6">
      <c r="E6" s="17">
        <v>4.0</v>
      </c>
      <c r="F6" s="17">
        <v>3.0</v>
      </c>
      <c r="G6" s="17">
        <v>5.0</v>
      </c>
      <c r="H6" s="17">
        <v>2.0</v>
      </c>
      <c r="I6" s="17">
        <v>2.0</v>
      </c>
      <c r="J6" s="17" t="s">
        <v>773</v>
      </c>
      <c r="K6" s="44" t="s">
        <v>774</v>
      </c>
      <c r="L6" s="58"/>
      <c r="M6" s="58"/>
    </row>
    <row r="7">
      <c r="E7" s="17">
        <v>5.0</v>
      </c>
      <c r="F7" s="17">
        <v>5.0</v>
      </c>
      <c r="G7" s="17">
        <v>15.0</v>
      </c>
      <c r="H7" s="17">
        <v>1.0</v>
      </c>
      <c r="I7" s="17">
        <v>1.0</v>
      </c>
      <c r="J7" s="17" t="s">
        <v>747</v>
      </c>
      <c r="K7" s="58"/>
      <c r="L7" s="58"/>
      <c r="M7" s="58"/>
    </row>
    <row r="8">
      <c r="E8" s="17">
        <v>6.0</v>
      </c>
      <c r="F8" s="17">
        <v>3.0</v>
      </c>
      <c r="G8" s="17">
        <v>6.0</v>
      </c>
      <c r="H8" s="17">
        <v>3.0</v>
      </c>
      <c r="I8" s="17">
        <v>3.0</v>
      </c>
      <c r="J8" s="17" t="s">
        <v>765</v>
      </c>
      <c r="K8" s="58"/>
      <c r="L8" s="44" t="s">
        <v>772</v>
      </c>
      <c r="M8" s="58"/>
    </row>
    <row r="9">
      <c r="E9" s="17">
        <v>7.0</v>
      </c>
      <c r="F9" s="17">
        <v>4.0</v>
      </c>
      <c r="G9" s="17">
        <v>11.0</v>
      </c>
      <c r="H9" s="17">
        <v>1.0</v>
      </c>
      <c r="I9" s="17">
        <v>1.0</v>
      </c>
      <c r="J9" s="17" t="s">
        <v>747</v>
      </c>
      <c r="K9" s="58"/>
      <c r="L9" s="58"/>
      <c r="M9" s="58"/>
    </row>
    <row r="10">
      <c r="E10" s="17">
        <v>8.0</v>
      </c>
      <c r="F10" s="17">
        <v>3.0</v>
      </c>
      <c r="G10" s="17">
        <v>7.0</v>
      </c>
      <c r="H10" s="17">
        <v>1.0</v>
      </c>
      <c r="I10" s="17">
        <v>1.0</v>
      </c>
      <c r="J10" s="17" t="s">
        <v>747</v>
      </c>
      <c r="K10" s="58"/>
      <c r="L10" s="58"/>
      <c r="M10" s="58"/>
    </row>
    <row r="11">
      <c r="E11" s="17">
        <v>9.0</v>
      </c>
      <c r="F11" s="17">
        <v>4.0</v>
      </c>
      <c r="G11" s="17">
        <v>8.0</v>
      </c>
      <c r="H11" s="17">
        <v>3.0</v>
      </c>
      <c r="I11" s="17">
        <v>3.0</v>
      </c>
      <c r="J11" s="17" t="s">
        <v>765</v>
      </c>
      <c r="K11" s="58"/>
      <c r="L11" s="44" t="s">
        <v>772</v>
      </c>
      <c r="M11" s="58"/>
    </row>
    <row r="12">
      <c r="E12" s="17">
        <v>10.0</v>
      </c>
      <c r="F12" s="17">
        <v>9.0</v>
      </c>
      <c r="G12" s="17">
        <v>8.0</v>
      </c>
      <c r="H12" s="17">
        <v>9.0</v>
      </c>
      <c r="I12" s="17">
        <v>9.0</v>
      </c>
      <c r="J12" s="17" t="s">
        <v>765</v>
      </c>
      <c r="K12" s="58"/>
      <c r="L12" s="44" t="s">
        <v>772</v>
      </c>
      <c r="M12" s="58"/>
    </row>
    <row r="13">
      <c r="E13" s="17">
        <v>11.0</v>
      </c>
      <c r="F13" s="17">
        <v>4.0</v>
      </c>
      <c r="G13" s="17">
        <v>6.0</v>
      </c>
      <c r="H13" s="17">
        <v>4.0</v>
      </c>
      <c r="I13" s="17">
        <v>4.0</v>
      </c>
      <c r="J13" s="17" t="s">
        <v>748</v>
      </c>
      <c r="K13" s="44" t="s">
        <v>775</v>
      </c>
      <c r="L13" s="58"/>
      <c r="M13" s="58"/>
    </row>
    <row r="14">
      <c r="E14" s="17">
        <v>12.0</v>
      </c>
      <c r="F14" s="17">
        <v>3.0</v>
      </c>
      <c r="G14" s="17">
        <v>5.0</v>
      </c>
      <c r="H14" s="17">
        <v>1.0</v>
      </c>
      <c r="I14" s="17">
        <v>1.0</v>
      </c>
      <c r="J14" s="17" t="s">
        <v>747</v>
      </c>
      <c r="K14" s="58"/>
      <c r="L14" s="58"/>
      <c r="M14" s="58"/>
    </row>
    <row r="15">
      <c r="E15" s="17">
        <v>13.0</v>
      </c>
      <c r="F15" s="17">
        <v>4.0</v>
      </c>
      <c r="G15" s="17">
        <v>8.0</v>
      </c>
      <c r="H15" s="17">
        <v>4.0</v>
      </c>
      <c r="I15" s="17">
        <v>4.0</v>
      </c>
      <c r="J15" s="17" t="s">
        <v>765</v>
      </c>
      <c r="K15" s="58"/>
      <c r="L15" s="44" t="s">
        <v>772</v>
      </c>
      <c r="M15" s="58"/>
    </row>
    <row r="16">
      <c r="E16" s="17">
        <v>14.0</v>
      </c>
      <c r="F16" s="17">
        <v>3.0</v>
      </c>
      <c r="G16" s="17">
        <v>9.0</v>
      </c>
      <c r="H16" s="17">
        <v>3.0</v>
      </c>
      <c r="I16" s="17">
        <v>3.0</v>
      </c>
      <c r="J16" s="17" t="s">
        <v>765</v>
      </c>
      <c r="K16" s="58"/>
      <c r="L16" s="44" t="s">
        <v>772</v>
      </c>
      <c r="M16" s="58"/>
    </row>
    <row r="17">
      <c r="E17" s="17">
        <v>15.0</v>
      </c>
      <c r="F17" s="17">
        <v>5.0</v>
      </c>
      <c r="G17" s="17">
        <v>5.0</v>
      </c>
      <c r="H17" s="17">
        <v>5.0</v>
      </c>
      <c r="I17" s="17">
        <v>5.0</v>
      </c>
      <c r="J17" s="17" t="s">
        <v>748</v>
      </c>
      <c r="K17" s="44" t="s">
        <v>775</v>
      </c>
      <c r="L17" s="58"/>
      <c r="M17" s="58"/>
    </row>
    <row r="18">
      <c r="E18" s="17">
        <v>16.0</v>
      </c>
      <c r="F18" s="17">
        <v>3.0</v>
      </c>
      <c r="G18" s="17">
        <v>6.0</v>
      </c>
      <c r="H18" s="17">
        <v>3.0</v>
      </c>
      <c r="I18" s="17">
        <v>3.0</v>
      </c>
      <c r="J18" s="17" t="s">
        <v>748</v>
      </c>
      <c r="K18" s="44" t="s">
        <v>775</v>
      </c>
      <c r="L18" s="58"/>
      <c r="M18" s="58"/>
    </row>
    <row r="19">
      <c r="E19" s="17">
        <v>17.0</v>
      </c>
      <c r="F19" s="17">
        <v>3.0</v>
      </c>
      <c r="G19" s="17">
        <v>13.0</v>
      </c>
      <c r="H19" s="17">
        <v>1.0</v>
      </c>
      <c r="I19" s="17">
        <v>1.0</v>
      </c>
      <c r="J19" s="17" t="s">
        <v>747</v>
      </c>
      <c r="K19" s="58"/>
      <c r="L19" s="58"/>
      <c r="M19" s="58"/>
    </row>
    <row r="20">
      <c r="E20" s="17">
        <v>18.0</v>
      </c>
      <c r="F20" s="17">
        <v>3.0</v>
      </c>
      <c r="G20" s="17">
        <v>8.0</v>
      </c>
      <c r="H20" s="17">
        <v>3.0</v>
      </c>
      <c r="I20" s="17">
        <v>3.0</v>
      </c>
      <c r="J20" s="17" t="s">
        <v>765</v>
      </c>
      <c r="K20" s="58"/>
      <c r="L20" s="44" t="s">
        <v>772</v>
      </c>
      <c r="M20" s="58"/>
    </row>
    <row r="21">
      <c r="E21" s="17">
        <v>19.0</v>
      </c>
      <c r="F21" s="17">
        <v>3.0</v>
      </c>
      <c r="G21" s="17">
        <v>5.0</v>
      </c>
      <c r="H21" s="17">
        <v>2.0</v>
      </c>
      <c r="I21" s="17">
        <v>2.0</v>
      </c>
      <c r="J21" s="17" t="s">
        <v>748</v>
      </c>
      <c r="K21" s="44" t="s">
        <v>775</v>
      </c>
      <c r="L21" s="58"/>
      <c r="M21" s="58"/>
    </row>
    <row r="22">
      <c r="E22" s="17">
        <v>20.0</v>
      </c>
      <c r="F22" s="17">
        <v>3.0</v>
      </c>
      <c r="G22" s="17">
        <v>6.0</v>
      </c>
      <c r="H22" s="17">
        <v>3.0</v>
      </c>
      <c r="I22" s="17">
        <v>3.0</v>
      </c>
      <c r="J22" s="17" t="s">
        <v>748</v>
      </c>
      <c r="K22" s="44" t="s">
        <v>775</v>
      </c>
      <c r="L22" s="58"/>
      <c r="M22" s="58"/>
    </row>
    <row r="23">
      <c r="E23" s="17">
        <v>21.0</v>
      </c>
      <c r="F23" s="17">
        <v>3.0</v>
      </c>
      <c r="G23" s="17">
        <v>6.0</v>
      </c>
      <c r="H23" s="17">
        <v>3.0</v>
      </c>
      <c r="I23" s="17">
        <v>3.0</v>
      </c>
      <c r="J23" s="17" t="s">
        <v>748</v>
      </c>
      <c r="K23" s="44" t="s">
        <v>775</v>
      </c>
      <c r="L23" s="58"/>
      <c r="M23" s="58"/>
    </row>
    <row r="24">
      <c r="E24" s="17">
        <v>22.0</v>
      </c>
      <c r="F24" s="17">
        <v>3.0</v>
      </c>
      <c r="G24" s="17">
        <v>5.0</v>
      </c>
      <c r="H24" s="17">
        <v>3.0</v>
      </c>
      <c r="I24" s="17">
        <v>3.0</v>
      </c>
      <c r="J24" s="17" t="s">
        <v>748</v>
      </c>
      <c r="K24" s="44" t="s">
        <v>775</v>
      </c>
      <c r="L24" s="58"/>
      <c r="M24" s="58"/>
    </row>
    <row r="25">
      <c r="E25" s="17">
        <v>23.0</v>
      </c>
      <c r="F25" s="17">
        <v>3.0</v>
      </c>
      <c r="G25" s="17">
        <v>12.0</v>
      </c>
      <c r="H25" s="17">
        <v>3.0</v>
      </c>
      <c r="I25" s="17">
        <v>3.0</v>
      </c>
      <c r="J25" s="17" t="s">
        <v>748</v>
      </c>
      <c r="K25" s="44" t="s">
        <v>775</v>
      </c>
      <c r="L25" s="58"/>
      <c r="M25" s="58"/>
    </row>
    <row r="26">
      <c r="E26" s="17">
        <v>24.0</v>
      </c>
      <c r="F26" s="17">
        <v>3.0</v>
      </c>
      <c r="G26" s="17">
        <v>6.0</v>
      </c>
      <c r="H26" s="17">
        <v>3.0</v>
      </c>
      <c r="I26" s="17">
        <v>3.0</v>
      </c>
      <c r="J26" s="17" t="s">
        <v>748</v>
      </c>
      <c r="K26" s="44" t="s">
        <v>775</v>
      </c>
      <c r="L26" s="58"/>
      <c r="M26" s="58"/>
    </row>
    <row r="27">
      <c r="E27" s="17">
        <v>25.0</v>
      </c>
      <c r="F27" s="17">
        <v>3.0</v>
      </c>
      <c r="G27" s="17">
        <v>7.0</v>
      </c>
      <c r="H27" s="17">
        <v>3.0</v>
      </c>
      <c r="I27" s="17">
        <v>3.0</v>
      </c>
      <c r="J27" s="17" t="s">
        <v>748</v>
      </c>
      <c r="K27" s="44" t="s">
        <v>775</v>
      </c>
      <c r="L27" s="58"/>
      <c r="M27" s="58"/>
    </row>
    <row r="28">
      <c r="E28" s="17">
        <v>26.0</v>
      </c>
      <c r="F28" s="17">
        <v>4.0</v>
      </c>
      <c r="G28" s="17">
        <v>7.0</v>
      </c>
      <c r="H28" s="17">
        <v>3.0</v>
      </c>
      <c r="I28" s="17">
        <v>3.0</v>
      </c>
      <c r="J28" s="17" t="s">
        <v>748</v>
      </c>
      <c r="K28" s="44" t="s">
        <v>775</v>
      </c>
      <c r="L28" s="58"/>
      <c r="M28" s="58"/>
    </row>
    <row r="29">
      <c r="E29" s="17">
        <v>27.0</v>
      </c>
      <c r="F29" s="17">
        <v>3.0</v>
      </c>
      <c r="G29" s="17">
        <v>6.0</v>
      </c>
      <c r="H29" s="17">
        <v>2.0</v>
      </c>
      <c r="I29" s="17">
        <v>2.0</v>
      </c>
      <c r="J29" s="17" t="s">
        <v>765</v>
      </c>
      <c r="K29" s="44"/>
      <c r="L29" s="44" t="s">
        <v>772</v>
      </c>
      <c r="M29" s="58"/>
    </row>
    <row r="30">
      <c r="E30" s="17">
        <v>28.0</v>
      </c>
      <c r="F30" s="17">
        <v>3.0</v>
      </c>
      <c r="G30" s="17">
        <v>3.0</v>
      </c>
      <c r="H30" s="17">
        <v>3.0</v>
      </c>
      <c r="I30" s="17">
        <v>3.0</v>
      </c>
      <c r="J30" s="17" t="s">
        <v>748</v>
      </c>
      <c r="K30" s="44" t="s">
        <v>775</v>
      </c>
      <c r="L30" s="58"/>
      <c r="M30" s="58"/>
    </row>
    <row r="31">
      <c r="E31" s="17">
        <v>29.0</v>
      </c>
      <c r="F31" s="17">
        <v>4.0</v>
      </c>
      <c r="G31" s="17">
        <v>5.0</v>
      </c>
      <c r="H31" s="17">
        <v>3.0</v>
      </c>
      <c r="I31" s="17">
        <v>3.0</v>
      </c>
      <c r="J31" s="17" t="s">
        <v>748</v>
      </c>
      <c r="K31" s="44" t="s">
        <v>775</v>
      </c>
      <c r="L31" s="58"/>
      <c r="M31" s="58"/>
    </row>
    <row r="32">
      <c r="E32" s="17">
        <v>30.0</v>
      </c>
      <c r="F32" s="17">
        <v>3.0</v>
      </c>
      <c r="G32" s="17">
        <v>10.0</v>
      </c>
      <c r="H32" s="17">
        <v>1.0</v>
      </c>
      <c r="I32" s="17">
        <v>1.0</v>
      </c>
      <c r="J32" s="17" t="s">
        <v>747</v>
      </c>
      <c r="K32" s="58"/>
      <c r="L32" s="58"/>
      <c r="M32" s="58"/>
    </row>
    <row r="33">
      <c r="E33" s="17">
        <v>31.0</v>
      </c>
      <c r="F33" s="17">
        <v>4.0</v>
      </c>
      <c r="G33" s="17">
        <v>5.0</v>
      </c>
      <c r="H33" s="17">
        <v>3.0</v>
      </c>
      <c r="I33" s="17">
        <v>3.0</v>
      </c>
      <c r="J33" s="17" t="s">
        <v>748</v>
      </c>
      <c r="K33" s="44" t="s">
        <v>775</v>
      </c>
      <c r="L33" s="58"/>
      <c r="M33" s="58"/>
    </row>
    <row r="34">
      <c r="E34" s="17">
        <v>32.0</v>
      </c>
      <c r="F34" s="17">
        <v>3.0</v>
      </c>
      <c r="G34" s="17">
        <v>3.0</v>
      </c>
      <c r="H34" s="17">
        <v>3.0</v>
      </c>
      <c r="I34" s="17">
        <v>3.0</v>
      </c>
      <c r="J34" s="17" t="s">
        <v>748</v>
      </c>
      <c r="K34" s="44" t="s">
        <v>775</v>
      </c>
      <c r="L34" s="58"/>
      <c r="M34" s="58"/>
    </row>
    <row r="35">
      <c r="E35" s="17">
        <v>33.0</v>
      </c>
      <c r="F35" s="17">
        <v>3.0</v>
      </c>
      <c r="G35" s="17">
        <v>4.0</v>
      </c>
      <c r="H35" s="17">
        <v>2.0</v>
      </c>
      <c r="I35" s="17">
        <v>3.0</v>
      </c>
      <c r="J35" s="17" t="s">
        <v>748</v>
      </c>
      <c r="K35" s="44" t="s">
        <v>775</v>
      </c>
      <c r="L35" s="58"/>
      <c r="M35" s="58"/>
    </row>
    <row r="36">
      <c r="E36" s="17">
        <v>34.0</v>
      </c>
      <c r="F36" s="17">
        <v>3.0</v>
      </c>
      <c r="G36" s="17">
        <v>7.0</v>
      </c>
      <c r="H36" s="17">
        <v>3.0</v>
      </c>
      <c r="I36" s="17">
        <v>3.0</v>
      </c>
      <c r="J36" s="17" t="s">
        <v>748</v>
      </c>
      <c r="K36" s="44" t="s">
        <v>776</v>
      </c>
      <c r="L36" s="58"/>
      <c r="M36" s="58"/>
    </row>
    <row r="37">
      <c r="E37" s="17">
        <v>35.0</v>
      </c>
      <c r="F37" s="17">
        <v>3.0</v>
      </c>
      <c r="G37" s="17">
        <v>7.0</v>
      </c>
      <c r="H37" s="17">
        <v>3.0</v>
      </c>
      <c r="I37" s="17">
        <v>3.0</v>
      </c>
      <c r="J37" s="17" t="s">
        <v>748</v>
      </c>
      <c r="K37" s="44" t="s">
        <v>775</v>
      </c>
      <c r="L37" s="58"/>
      <c r="M37" s="58"/>
    </row>
    <row r="38">
      <c r="E38" s="17">
        <v>36.0</v>
      </c>
      <c r="F38" s="17">
        <v>3.0</v>
      </c>
      <c r="G38" s="17">
        <v>6.0</v>
      </c>
      <c r="H38" s="17">
        <v>3.0</v>
      </c>
      <c r="I38" s="17">
        <v>3.0</v>
      </c>
      <c r="J38" s="17" t="s">
        <v>748</v>
      </c>
      <c r="K38" s="44" t="s">
        <v>775</v>
      </c>
      <c r="L38" s="58"/>
      <c r="M38" s="58"/>
    </row>
    <row r="39">
      <c r="E39" s="17">
        <v>37.0</v>
      </c>
      <c r="F39" s="17">
        <v>3.0</v>
      </c>
      <c r="G39" s="17">
        <v>7.0</v>
      </c>
      <c r="H39" s="17">
        <v>1.0</v>
      </c>
      <c r="I39" s="17">
        <v>2.0</v>
      </c>
      <c r="J39" s="17" t="s">
        <v>765</v>
      </c>
      <c r="K39" s="58"/>
      <c r="L39" s="44" t="s">
        <v>772</v>
      </c>
      <c r="M39" s="44" t="s">
        <v>560</v>
      </c>
    </row>
    <row r="40">
      <c r="E40" s="17">
        <v>38.0</v>
      </c>
      <c r="F40" s="17">
        <v>3.0</v>
      </c>
      <c r="G40" s="17">
        <v>4.0</v>
      </c>
      <c r="H40" s="17">
        <v>2.0</v>
      </c>
      <c r="I40" s="17">
        <v>2.0</v>
      </c>
      <c r="J40" s="17" t="s">
        <v>765</v>
      </c>
      <c r="K40" s="58"/>
      <c r="L40" s="44" t="s">
        <v>772</v>
      </c>
      <c r="M40" s="58"/>
    </row>
    <row r="41">
      <c r="E41" s="17">
        <v>39.0</v>
      </c>
      <c r="F41" s="17">
        <v>3.0</v>
      </c>
      <c r="G41" s="17">
        <v>3.0</v>
      </c>
      <c r="H41" s="17">
        <v>3.0</v>
      </c>
      <c r="I41" s="17">
        <v>3.0</v>
      </c>
      <c r="J41" s="17" t="s">
        <v>773</v>
      </c>
      <c r="K41" s="44" t="s">
        <v>777</v>
      </c>
      <c r="L41" s="58"/>
      <c r="M41" s="58"/>
    </row>
    <row r="42">
      <c r="E42" s="17">
        <v>40.0</v>
      </c>
      <c r="F42" s="17">
        <v>3.0</v>
      </c>
      <c r="G42" s="17">
        <v>6.0</v>
      </c>
      <c r="H42" s="17">
        <v>3.0</v>
      </c>
      <c r="I42" s="17">
        <v>3.0</v>
      </c>
      <c r="J42" s="17" t="s">
        <v>765</v>
      </c>
      <c r="K42" s="58"/>
      <c r="L42" s="44" t="s">
        <v>772</v>
      </c>
      <c r="M42" s="58"/>
    </row>
    <row r="43">
      <c r="E43" s="17">
        <v>41.0</v>
      </c>
      <c r="F43" s="17">
        <v>3.0</v>
      </c>
      <c r="G43" s="17">
        <v>4.0</v>
      </c>
      <c r="H43" s="17">
        <v>3.0</v>
      </c>
      <c r="I43" s="17">
        <v>3.0</v>
      </c>
      <c r="J43" s="17" t="s">
        <v>765</v>
      </c>
      <c r="K43" s="58"/>
      <c r="L43" s="44" t="s">
        <v>772</v>
      </c>
      <c r="M43" s="44" t="s">
        <v>564</v>
      </c>
    </row>
    <row r="44">
      <c r="E44" s="17">
        <v>42.0</v>
      </c>
      <c r="F44" s="17">
        <v>3.0</v>
      </c>
      <c r="G44" s="17">
        <v>8.0</v>
      </c>
      <c r="H44" s="17">
        <v>3.0</v>
      </c>
      <c r="I44" s="17">
        <v>3.0</v>
      </c>
      <c r="J44" s="17" t="s">
        <v>765</v>
      </c>
      <c r="K44" s="58"/>
      <c r="L44" s="44" t="s">
        <v>772</v>
      </c>
      <c r="M44" s="58"/>
    </row>
    <row r="45">
      <c r="E45" s="17">
        <v>43.0</v>
      </c>
      <c r="F45" s="17">
        <v>3.0</v>
      </c>
      <c r="G45" s="17">
        <v>6.0</v>
      </c>
      <c r="H45" s="17">
        <v>3.0</v>
      </c>
      <c r="I45" s="17">
        <v>3.0</v>
      </c>
      <c r="J45" s="17" t="s">
        <v>748</v>
      </c>
      <c r="K45" s="44" t="s">
        <v>775</v>
      </c>
      <c r="L45" s="58"/>
      <c r="M45" s="58"/>
    </row>
    <row r="46">
      <c r="E46" s="17">
        <v>44.0</v>
      </c>
      <c r="F46" s="17">
        <v>3.0</v>
      </c>
      <c r="G46" s="17">
        <v>5.0</v>
      </c>
      <c r="H46" s="17">
        <v>1.0</v>
      </c>
      <c r="I46" s="17">
        <v>1.0</v>
      </c>
      <c r="J46" s="17" t="s">
        <v>747</v>
      </c>
      <c r="K46" s="58"/>
      <c r="L46" s="58"/>
      <c r="M46" s="58"/>
    </row>
    <row r="47">
      <c r="E47" s="17">
        <v>45.0</v>
      </c>
      <c r="F47" s="17">
        <v>3.0</v>
      </c>
      <c r="G47" s="17">
        <v>20.0</v>
      </c>
      <c r="H47" s="17">
        <v>1.0</v>
      </c>
      <c r="I47" s="17">
        <v>1.0</v>
      </c>
      <c r="J47" s="17" t="s">
        <v>747</v>
      </c>
      <c r="K47" s="58"/>
      <c r="L47" s="58"/>
      <c r="M47" s="58"/>
    </row>
    <row r="48">
      <c r="E48" s="17">
        <v>46.0</v>
      </c>
      <c r="F48" s="17">
        <v>3.0</v>
      </c>
      <c r="G48" s="17">
        <v>5.0</v>
      </c>
      <c r="H48" s="17">
        <v>2.0</v>
      </c>
      <c r="I48" s="17">
        <v>2.0</v>
      </c>
      <c r="J48" s="17" t="s">
        <v>748</v>
      </c>
      <c r="K48" s="44" t="s">
        <v>775</v>
      </c>
      <c r="L48" s="58"/>
      <c r="M48" s="58"/>
    </row>
    <row r="49">
      <c r="E49" s="17">
        <v>47.0</v>
      </c>
      <c r="F49" s="17">
        <v>4.0</v>
      </c>
      <c r="G49" s="17">
        <v>10.0</v>
      </c>
      <c r="H49" s="17">
        <v>2.0</v>
      </c>
      <c r="I49" s="17">
        <v>1.0</v>
      </c>
      <c r="J49" s="17" t="s">
        <v>747</v>
      </c>
      <c r="K49" s="58"/>
      <c r="L49" s="58"/>
      <c r="M49" s="58"/>
    </row>
    <row r="50">
      <c r="E50" s="17">
        <v>48.0</v>
      </c>
      <c r="F50" s="17">
        <v>3.0</v>
      </c>
      <c r="G50" s="17">
        <v>7.0</v>
      </c>
      <c r="H50" s="17">
        <v>3.0</v>
      </c>
      <c r="I50" s="17">
        <v>3.0</v>
      </c>
      <c r="J50" s="17" t="s">
        <v>765</v>
      </c>
      <c r="K50" s="58"/>
      <c r="L50" s="44" t="s">
        <v>772</v>
      </c>
      <c r="M50" s="58"/>
    </row>
    <row r="51">
      <c r="E51" s="17">
        <v>49.0</v>
      </c>
      <c r="F51" s="17">
        <v>3.0</v>
      </c>
      <c r="G51" s="17">
        <v>8.0</v>
      </c>
      <c r="H51" s="17">
        <v>3.0</v>
      </c>
      <c r="I51" s="17">
        <v>3.0</v>
      </c>
      <c r="J51" s="17" t="s">
        <v>765</v>
      </c>
      <c r="K51" s="58"/>
      <c r="L51" s="44" t="s">
        <v>772</v>
      </c>
      <c r="M51" s="58"/>
    </row>
    <row r="52">
      <c r="E52" s="17">
        <v>50.0</v>
      </c>
      <c r="F52" s="17">
        <v>3.0</v>
      </c>
      <c r="G52" s="17">
        <v>7.0</v>
      </c>
      <c r="H52" s="17">
        <v>3.0</v>
      </c>
      <c r="I52" s="17">
        <v>3.0</v>
      </c>
      <c r="J52" s="17" t="s">
        <v>748</v>
      </c>
      <c r="K52" s="44" t="s">
        <v>775</v>
      </c>
      <c r="L52" s="58"/>
      <c r="M52" s="58"/>
    </row>
    <row r="53">
      <c r="E53" s="17">
        <v>51.0</v>
      </c>
      <c r="F53" s="17">
        <v>3.0</v>
      </c>
      <c r="G53" s="17">
        <v>7.0</v>
      </c>
      <c r="H53" s="17">
        <v>2.0</v>
      </c>
      <c r="I53" s="17">
        <v>3.0</v>
      </c>
      <c r="J53" s="17" t="s">
        <v>748</v>
      </c>
      <c r="K53" s="44" t="s">
        <v>775</v>
      </c>
      <c r="L53" s="58"/>
      <c r="M53" s="58"/>
    </row>
    <row r="54">
      <c r="E54" s="17">
        <v>52.0</v>
      </c>
      <c r="F54" s="17">
        <v>3.0</v>
      </c>
      <c r="G54" s="17">
        <v>4.0</v>
      </c>
      <c r="H54" s="17">
        <v>3.0</v>
      </c>
      <c r="I54" s="17">
        <v>3.0</v>
      </c>
      <c r="J54" s="17" t="s">
        <v>748</v>
      </c>
      <c r="K54" s="44" t="s">
        <v>775</v>
      </c>
      <c r="L54" s="58"/>
      <c r="M54" s="58"/>
    </row>
    <row r="55">
      <c r="E55" s="17">
        <v>53.0</v>
      </c>
      <c r="F55" s="17">
        <v>3.0</v>
      </c>
      <c r="G55" s="17">
        <v>10.0</v>
      </c>
      <c r="H55" s="17">
        <v>1.0</v>
      </c>
      <c r="I55" s="17">
        <v>1.0</v>
      </c>
      <c r="J55" s="17" t="s">
        <v>747</v>
      </c>
      <c r="K55" s="58"/>
      <c r="L55" s="58"/>
      <c r="M55" s="58"/>
    </row>
    <row r="56">
      <c r="E56" s="17">
        <v>54.0</v>
      </c>
      <c r="F56" s="17">
        <v>3.0</v>
      </c>
      <c r="G56" s="17">
        <v>5.0</v>
      </c>
      <c r="H56" s="17">
        <v>3.0</v>
      </c>
      <c r="I56" s="17">
        <v>3.0</v>
      </c>
      <c r="J56" s="17" t="s">
        <v>748</v>
      </c>
      <c r="K56" s="44" t="s">
        <v>775</v>
      </c>
      <c r="L56" s="58"/>
      <c r="M56" s="58"/>
    </row>
    <row r="57">
      <c r="E57" s="17">
        <v>55.0</v>
      </c>
      <c r="F57" s="17">
        <v>3.0</v>
      </c>
      <c r="G57" s="17">
        <v>4.0</v>
      </c>
      <c r="H57" s="17">
        <v>3.0</v>
      </c>
      <c r="I57" s="17">
        <v>3.0</v>
      </c>
      <c r="J57" s="17" t="s">
        <v>765</v>
      </c>
      <c r="K57" s="58"/>
      <c r="L57" s="44" t="s">
        <v>772</v>
      </c>
      <c r="M57" s="58"/>
    </row>
    <row r="58">
      <c r="E58" s="17">
        <v>56.0</v>
      </c>
      <c r="F58" s="17">
        <v>3.0</v>
      </c>
      <c r="G58" s="17">
        <v>6.0</v>
      </c>
      <c r="H58" s="17">
        <v>3.0</v>
      </c>
      <c r="I58" s="17">
        <v>3.0</v>
      </c>
      <c r="J58" s="17" t="s">
        <v>748</v>
      </c>
      <c r="K58" s="44" t="s">
        <v>775</v>
      </c>
      <c r="L58" s="58"/>
      <c r="M58" s="58"/>
    </row>
    <row r="59">
      <c r="E59" s="17">
        <v>57.0</v>
      </c>
      <c r="F59" s="17">
        <v>3.0</v>
      </c>
      <c r="G59" s="17">
        <v>7.0</v>
      </c>
      <c r="H59" s="17">
        <v>3.0</v>
      </c>
      <c r="I59" s="17">
        <v>3.0</v>
      </c>
      <c r="J59" s="17" t="s">
        <v>748</v>
      </c>
      <c r="K59" s="44" t="s">
        <v>775</v>
      </c>
      <c r="L59" s="58"/>
      <c r="M59" s="58"/>
    </row>
    <row r="60">
      <c r="E60" s="17">
        <v>58.0</v>
      </c>
      <c r="F60" s="17">
        <v>3.0</v>
      </c>
      <c r="G60" s="17">
        <v>7.0</v>
      </c>
      <c r="H60" s="17">
        <v>3.0</v>
      </c>
      <c r="I60" s="17">
        <v>3.0</v>
      </c>
      <c r="J60" s="17" t="s">
        <v>765</v>
      </c>
      <c r="K60" s="58"/>
      <c r="L60" s="44" t="s">
        <v>772</v>
      </c>
      <c r="M60" s="58"/>
    </row>
    <row r="61">
      <c r="E61" s="17">
        <v>59.0</v>
      </c>
      <c r="F61" s="17">
        <v>3.0</v>
      </c>
      <c r="G61" s="17">
        <v>4.0</v>
      </c>
      <c r="H61" s="17">
        <v>2.0</v>
      </c>
      <c r="I61" s="17">
        <v>2.0</v>
      </c>
      <c r="J61" s="17" t="s">
        <v>765</v>
      </c>
      <c r="K61" s="58"/>
      <c r="L61" s="44" t="s">
        <v>772</v>
      </c>
      <c r="M61" s="44" t="s">
        <v>572</v>
      </c>
    </row>
    <row r="62">
      <c r="E62" s="17">
        <v>60.0</v>
      </c>
      <c r="F62" s="17">
        <v>3.0</v>
      </c>
      <c r="G62" s="17">
        <v>7.0</v>
      </c>
      <c r="H62" s="17">
        <v>2.0</v>
      </c>
      <c r="I62" s="17">
        <v>3.0</v>
      </c>
      <c r="J62" s="17" t="s">
        <v>748</v>
      </c>
      <c r="K62" s="44" t="s">
        <v>775</v>
      </c>
      <c r="L62" s="58"/>
      <c r="M62" s="58"/>
    </row>
    <row r="63">
      <c r="E63" s="17">
        <v>61.0</v>
      </c>
      <c r="F63" s="17">
        <v>3.0</v>
      </c>
      <c r="G63" s="17">
        <v>6.0</v>
      </c>
      <c r="H63" s="17">
        <v>3.0</v>
      </c>
      <c r="I63" s="17">
        <v>3.0</v>
      </c>
      <c r="J63" s="17" t="s">
        <v>748</v>
      </c>
      <c r="K63" s="44" t="s">
        <v>775</v>
      </c>
      <c r="L63" s="58"/>
      <c r="M63" s="58"/>
    </row>
    <row r="64">
      <c r="E64" s="17">
        <v>62.0</v>
      </c>
      <c r="F64" s="17">
        <v>3.0</v>
      </c>
      <c r="G64" s="17">
        <v>8.0</v>
      </c>
      <c r="H64" s="17">
        <v>3.0</v>
      </c>
      <c r="I64" s="17">
        <v>3.0</v>
      </c>
      <c r="J64" s="17" t="s">
        <v>748</v>
      </c>
      <c r="K64" s="44" t="s">
        <v>775</v>
      </c>
      <c r="L64" s="58"/>
      <c r="M64" s="58"/>
    </row>
    <row r="65">
      <c r="E65" s="17">
        <v>63.0</v>
      </c>
      <c r="F65" s="17">
        <v>20.0</v>
      </c>
      <c r="G65" s="17">
        <v>8.0</v>
      </c>
      <c r="H65" s="17">
        <v>13.0</v>
      </c>
      <c r="I65" s="17">
        <v>15.0</v>
      </c>
      <c r="J65" s="17" t="s">
        <v>765</v>
      </c>
      <c r="K65" s="58"/>
      <c r="L65" s="44" t="s">
        <v>772</v>
      </c>
      <c r="M65" s="44" t="s">
        <v>574</v>
      </c>
    </row>
    <row r="66">
      <c r="E66" s="17">
        <v>64.0</v>
      </c>
      <c r="F66" s="17">
        <v>3.0</v>
      </c>
      <c r="G66" s="17">
        <v>4.0</v>
      </c>
      <c r="H66" s="17">
        <v>3.0</v>
      </c>
      <c r="I66" s="17">
        <v>3.0</v>
      </c>
      <c r="J66" s="17" t="s">
        <v>748</v>
      </c>
      <c r="K66" s="44" t="s">
        <v>775</v>
      </c>
      <c r="L66" s="58"/>
      <c r="M66" s="58"/>
    </row>
    <row r="67">
      <c r="E67" s="17">
        <v>65.0</v>
      </c>
      <c r="F67" s="17">
        <v>4.0</v>
      </c>
      <c r="G67" s="17">
        <v>6.0</v>
      </c>
      <c r="H67" s="17">
        <v>4.0</v>
      </c>
      <c r="I67" s="17">
        <v>4.0</v>
      </c>
      <c r="J67" s="17" t="s">
        <v>748</v>
      </c>
      <c r="K67" s="44" t="s">
        <v>775</v>
      </c>
      <c r="L67" s="58"/>
      <c r="M67" s="58"/>
    </row>
    <row r="68">
      <c r="E68" s="17">
        <v>66.0</v>
      </c>
      <c r="F68" s="17">
        <v>4.0</v>
      </c>
      <c r="G68" s="17">
        <v>5.0</v>
      </c>
      <c r="H68" s="17">
        <v>3.0</v>
      </c>
      <c r="I68" s="17">
        <v>3.0</v>
      </c>
      <c r="J68" s="17" t="s">
        <v>748</v>
      </c>
      <c r="K68" s="44" t="s">
        <v>775</v>
      </c>
      <c r="L68" s="58"/>
      <c r="M68" s="58"/>
    </row>
    <row r="69">
      <c r="E69" s="17">
        <v>67.0</v>
      </c>
      <c r="F69" s="17">
        <v>3.0</v>
      </c>
      <c r="G69" s="17">
        <v>8.0</v>
      </c>
      <c r="H69" s="17">
        <v>3.0</v>
      </c>
      <c r="I69" s="17">
        <v>3.0</v>
      </c>
      <c r="J69" s="17" t="s">
        <v>748</v>
      </c>
      <c r="K69" s="44" t="s">
        <v>775</v>
      </c>
      <c r="L69" s="58"/>
      <c r="M69" s="58"/>
    </row>
    <row r="70">
      <c r="E70" s="17">
        <v>68.0</v>
      </c>
      <c r="F70" s="17">
        <v>3.0</v>
      </c>
      <c r="G70" s="17">
        <v>9.0</v>
      </c>
      <c r="H70" s="17">
        <v>2.0</v>
      </c>
      <c r="I70" s="17">
        <v>2.0</v>
      </c>
      <c r="J70" s="17" t="s">
        <v>748</v>
      </c>
      <c r="K70" s="44" t="s">
        <v>775</v>
      </c>
      <c r="L70" s="58"/>
      <c r="M70" s="58"/>
    </row>
    <row r="71">
      <c r="E71" s="17">
        <v>69.0</v>
      </c>
      <c r="F71" s="17">
        <v>3.0</v>
      </c>
      <c r="G71" s="17">
        <v>9.0</v>
      </c>
      <c r="H71" s="17">
        <v>1.0</v>
      </c>
      <c r="I71" s="17">
        <v>1.0</v>
      </c>
      <c r="J71" s="17" t="s">
        <v>747</v>
      </c>
      <c r="K71" s="58"/>
      <c r="L71" s="58"/>
      <c r="M71" s="58"/>
    </row>
    <row r="72">
      <c r="E72" s="17">
        <v>10.0</v>
      </c>
      <c r="F72" s="17">
        <v>3.0</v>
      </c>
      <c r="G72" s="17">
        <v>7.0</v>
      </c>
      <c r="H72" s="17">
        <v>3.0</v>
      </c>
      <c r="I72" s="17">
        <v>3.0</v>
      </c>
      <c r="J72" s="17" t="s">
        <v>748</v>
      </c>
      <c r="K72" s="44" t="s">
        <v>775</v>
      </c>
      <c r="L72" s="58"/>
      <c r="M72" s="58"/>
    </row>
    <row r="73">
      <c r="E73" s="17">
        <v>71.0</v>
      </c>
      <c r="F73" s="17">
        <v>3.0</v>
      </c>
      <c r="G73" s="17">
        <v>15.0</v>
      </c>
      <c r="H73" s="17">
        <v>1.0</v>
      </c>
      <c r="I73" s="17">
        <v>1.0</v>
      </c>
      <c r="J73" s="17" t="s">
        <v>747</v>
      </c>
      <c r="K73" s="58"/>
      <c r="L73" s="58"/>
      <c r="M73" s="58"/>
    </row>
    <row r="74">
      <c r="E74" s="17">
        <v>72.0</v>
      </c>
      <c r="F74" s="17">
        <v>3.0</v>
      </c>
      <c r="G74" s="17">
        <v>9.0</v>
      </c>
      <c r="H74" s="17">
        <v>3.0</v>
      </c>
      <c r="I74" s="17">
        <v>3.0</v>
      </c>
      <c r="J74" s="17" t="s">
        <v>748</v>
      </c>
      <c r="K74" s="44" t="s">
        <v>775</v>
      </c>
      <c r="L74" s="58"/>
      <c r="M74" s="58"/>
    </row>
    <row r="75">
      <c r="E75" s="17">
        <v>73.0</v>
      </c>
      <c r="F75" s="17">
        <v>3.0</v>
      </c>
      <c r="G75" s="17">
        <v>11.0</v>
      </c>
      <c r="H75" s="17">
        <v>2.0</v>
      </c>
      <c r="I75" s="17">
        <v>2.0</v>
      </c>
      <c r="J75" s="17" t="s">
        <v>748</v>
      </c>
      <c r="K75" s="44" t="s">
        <v>775</v>
      </c>
      <c r="L75" s="58"/>
      <c r="M75" s="58"/>
    </row>
    <row r="76">
      <c r="E76" s="17">
        <v>74.0</v>
      </c>
      <c r="F76" s="17">
        <v>3.0</v>
      </c>
      <c r="G76" s="17">
        <v>5.0</v>
      </c>
      <c r="H76" s="17">
        <v>1.0</v>
      </c>
      <c r="I76" s="17">
        <v>1.0</v>
      </c>
      <c r="J76" s="17" t="s">
        <v>747</v>
      </c>
      <c r="K76" s="58"/>
      <c r="L76" s="58"/>
      <c r="M76" s="58"/>
    </row>
    <row r="77">
      <c r="E77" s="17">
        <v>75.0</v>
      </c>
      <c r="F77" s="17">
        <v>4.0</v>
      </c>
      <c r="G77" s="17">
        <v>8.0</v>
      </c>
      <c r="H77" s="17">
        <v>1.0</v>
      </c>
      <c r="I77" s="17">
        <v>1.0</v>
      </c>
      <c r="J77" s="17" t="s">
        <v>747</v>
      </c>
      <c r="K77" s="58"/>
      <c r="L77" s="58"/>
      <c r="M77" s="58"/>
    </row>
    <row r="78">
      <c r="E78" s="17">
        <v>76.0</v>
      </c>
      <c r="F78" s="17">
        <v>3.0</v>
      </c>
      <c r="G78" s="17">
        <v>9.0</v>
      </c>
      <c r="H78" s="17">
        <v>1.0</v>
      </c>
      <c r="I78" s="17">
        <v>2.0</v>
      </c>
      <c r="J78" s="17" t="s">
        <v>748</v>
      </c>
      <c r="K78" s="44" t="s">
        <v>778</v>
      </c>
      <c r="L78" s="58"/>
      <c r="M78" s="58"/>
    </row>
    <row r="79">
      <c r="E79" s="17">
        <v>77.0</v>
      </c>
      <c r="F79" s="17">
        <v>3.0</v>
      </c>
      <c r="G79" s="17">
        <v>11.0</v>
      </c>
      <c r="H79" s="17">
        <v>3.0</v>
      </c>
      <c r="I79" s="17">
        <v>3.0</v>
      </c>
      <c r="J79" s="17" t="s">
        <v>765</v>
      </c>
      <c r="K79" s="58"/>
      <c r="L79" s="44" t="s">
        <v>772</v>
      </c>
      <c r="M79" s="58"/>
    </row>
    <row r="80">
      <c r="E80" s="17">
        <v>78.0</v>
      </c>
      <c r="F80" s="17">
        <v>3.0</v>
      </c>
      <c r="G80" s="17">
        <v>4.0</v>
      </c>
      <c r="H80" s="17">
        <v>3.0</v>
      </c>
      <c r="I80" s="17">
        <v>3.0</v>
      </c>
      <c r="J80" s="17" t="s">
        <v>748</v>
      </c>
      <c r="K80" s="44" t="s">
        <v>775</v>
      </c>
      <c r="L80" s="58"/>
      <c r="M80" s="58"/>
    </row>
    <row r="81">
      <c r="E81" s="17">
        <v>79.0</v>
      </c>
      <c r="F81" s="17">
        <v>3.0</v>
      </c>
      <c r="G81" s="17">
        <v>8.0</v>
      </c>
      <c r="H81" s="17">
        <v>2.0</v>
      </c>
      <c r="I81" s="17">
        <v>2.0</v>
      </c>
      <c r="J81" s="17" t="s">
        <v>748</v>
      </c>
      <c r="K81" s="44" t="s">
        <v>775</v>
      </c>
      <c r="L81" s="58"/>
      <c r="M81" s="58"/>
    </row>
    <row r="82">
      <c r="E82" s="17">
        <v>80.0</v>
      </c>
      <c r="F82" s="17">
        <v>3.0</v>
      </c>
      <c r="G82" s="17">
        <v>6.0</v>
      </c>
      <c r="H82" s="17">
        <v>2.0</v>
      </c>
      <c r="I82" s="17">
        <v>2.0</v>
      </c>
      <c r="J82" s="17" t="s">
        <v>748</v>
      </c>
      <c r="K82" s="44" t="s">
        <v>775</v>
      </c>
      <c r="L82" s="58"/>
      <c r="M82" s="58"/>
    </row>
    <row r="83">
      <c r="E83" s="17">
        <v>81.0</v>
      </c>
      <c r="F83" s="17">
        <v>3.0</v>
      </c>
      <c r="G83" s="17">
        <v>3.0</v>
      </c>
      <c r="H83" s="17">
        <v>2.0</v>
      </c>
      <c r="I83" s="17">
        <v>2.0</v>
      </c>
      <c r="J83" s="17" t="s">
        <v>765</v>
      </c>
      <c r="K83" s="58"/>
      <c r="L83" s="44" t="s">
        <v>772</v>
      </c>
      <c r="M83" s="44" t="s">
        <v>578</v>
      </c>
    </row>
    <row r="84">
      <c r="E84" s="17">
        <v>82.0</v>
      </c>
      <c r="F84" s="17">
        <v>3.0</v>
      </c>
      <c r="G84" s="17">
        <v>4.0</v>
      </c>
      <c r="H84" s="17">
        <v>2.0</v>
      </c>
      <c r="I84" s="17">
        <v>2.0</v>
      </c>
      <c r="J84" s="17" t="s">
        <v>757</v>
      </c>
      <c r="K84" s="44" t="s">
        <v>778</v>
      </c>
      <c r="L84" s="58"/>
      <c r="M84" s="58"/>
    </row>
    <row r="85">
      <c r="E85" s="17">
        <v>83.0</v>
      </c>
      <c r="F85" s="17">
        <v>3.0</v>
      </c>
      <c r="G85" s="17">
        <v>6.0</v>
      </c>
      <c r="H85" s="17">
        <v>3.0</v>
      </c>
      <c r="I85" s="17">
        <v>3.0</v>
      </c>
      <c r="J85" s="17" t="s">
        <v>748</v>
      </c>
      <c r="K85" s="44" t="s">
        <v>775</v>
      </c>
      <c r="L85" s="58"/>
      <c r="M85" s="58"/>
    </row>
    <row r="86">
      <c r="E86" s="17">
        <v>84.0</v>
      </c>
      <c r="F86" s="17">
        <v>3.0</v>
      </c>
      <c r="G86" s="17">
        <v>6.0</v>
      </c>
      <c r="H86" s="17">
        <v>2.0</v>
      </c>
      <c r="I86" s="17">
        <v>2.0</v>
      </c>
      <c r="J86" s="17" t="s">
        <v>748</v>
      </c>
      <c r="K86" s="44" t="s">
        <v>775</v>
      </c>
      <c r="L86" s="58"/>
      <c r="M86" s="58"/>
    </row>
    <row r="87">
      <c r="E87" s="17">
        <v>85.0</v>
      </c>
      <c r="F87" s="17">
        <v>3.0</v>
      </c>
      <c r="G87" s="17">
        <v>5.0</v>
      </c>
      <c r="H87" s="17">
        <v>2.0</v>
      </c>
      <c r="I87" s="17">
        <v>2.0</v>
      </c>
      <c r="J87" s="17" t="s">
        <v>765</v>
      </c>
      <c r="K87" s="58"/>
      <c r="L87" s="44" t="s">
        <v>772</v>
      </c>
      <c r="M87" s="44" t="s">
        <v>582</v>
      </c>
    </row>
    <row r="88">
      <c r="E88" s="17">
        <v>86.0</v>
      </c>
      <c r="F88" s="17">
        <v>4.0</v>
      </c>
      <c r="G88" s="17">
        <v>7.0</v>
      </c>
      <c r="H88" s="17">
        <v>4.0</v>
      </c>
      <c r="I88" s="17">
        <v>4.0</v>
      </c>
      <c r="J88" s="17" t="s">
        <v>765</v>
      </c>
      <c r="K88" s="58"/>
      <c r="L88" s="44" t="s">
        <v>772</v>
      </c>
      <c r="M88" s="58"/>
    </row>
    <row r="89">
      <c r="E89" s="17">
        <v>87.0</v>
      </c>
      <c r="F89" s="17">
        <v>3.0</v>
      </c>
      <c r="G89" s="17">
        <v>33.0</v>
      </c>
      <c r="H89" s="17">
        <v>1.0</v>
      </c>
      <c r="I89" s="17">
        <v>1.0</v>
      </c>
      <c r="J89" s="17" t="s">
        <v>747</v>
      </c>
      <c r="K89" s="58"/>
      <c r="L89" s="58"/>
      <c r="M89" s="58"/>
    </row>
    <row r="90">
      <c r="E90" s="17">
        <v>88.0</v>
      </c>
      <c r="F90" s="17">
        <v>3.0</v>
      </c>
      <c r="G90" s="17">
        <v>6.0</v>
      </c>
      <c r="H90" s="17">
        <v>3.0</v>
      </c>
      <c r="I90" s="17">
        <v>3.0</v>
      </c>
      <c r="J90" s="17" t="s">
        <v>748</v>
      </c>
      <c r="K90" s="44" t="s">
        <v>775</v>
      </c>
      <c r="L90" s="58"/>
      <c r="M90" s="58"/>
    </row>
    <row r="91">
      <c r="E91" s="17">
        <v>89.0</v>
      </c>
      <c r="F91" s="17">
        <v>3.0</v>
      </c>
      <c r="G91" s="17">
        <v>5.0</v>
      </c>
      <c r="H91" s="17">
        <v>2.0</v>
      </c>
      <c r="I91" s="17">
        <v>3.0</v>
      </c>
      <c r="J91" s="17" t="s">
        <v>765</v>
      </c>
      <c r="K91" s="58"/>
      <c r="L91" s="44" t="s">
        <v>772</v>
      </c>
      <c r="M91" s="58"/>
    </row>
    <row r="92">
      <c r="E92" s="17">
        <v>90.0</v>
      </c>
      <c r="F92" s="17">
        <v>3.0</v>
      </c>
      <c r="G92" s="17">
        <v>6.0</v>
      </c>
      <c r="H92" s="17">
        <v>3.0</v>
      </c>
      <c r="I92" s="17">
        <v>2.0</v>
      </c>
      <c r="J92" s="17" t="s">
        <v>765</v>
      </c>
      <c r="K92" s="58"/>
      <c r="L92" s="44" t="s">
        <v>772</v>
      </c>
      <c r="M92" s="58"/>
    </row>
    <row r="93">
      <c r="E93" s="17">
        <v>91.0</v>
      </c>
      <c r="F93" s="17">
        <v>3.0</v>
      </c>
      <c r="G93" s="17">
        <v>5.0</v>
      </c>
      <c r="H93" s="17">
        <v>2.0</v>
      </c>
      <c r="I93" s="17">
        <v>3.0</v>
      </c>
      <c r="J93" s="17" t="s">
        <v>765</v>
      </c>
      <c r="K93" s="58"/>
      <c r="L93" s="44" t="s">
        <v>772</v>
      </c>
      <c r="M93" s="44" t="s">
        <v>582</v>
      </c>
    </row>
    <row r="94">
      <c r="E94" s="17">
        <v>92.0</v>
      </c>
      <c r="F94" s="17">
        <v>3.0</v>
      </c>
      <c r="G94" s="17">
        <v>13.0</v>
      </c>
      <c r="H94" s="17">
        <v>3.0</v>
      </c>
      <c r="I94" s="17">
        <v>3.0</v>
      </c>
      <c r="J94" s="17" t="s">
        <v>748</v>
      </c>
      <c r="K94" s="44" t="s">
        <v>775</v>
      </c>
      <c r="L94" s="58"/>
      <c r="M94" s="58"/>
    </row>
    <row r="95">
      <c r="E95" s="17">
        <v>93.0</v>
      </c>
      <c r="F95" s="17">
        <v>3.0</v>
      </c>
      <c r="G95" s="17">
        <v>5.0</v>
      </c>
      <c r="H95" s="17">
        <v>3.0</v>
      </c>
      <c r="I95" s="17">
        <v>3.0</v>
      </c>
      <c r="J95" s="17" t="s">
        <v>748</v>
      </c>
      <c r="K95" s="44" t="s">
        <v>775</v>
      </c>
      <c r="L95" s="58"/>
      <c r="M95" s="58"/>
    </row>
    <row r="96">
      <c r="E96" s="17">
        <v>94.0</v>
      </c>
      <c r="F96" s="17">
        <v>4.0</v>
      </c>
      <c r="G96" s="17">
        <v>7.0</v>
      </c>
      <c r="H96" s="17">
        <v>4.0</v>
      </c>
      <c r="I96" s="17">
        <v>4.0</v>
      </c>
      <c r="J96" s="17" t="s">
        <v>748</v>
      </c>
      <c r="K96" s="44" t="s">
        <v>775</v>
      </c>
      <c r="L96" s="58"/>
      <c r="M96" s="58"/>
    </row>
    <row r="97">
      <c r="E97" s="17">
        <v>95.0</v>
      </c>
      <c r="F97" s="17">
        <v>4.0</v>
      </c>
      <c r="G97" s="17">
        <v>3.0</v>
      </c>
      <c r="H97" s="17">
        <v>4.0</v>
      </c>
      <c r="I97" s="17">
        <v>4.0</v>
      </c>
      <c r="J97" s="17" t="s">
        <v>748</v>
      </c>
      <c r="K97" s="44" t="s">
        <v>775</v>
      </c>
      <c r="L97" s="58"/>
      <c r="M97" s="58"/>
    </row>
    <row r="98">
      <c r="E98" s="17">
        <v>96.0</v>
      </c>
      <c r="F98" s="17">
        <v>3.0</v>
      </c>
      <c r="G98" s="17">
        <v>8.0</v>
      </c>
      <c r="H98" s="17">
        <v>2.0</v>
      </c>
      <c r="I98" s="17">
        <v>2.0</v>
      </c>
      <c r="J98" s="17" t="s">
        <v>748</v>
      </c>
      <c r="K98" s="44" t="s">
        <v>775</v>
      </c>
      <c r="L98" s="58"/>
      <c r="M98" s="58"/>
    </row>
    <row r="99">
      <c r="E99" s="17">
        <v>97.0</v>
      </c>
      <c r="F99" s="17">
        <v>3.0</v>
      </c>
      <c r="G99" s="17">
        <v>4.0</v>
      </c>
      <c r="H99" s="17">
        <v>3.0</v>
      </c>
      <c r="I99" s="17">
        <v>3.0</v>
      </c>
      <c r="J99" s="17" t="s">
        <v>748</v>
      </c>
      <c r="K99" s="44" t="s">
        <v>775</v>
      </c>
      <c r="L99" s="58"/>
      <c r="M99" s="58"/>
    </row>
    <row r="100">
      <c r="E100" s="17">
        <v>98.0</v>
      </c>
      <c r="F100" s="17">
        <v>3.0</v>
      </c>
      <c r="G100" s="17">
        <v>6.0</v>
      </c>
      <c r="H100" s="17">
        <v>1.0</v>
      </c>
      <c r="I100" s="17">
        <v>1.0</v>
      </c>
      <c r="J100" s="17" t="s">
        <v>747</v>
      </c>
      <c r="K100" s="58"/>
      <c r="L100" s="58"/>
      <c r="M100" s="58"/>
    </row>
    <row r="101">
      <c r="E101" s="17">
        <v>99.0</v>
      </c>
      <c r="F101" s="17">
        <v>5.0</v>
      </c>
      <c r="G101" s="17">
        <v>7.0</v>
      </c>
      <c r="H101" s="17">
        <v>3.0</v>
      </c>
      <c r="I101" s="17">
        <v>3.0</v>
      </c>
      <c r="J101" s="17" t="s">
        <v>765</v>
      </c>
      <c r="K101" s="58"/>
      <c r="L101" s="44" t="s">
        <v>772</v>
      </c>
      <c r="M101" s="58"/>
    </row>
    <row r="102">
      <c r="E102" s="17">
        <v>100.0</v>
      </c>
      <c r="F102" s="17">
        <v>3.0</v>
      </c>
      <c r="G102" s="17">
        <v>7.0</v>
      </c>
      <c r="H102" s="17">
        <v>1.0</v>
      </c>
      <c r="I102" s="17">
        <v>1.0</v>
      </c>
      <c r="J102" s="17" t="s">
        <v>747</v>
      </c>
      <c r="K102" s="58"/>
      <c r="L102" s="58"/>
      <c r="M102" s="58"/>
    </row>
    <row r="103">
      <c r="E103" s="17">
        <v>101.0</v>
      </c>
      <c r="F103" s="17">
        <v>3.0</v>
      </c>
      <c r="G103" s="17">
        <v>9.0</v>
      </c>
      <c r="H103" s="17">
        <v>3.0</v>
      </c>
      <c r="I103" s="17">
        <v>3.0</v>
      </c>
      <c r="J103" s="17" t="s">
        <v>748</v>
      </c>
      <c r="K103" s="44" t="s">
        <v>775</v>
      </c>
      <c r="L103" s="58"/>
      <c r="M103" s="58"/>
    </row>
    <row r="104">
      <c r="E104" s="17">
        <v>102.0</v>
      </c>
      <c r="F104" s="17">
        <v>4.0</v>
      </c>
      <c r="G104" s="17">
        <v>3.0</v>
      </c>
      <c r="H104" s="17">
        <v>3.0</v>
      </c>
      <c r="I104" s="17">
        <v>4.0</v>
      </c>
      <c r="J104" s="17" t="s">
        <v>748</v>
      </c>
      <c r="K104" s="44" t="s">
        <v>775</v>
      </c>
      <c r="L104" s="58"/>
      <c r="M104" s="58"/>
    </row>
    <row r="105">
      <c r="E105" s="17">
        <v>103.0</v>
      </c>
      <c r="F105" s="17">
        <v>4.0</v>
      </c>
      <c r="G105" s="17">
        <v>8.0</v>
      </c>
      <c r="H105" s="17">
        <v>2.0</v>
      </c>
      <c r="I105" s="17">
        <v>2.0</v>
      </c>
      <c r="J105" s="17" t="s">
        <v>748</v>
      </c>
      <c r="K105" s="44" t="s">
        <v>775</v>
      </c>
      <c r="L105" s="58"/>
      <c r="M105" s="58"/>
    </row>
    <row r="106">
      <c r="E106" s="17">
        <v>104.0</v>
      </c>
      <c r="F106" s="17">
        <v>4.0</v>
      </c>
      <c r="G106" s="17">
        <v>8.0</v>
      </c>
      <c r="H106" s="17">
        <v>3.0</v>
      </c>
      <c r="I106" s="17">
        <v>3.0</v>
      </c>
      <c r="J106" s="17" t="s">
        <v>748</v>
      </c>
      <c r="K106" s="44" t="s">
        <v>775</v>
      </c>
      <c r="L106" s="58"/>
      <c r="M106" s="58"/>
    </row>
    <row r="107">
      <c r="E107" s="17">
        <v>105.0</v>
      </c>
      <c r="F107" s="17">
        <v>4.0</v>
      </c>
      <c r="G107" s="17">
        <v>4.0</v>
      </c>
      <c r="H107" s="17">
        <v>4.0</v>
      </c>
      <c r="I107" s="17">
        <v>4.0</v>
      </c>
      <c r="J107" s="17" t="s">
        <v>748</v>
      </c>
      <c r="K107" s="44" t="s">
        <v>775</v>
      </c>
      <c r="L107" s="58"/>
      <c r="M107" s="58"/>
    </row>
    <row r="108">
      <c r="E108" s="17">
        <v>106.0</v>
      </c>
      <c r="F108" s="17">
        <v>5.0</v>
      </c>
      <c r="G108" s="17">
        <v>4.0</v>
      </c>
      <c r="H108" s="17">
        <v>5.0</v>
      </c>
      <c r="I108" s="17">
        <v>5.0</v>
      </c>
      <c r="J108" s="17" t="s">
        <v>748</v>
      </c>
      <c r="K108" s="44" t="s">
        <v>775</v>
      </c>
      <c r="L108" s="58"/>
      <c r="M108" s="58"/>
    </row>
    <row r="109">
      <c r="E109" s="17">
        <v>107.0</v>
      </c>
      <c r="F109" s="17">
        <v>4.0</v>
      </c>
      <c r="G109" s="17">
        <v>4.0</v>
      </c>
      <c r="H109" s="17">
        <v>4.0</v>
      </c>
      <c r="I109" s="17">
        <v>4.0</v>
      </c>
      <c r="J109" s="17" t="s">
        <v>748</v>
      </c>
      <c r="K109" s="44" t="s">
        <v>775</v>
      </c>
      <c r="L109" s="58"/>
      <c r="M109" s="58"/>
    </row>
    <row r="110">
      <c r="E110" s="17">
        <v>108.0</v>
      </c>
      <c r="F110" s="17">
        <v>3.0</v>
      </c>
      <c r="G110" s="17">
        <v>7.0</v>
      </c>
      <c r="H110" s="17">
        <v>3.0</v>
      </c>
      <c r="I110" s="17">
        <v>3.0</v>
      </c>
      <c r="J110" s="17" t="s">
        <v>748</v>
      </c>
      <c r="K110" s="44" t="s">
        <v>775</v>
      </c>
      <c r="L110" s="58"/>
      <c r="M110" s="58"/>
    </row>
    <row r="111">
      <c r="E111" s="17">
        <v>109.0</v>
      </c>
      <c r="F111" s="17">
        <v>5.0</v>
      </c>
      <c r="G111" s="17">
        <v>6.0</v>
      </c>
      <c r="H111" s="17">
        <v>5.0</v>
      </c>
      <c r="I111" s="17">
        <v>5.0</v>
      </c>
      <c r="J111" s="17" t="s">
        <v>748</v>
      </c>
      <c r="K111" s="44" t="s">
        <v>775</v>
      </c>
      <c r="L111" s="58"/>
      <c r="M111" s="58"/>
    </row>
    <row r="112">
      <c r="E112" s="17">
        <v>110.0</v>
      </c>
      <c r="F112" s="17">
        <v>4.0</v>
      </c>
      <c r="G112" s="17">
        <v>37.0</v>
      </c>
      <c r="H112" s="17">
        <v>1.0</v>
      </c>
      <c r="I112" s="17">
        <v>2.0</v>
      </c>
      <c r="J112" s="17" t="s">
        <v>748</v>
      </c>
      <c r="K112" s="44" t="s">
        <v>775</v>
      </c>
      <c r="L112" s="58"/>
      <c r="M112" s="58"/>
    </row>
    <row r="113">
      <c r="E113" s="17">
        <v>111.0</v>
      </c>
      <c r="F113" s="17">
        <v>3.0</v>
      </c>
      <c r="G113" s="17">
        <v>4.0</v>
      </c>
      <c r="H113" s="17">
        <v>2.0</v>
      </c>
      <c r="I113" s="17">
        <v>2.0</v>
      </c>
      <c r="J113" s="17" t="s">
        <v>748</v>
      </c>
      <c r="K113" s="44" t="s">
        <v>775</v>
      </c>
      <c r="L113" s="58"/>
      <c r="M113" s="58"/>
    </row>
    <row r="114">
      <c r="E114" s="17">
        <v>112.0</v>
      </c>
      <c r="F114" s="17">
        <v>3.0</v>
      </c>
      <c r="G114" s="17">
        <v>4.0</v>
      </c>
      <c r="H114" s="17">
        <v>2.0</v>
      </c>
      <c r="I114" s="17">
        <v>3.0</v>
      </c>
      <c r="J114" s="17" t="s">
        <v>765</v>
      </c>
      <c r="K114" s="58"/>
      <c r="L114" s="44" t="s">
        <v>772</v>
      </c>
      <c r="M114" s="58"/>
    </row>
    <row r="115">
      <c r="E115" s="17">
        <v>113.0</v>
      </c>
      <c r="F115" s="17">
        <v>4.0</v>
      </c>
      <c r="G115" s="17">
        <v>4.0</v>
      </c>
      <c r="H115" s="17">
        <v>3.0</v>
      </c>
      <c r="I115" s="17">
        <v>3.0</v>
      </c>
      <c r="J115" s="17" t="s">
        <v>748</v>
      </c>
      <c r="K115" s="44" t="s">
        <v>775</v>
      </c>
      <c r="L115" s="58"/>
      <c r="M115" s="58"/>
    </row>
    <row r="116">
      <c r="E116" s="17">
        <v>114.0</v>
      </c>
      <c r="F116" s="17">
        <v>4.0</v>
      </c>
      <c r="G116" s="17">
        <v>4.0</v>
      </c>
      <c r="H116" s="17">
        <v>3.0</v>
      </c>
      <c r="I116" s="17">
        <v>4.0</v>
      </c>
      <c r="J116" s="17" t="s">
        <v>748</v>
      </c>
      <c r="K116" s="44" t="s">
        <v>775</v>
      </c>
      <c r="L116" s="58"/>
      <c r="M116" s="58"/>
    </row>
    <row r="117">
      <c r="E117" s="17">
        <v>115.0</v>
      </c>
      <c r="F117" s="17">
        <v>3.0</v>
      </c>
      <c r="G117" s="17">
        <v>6.0</v>
      </c>
      <c r="H117" s="17">
        <v>3.0</v>
      </c>
      <c r="I117" s="17">
        <v>3.0</v>
      </c>
      <c r="J117" s="17" t="s">
        <v>748</v>
      </c>
      <c r="K117" s="44" t="s">
        <v>775</v>
      </c>
      <c r="L117" s="58"/>
      <c r="M117" s="58"/>
    </row>
    <row r="118">
      <c r="E118" s="17">
        <v>116.0</v>
      </c>
      <c r="F118" s="17">
        <v>3.0</v>
      </c>
      <c r="G118" s="17">
        <v>8.0</v>
      </c>
      <c r="H118" s="17">
        <v>1.0</v>
      </c>
      <c r="I118" s="17">
        <v>1.0</v>
      </c>
      <c r="J118" s="17" t="s">
        <v>747</v>
      </c>
      <c r="K118" s="58"/>
      <c r="L118" s="58"/>
      <c r="M118" s="58"/>
    </row>
    <row r="119">
      <c r="E119" s="17">
        <v>117.0</v>
      </c>
      <c r="F119" s="17">
        <v>3.0</v>
      </c>
      <c r="G119" s="17">
        <v>8.0</v>
      </c>
      <c r="H119" s="17">
        <v>3.0</v>
      </c>
      <c r="I119" s="17">
        <v>3.0</v>
      </c>
      <c r="J119" s="17" t="s">
        <v>748</v>
      </c>
      <c r="K119" s="44" t="s">
        <v>775</v>
      </c>
      <c r="L119" s="58"/>
      <c r="M119" s="58"/>
    </row>
    <row r="120">
      <c r="E120" s="17">
        <v>118.0</v>
      </c>
      <c r="F120" s="17">
        <v>3.0</v>
      </c>
      <c r="G120" s="17">
        <v>6.0</v>
      </c>
      <c r="H120" s="17">
        <v>2.0</v>
      </c>
      <c r="I120" s="17">
        <v>2.0</v>
      </c>
      <c r="J120" s="17" t="s">
        <v>748</v>
      </c>
      <c r="K120" s="44" t="s">
        <v>775</v>
      </c>
      <c r="L120" s="58"/>
      <c r="M120" s="58"/>
    </row>
    <row r="121">
      <c r="E121" s="17">
        <v>119.0</v>
      </c>
      <c r="F121" s="17">
        <v>3.0</v>
      </c>
      <c r="G121" s="17">
        <v>6.0</v>
      </c>
      <c r="H121" s="17">
        <v>2.0</v>
      </c>
      <c r="I121" s="17">
        <v>2.0</v>
      </c>
      <c r="J121" s="17" t="s">
        <v>748</v>
      </c>
      <c r="K121" s="44" t="s">
        <v>775</v>
      </c>
      <c r="L121" s="58"/>
      <c r="M121" s="58"/>
    </row>
    <row r="122">
      <c r="E122" s="17">
        <v>120.0</v>
      </c>
      <c r="F122" s="17">
        <v>4.0</v>
      </c>
      <c r="G122" s="17">
        <v>6.0</v>
      </c>
      <c r="H122" s="17">
        <v>2.0</v>
      </c>
      <c r="I122" s="17">
        <v>2.0</v>
      </c>
      <c r="J122" s="17" t="s">
        <v>748</v>
      </c>
      <c r="K122" s="44" t="s">
        <v>775</v>
      </c>
      <c r="L122" s="58"/>
      <c r="M122" s="58"/>
    </row>
    <row r="123">
      <c r="E123" s="17">
        <v>121.0</v>
      </c>
      <c r="F123" s="17">
        <v>4.0</v>
      </c>
      <c r="G123" s="17">
        <v>9.0</v>
      </c>
      <c r="H123" s="17">
        <v>4.0</v>
      </c>
      <c r="I123" s="17">
        <v>4.0</v>
      </c>
      <c r="J123" s="17" t="s">
        <v>748</v>
      </c>
      <c r="K123" s="44" t="s">
        <v>775</v>
      </c>
      <c r="L123" s="58"/>
      <c r="M123" s="58"/>
    </row>
    <row r="124">
      <c r="E124" s="17">
        <v>122.0</v>
      </c>
      <c r="F124" s="17">
        <v>3.0</v>
      </c>
      <c r="G124" s="17">
        <v>13.0</v>
      </c>
      <c r="H124" s="17">
        <v>1.0</v>
      </c>
      <c r="I124" s="17">
        <v>1.0</v>
      </c>
      <c r="J124" s="17" t="s">
        <v>747</v>
      </c>
      <c r="K124" s="58"/>
      <c r="L124" s="58"/>
      <c r="M124" s="58"/>
    </row>
    <row r="125">
      <c r="E125" s="17">
        <v>123.0</v>
      </c>
      <c r="F125" s="17">
        <v>3.0</v>
      </c>
      <c r="G125" s="17">
        <v>4.0</v>
      </c>
      <c r="H125" s="17">
        <v>3.0</v>
      </c>
      <c r="I125" s="17">
        <v>3.0</v>
      </c>
      <c r="J125" s="17" t="s">
        <v>748</v>
      </c>
      <c r="K125" s="44" t="s">
        <v>775</v>
      </c>
      <c r="L125" s="58"/>
      <c r="M125" s="58"/>
    </row>
    <row r="126">
      <c r="E126" s="17">
        <v>124.0</v>
      </c>
      <c r="F126" s="17">
        <v>4.0</v>
      </c>
      <c r="G126" s="17">
        <v>26.0</v>
      </c>
      <c r="H126" s="17">
        <v>1.0</v>
      </c>
      <c r="I126" s="17">
        <v>1.0</v>
      </c>
      <c r="J126" s="17" t="s">
        <v>747</v>
      </c>
      <c r="K126" s="58"/>
      <c r="L126" s="58"/>
      <c r="M126" s="58"/>
    </row>
    <row r="127">
      <c r="E127" s="17">
        <v>125.0</v>
      </c>
      <c r="F127" s="17">
        <v>3.0</v>
      </c>
      <c r="G127" s="17">
        <v>6.0</v>
      </c>
      <c r="H127" s="17">
        <v>3.0</v>
      </c>
      <c r="I127" s="17">
        <v>3.0</v>
      </c>
      <c r="J127" s="17" t="s">
        <v>748</v>
      </c>
      <c r="K127" s="44" t="s">
        <v>775</v>
      </c>
      <c r="L127" s="58"/>
      <c r="M127" s="58"/>
    </row>
    <row r="128">
      <c r="E128" s="17">
        <v>126.0</v>
      </c>
      <c r="F128" s="17">
        <v>3.0</v>
      </c>
      <c r="G128" s="17">
        <v>6.0</v>
      </c>
      <c r="H128" s="17">
        <v>3.0</v>
      </c>
      <c r="I128" s="17">
        <v>3.0</v>
      </c>
      <c r="J128" s="17" t="s">
        <v>765</v>
      </c>
      <c r="K128" s="58"/>
      <c r="L128" s="44" t="s">
        <v>772</v>
      </c>
      <c r="M128" s="44" t="s">
        <v>779</v>
      </c>
    </row>
    <row r="129">
      <c r="E129" s="17">
        <v>127.0</v>
      </c>
      <c r="F129" s="17">
        <v>3.0</v>
      </c>
      <c r="G129" s="17">
        <v>7.0</v>
      </c>
      <c r="H129" s="17">
        <v>3.0</v>
      </c>
      <c r="I129" s="17">
        <v>3.0</v>
      </c>
      <c r="J129" s="17" t="s">
        <v>748</v>
      </c>
      <c r="K129" s="44" t="s">
        <v>775</v>
      </c>
      <c r="L129" s="58"/>
      <c r="M129" s="58"/>
    </row>
    <row r="130">
      <c r="E130" s="17">
        <v>128.0</v>
      </c>
      <c r="F130" s="17">
        <v>4.0</v>
      </c>
      <c r="G130" s="17">
        <v>5.0</v>
      </c>
      <c r="H130" s="17">
        <v>4.0</v>
      </c>
      <c r="I130" s="17">
        <v>4.0</v>
      </c>
      <c r="J130" s="17" t="s">
        <v>757</v>
      </c>
      <c r="K130" s="44" t="s">
        <v>780</v>
      </c>
      <c r="L130" s="58"/>
      <c r="M130" s="58"/>
    </row>
    <row r="131">
      <c r="E131" s="17">
        <v>129.0</v>
      </c>
      <c r="F131" s="17">
        <v>3.0</v>
      </c>
      <c r="G131" s="17">
        <v>3.0</v>
      </c>
      <c r="H131" s="17">
        <v>2.0</v>
      </c>
      <c r="I131" s="17">
        <v>3.0</v>
      </c>
      <c r="J131" s="17" t="s">
        <v>748</v>
      </c>
      <c r="K131" s="44" t="s">
        <v>775</v>
      </c>
      <c r="L131" s="58"/>
      <c r="M131" s="58"/>
    </row>
    <row r="132">
      <c r="E132" s="17">
        <v>130.0</v>
      </c>
      <c r="F132" s="17">
        <v>7.0</v>
      </c>
      <c r="G132" s="17">
        <v>7.0</v>
      </c>
      <c r="H132" s="17">
        <v>4.0</v>
      </c>
      <c r="I132" s="17">
        <v>6.0</v>
      </c>
      <c r="J132" s="17" t="s">
        <v>757</v>
      </c>
      <c r="K132" s="44" t="s">
        <v>780</v>
      </c>
      <c r="L132" s="58"/>
      <c r="M132" s="58"/>
    </row>
    <row r="133">
      <c r="E133" s="17">
        <v>131.0</v>
      </c>
      <c r="F133" s="17">
        <v>3.0</v>
      </c>
      <c r="G133" s="17">
        <v>4.0</v>
      </c>
      <c r="H133" s="17">
        <v>2.0</v>
      </c>
      <c r="I133" s="17">
        <v>2.0</v>
      </c>
      <c r="J133" s="17" t="s">
        <v>748</v>
      </c>
      <c r="K133" s="44" t="s">
        <v>775</v>
      </c>
      <c r="L133" s="58"/>
      <c r="M133" s="58"/>
    </row>
    <row r="134">
      <c r="E134" s="17">
        <v>132.0</v>
      </c>
      <c r="F134" s="17">
        <v>6.0</v>
      </c>
      <c r="G134" s="17">
        <v>9.0</v>
      </c>
      <c r="H134" s="17">
        <v>1.0</v>
      </c>
      <c r="I134" s="17">
        <v>1.0</v>
      </c>
      <c r="J134" s="17" t="s">
        <v>747</v>
      </c>
      <c r="K134" s="58"/>
      <c r="L134" s="58"/>
      <c r="M134" s="58"/>
    </row>
    <row r="135">
      <c r="E135" s="17">
        <v>133.0</v>
      </c>
      <c r="F135" s="17">
        <v>8.0</v>
      </c>
      <c r="G135" s="17">
        <v>3.0</v>
      </c>
      <c r="H135" s="17">
        <v>1.0</v>
      </c>
      <c r="I135" s="17">
        <v>1.0</v>
      </c>
      <c r="J135" s="17" t="s">
        <v>747</v>
      </c>
      <c r="K135" s="58"/>
      <c r="L135" s="58"/>
      <c r="M135" s="58"/>
    </row>
    <row r="136">
      <c r="E136" s="17">
        <v>134.0</v>
      </c>
      <c r="F136" s="17">
        <v>3.0</v>
      </c>
      <c r="G136" s="17">
        <v>3.0</v>
      </c>
      <c r="H136" s="17">
        <v>1.0</v>
      </c>
      <c r="I136" s="17">
        <v>1.0</v>
      </c>
      <c r="J136" s="17" t="s">
        <v>747</v>
      </c>
      <c r="K136" s="58"/>
      <c r="L136" s="58"/>
      <c r="M136" s="58"/>
    </row>
    <row r="137">
      <c r="A137" s="17">
        <v>2.0</v>
      </c>
      <c r="C137" s="17" t="s">
        <v>12</v>
      </c>
      <c r="D137" s="17">
        <v>92.0</v>
      </c>
      <c r="E137" s="17">
        <v>0.0</v>
      </c>
      <c r="F137" s="17">
        <v>3.0</v>
      </c>
      <c r="G137" s="17">
        <v>14.0</v>
      </c>
      <c r="H137" s="17">
        <v>3.0</v>
      </c>
      <c r="I137" s="17">
        <v>2.0</v>
      </c>
      <c r="J137" s="17" t="s">
        <v>757</v>
      </c>
      <c r="K137" s="44" t="s">
        <v>781</v>
      </c>
      <c r="L137" s="58"/>
      <c r="M137" s="58"/>
    </row>
    <row r="138">
      <c r="E138" s="17">
        <v>1.0</v>
      </c>
      <c r="F138" s="17">
        <v>5.0</v>
      </c>
      <c r="G138" s="17">
        <v>14.0</v>
      </c>
      <c r="H138" s="17">
        <v>1.0</v>
      </c>
      <c r="I138" s="17">
        <v>1.0</v>
      </c>
      <c r="J138" s="17" t="s">
        <v>747</v>
      </c>
      <c r="K138" s="58"/>
      <c r="L138" s="58"/>
      <c r="M138" s="58"/>
    </row>
    <row r="139">
      <c r="E139" s="17">
        <v>2.0</v>
      </c>
      <c r="F139" s="17">
        <v>3.0</v>
      </c>
      <c r="G139" s="17">
        <v>10.0</v>
      </c>
      <c r="H139" s="17">
        <v>3.0</v>
      </c>
      <c r="I139" s="17">
        <v>2.0</v>
      </c>
      <c r="J139" s="17" t="s">
        <v>757</v>
      </c>
      <c r="K139" s="44" t="s">
        <v>781</v>
      </c>
      <c r="L139" s="58"/>
      <c r="M139" s="58"/>
    </row>
    <row r="140">
      <c r="E140" s="17">
        <v>3.0</v>
      </c>
      <c r="F140" s="17">
        <v>3.0</v>
      </c>
      <c r="G140" s="17">
        <v>4.0</v>
      </c>
      <c r="H140" s="17">
        <v>1.0</v>
      </c>
      <c r="I140" s="17">
        <v>1.0</v>
      </c>
      <c r="J140" s="17" t="s">
        <v>747</v>
      </c>
      <c r="K140" s="58"/>
      <c r="L140" s="58"/>
      <c r="M140" s="58"/>
    </row>
    <row r="141">
      <c r="E141" s="17">
        <v>4.0</v>
      </c>
      <c r="F141" s="17">
        <v>3.0</v>
      </c>
      <c r="G141" s="17">
        <v>3.0</v>
      </c>
      <c r="H141" s="17">
        <v>3.0</v>
      </c>
      <c r="I141" s="17">
        <v>3.0</v>
      </c>
      <c r="J141" s="17" t="s">
        <v>748</v>
      </c>
      <c r="K141" s="44" t="s">
        <v>782</v>
      </c>
      <c r="L141" s="58"/>
      <c r="M141" s="58"/>
    </row>
    <row r="142">
      <c r="E142" s="17">
        <v>5.0</v>
      </c>
      <c r="F142" s="17">
        <v>3.0</v>
      </c>
      <c r="G142" s="17">
        <v>4.0</v>
      </c>
      <c r="H142" s="17">
        <v>3.0</v>
      </c>
      <c r="I142" s="17">
        <v>3.0</v>
      </c>
      <c r="J142" s="17" t="s">
        <v>748</v>
      </c>
      <c r="K142" s="44" t="s">
        <v>782</v>
      </c>
      <c r="L142" s="58"/>
      <c r="M142" s="58"/>
    </row>
    <row r="143">
      <c r="E143" s="17">
        <v>6.0</v>
      </c>
      <c r="F143" s="17">
        <v>3.0</v>
      </c>
      <c r="G143" s="17">
        <v>9.0</v>
      </c>
      <c r="H143" s="17">
        <v>2.0</v>
      </c>
      <c r="I143" s="17">
        <v>1.0</v>
      </c>
      <c r="J143" s="17" t="s">
        <v>747</v>
      </c>
      <c r="K143" s="58"/>
      <c r="L143" s="58"/>
      <c r="M143" s="58"/>
    </row>
    <row r="144">
      <c r="E144" s="17">
        <v>7.0</v>
      </c>
      <c r="F144" s="17">
        <v>3.0</v>
      </c>
      <c r="G144" s="17">
        <v>14.0</v>
      </c>
      <c r="H144" s="17">
        <v>1.0</v>
      </c>
      <c r="I144" s="17">
        <v>1.0</v>
      </c>
      <c r="J144" s="17" t="s">
        <v>747</v>
      </c>
      <c r="K144" s="58"/>
      <c r="L144" s="58"/>
      <c r="M144" s="58"/>
    </row>
    <row r="145">
      <c r="E145" s="17">
        <v>8.0</v>
      </c>
      <c r="F145" s="17">
        <v>6.0</v>
      </c>
      <c r="G145" s="17">
        <v>4.0</v>
      </c>
      <c r="H145" s="17">
        <v>1.0</v>
      </c>
      <c r="I145" s="17">
        <v>1.0</v>
      </c>
      <c r="J145" s="17" t="s">
        <v>747</v>
      </c>
      <c r="K145" s="58"/>
      <c r="L145" s="58"/>
      <c r="M145" s="58"/>
    </row>
    <row r="146">
      <c r="E146" s="17">
        <v>9.0</v>
      </c>
      <c r="F146" s="17">
        <v>3.0</v>
      </c>
      <c r="G146" s="17">
        <v>9.0</v>
      </c>
      <c r="H146" s="17">
        <v>1.0</v>
      </c>
      <c r="I146" s="17">
        <v>1.0</v>
      </c>
      <c r="J146" s="17" t="s">
        <v>747</v>
      </c>
      <c r="K146" s="58"/>
      <c r="L146" s="58"/>
      <c r="M146" s="58"/>
    </row>
    <row r="147">
      <c r="E147" s="17">
        <v>10.0</v>
      </c>
      <c r="F147" s="17">
        <v>3.0</v>
      </c>
      <c r="G147" s="17">
        <v>14.0</v>
      </c>
      <c r="H147" s="17">
        <v>3.0</v>
      </c>
      <c r="I147" s="17">
        <v>2.0</v>
      </c>
      <c r="J147" s="17" t="s">
        <v>757</v>
      </c>
      <c r="K147" s="44" t="s">
        <v>783</v>
      </c>
      <c r="L147" s="58"/>
      <c r="M147" s="58"/>
    </row>
    <row r="148">
      <c r="E148" s="17">
        <v>11.0</v>
      </c>
      <c r="F148" s="17">
        <v>3.0</v>
      </c>
      <c r="G148" s="17">
        <v>5.0</v>
      </c>
      <c r="H148" s="17">
        <v>1.0</v>
      </c>
      <c r="I148" s="17">
        <v>1.0</v>
      </c>
      <c r="J148" s="17" t="s">
        <v>747</v>
      </c>
      <c r="K148" s="58"/>
      <c r="L148" s="58"/>
      <c r="M148" s="58"/>
    </row>
    <row r="149">
      <c r="E149" s="17">
        <v>12.0</v>
      </c>
      <c r="F149" s="17">
        <v>4.0</v>
      </c>
      <c r="G149" s="17">
        <v>3.0</v>
      </c>
      <c r="H149" s="17">
        <v>4.0</v>
      </c>
      <c r="I149" s="17">
        <v>4.0</v>
      </c>
      <c r="J149" s="17" t="s">
        <v>748</v>
      </c>
      <c r="K149" s="44" t="s">
        <v>775</v>
      </c>
      <c r="L149" s="58"/>
      <c r="M149" s="58"/>
    </row>
    <row r="150">
      <c r="E150" s="17">
        <v>13.0</v>
      </c>
      <c r="F150" s="17">
        <v>4.0</v>
      </c>
      <c r="G150" s="17">
        <v>3.0</v>
      </c>
      <c r="H150" s="17">
        <v>4.0</v>
      </c>
      <c r="I150" s="17">
        <v>4.0</v>
      </c>
      <c r="J150" s="17" t="s">
        <v>748</v>
      </c>
      <c r="K150" s="44" t="s">
        <v>775</v>
      </c>
      <c r="L150" s="58"/>
      <c r="M150" s="58"/>
    </row>
    <row r="151">
      <c r="E151" s="17">
        <v>14.0</v>
      </c>
      <c r="F151" s="17">
        <v>3.0</v>
      </c>
      <c r="G151" s="17">
        <v>4.0</v>
      </c>
      <c r="H151" s="17">
        <v>2.0</v>
      </c>
      <c r="I151" s="17">
        <v>2.0</v>
      </c>
      <c r="J151" s="17" t="s">
        <v>748</v>
      </c>
      <c r="K151" s="44" t="s">
        <v>775</v>
      </c>
      <c r="L151" s="58"/>
      <c r="M151" s="58"/>
    </row>
    <row r="152">
      <c r="E152" s="17">
        <v>15.0</v>
      </c>
      <c r="F152" s="17">
        <v>3.0</v>
      </c>
      <c r="G152" s="17">
        <v>6.0</v>
      </c>
      <c r="H152" s="17">
        <v>2.0</v>
      </c>
      <c r="I152" s="17">
        <v>2.0</v>
      </c>
      <c r="J152" s="17" t="s">
        <v>748</v>
      </c>
      <c r="K152" s="44" t="s">
        <v>775</v>
      </c>
      <c r="L152" s="58"/>
      <c r="M152" s="58"/>
    </row>
    <row r="153">
      <c r="E153" s="17">
        <v>16.0</v>
      </c>
      <c r="F153" s="17">
        <v>3.0</v>
      </c>
      <c r="G153" s="17">
        <v>3.0</v>
      </c>
      <c r="H153" s="17">
        <v>3.0</v>
      </c>
      <c r="I153" s="17">
        <v>3.0</v>
      </c>
      <c r="J153" s="17" t="s">
        <v>748</v>
      </c>
      <c r="K153" s="44" t="s">
        <v>775</v>
      </c>
      <c r="L153" s="58"/>
      <c r="M153" s="58"/>
    </row>
    <row r="154">
      <c r="E154" s="17">
        <v>17.0</v>
      </c>
      <c r="F154" s="17">
        <v>3.0</v>
      </c>
      <c r="G154" s="17">
        <v>3.0</v>
      </c>
      <c r="H154" s="17">
        <v>3.0</v>
      </c>
      <c r="I154" s="17">
        <v>3.0</v>
      </c>
      <c r="J154" s="17" t="s">
        <v>748</v>
      </c>
      <c r="K154" s="44" t="s">
        <v>775</v>
      </c>
      <c r="L154" s="58"/>
      <c r="M154" s="58"/>
    </row>
    <row r="155">
      <c r="E155" s="17">
        <v>18.0</v>
      </c>
      <c r="F155" s="17">
        <v>3.0</v>
      </c>
      <c r="G155" s="17">
        <v>4.0</v>
      </c>
      <c r="H155" s="17">
        <v>2.0</v>
      </c>
      <c r="I155" s="17">
        <v>2.0</v>
      </c>
      <c r="J155" s="17" t="s">
        <v>748</v>
      </c>
      <c r="K155" s="44" t="s">
        <v>775</v>
      </c>
      <c r="L155" s="58"/>
      <c r="M155" s="58"/>
    </row>
    <row r="156">
      <c r="E156" s="17">
        <v>19.0</v>
      </c>
      <c r="F156" s="17">
        <v>3.0</v>
      </c>
      <c r="G156" s="17">
        <v>4.0</v>
      </c>
      <c r="H156" s="17">
        <v>1.0</v>
      </c>
      <c r="I156" s="17">
        <v>1.0</v>
      </c>
      <c r="J156" s="17" t="s">
        <v>747</v>
      </c>
      <c r="K156" s="58"/>
      <c r="L156" s="58"/>
      <c r="M156" s="58"/>
    </row>
    <row r="157">
      <c r="E157" s="17">
        <v>20.0</v>
      </c>
      <c r="F157" s="17">
        <v>4.0</v>
      </c>
      <c r="G157" s="17">
        <v>4.0</v>
      </c>
      <c r="H157" s="17">
        <v>2.0</v>
      </c>
      <c r="I157" s="17">
        <v>2.0</v>
      </c>
      <c r="J157" s="17" t="s">
        <v>748</v>
      </c>
      <c r="K157" s="44" t="s">
        <v>775</v>
      </c>
      <c r="L157" s="58"/>
      <c r="M157" s="58"/>
    </row>
    <row r="158">
      <c r="E158" s="17">
        <v>21.0</v>
      </c>
      <c r="F158" s="17">
        <v>6.0</v>
      </c>
      <c r="G158" s="17">
        <v>6.0</v>
      </c>
      <c r="H158" s="17">
        <v>5.0</v>
      </c>
      <c r="I158" s="17">
        <v>5.0</v>
      </c>
      <c r="J158" s="17" t="s">
        <v>748</v>
      </c>
      <c r="K158" s="44" t="s">
        <v>775</v>
      </c>
      <c r="L158" s="58"/>
      <c r="M158" s="58"/>
    </row>
    <row r="159">
      <c r="E159" s="17">
        <v>22.0</v>
      </c>
      <c r="F159" s="17">
        <v>3.0</v>
      </c>
      <c r="G159" s="17">
        <v>11.0</v>
      </c>
      <c r="H159" s="17">
        <v>2.0</v>
      </c>
      <c r="I159" s="17">
        <v>2.0</v>
      </c>
      <c r="J159" s="17" t="s">
        <v>773</v>
      </c>
      <c r="K159" s="44" t="s">
        <v>783</v>
      </c>
      <c r="L159" s="58"/>
      <c r="M159" s="58"/>
    </row>
    <row r="160">
      <c r="E160" s="17">
        <v>23.0</v>
      </c>
      <c r="F160" s="17">
        <v>3.0</v>
      </c>
      <c r="G160" s="17">
        <v>3.0</v>
      </c>
      <c r="H160" s="17">
        <v>2.0</v>
      </c>
      <c r="I160" s="17">
        <v>2.0</v>
      </c>
      <c r="J160" s="17" t="s">
        <v>748</v>
      </c>
      <c r="K160" s="44" t="s">
        <v>775</v>
      </c>
      <c r="L160" s="58"/>
      <c r="M160" s="58"/>
    </row>
    <row r="161">
      <c r="E161" s="17">
        <v>24.0</v>
      </c>
      <c r="F161" s="17">
        <v>3.0</v>
      </c>
      <c r="G161" s="17">
        <v>4.0</v>
      </c>
      <c r="H161" s="17">
        <v>3.0</v>
      </c>
      <c r="I161" s="17">
        <v>3.0</v>
      </c>
      <c r="J161" s="17" t="s">
        <v>748</v>
      </c>
      <c r="K161" s="44" t="s">
        <v>775</v>
      </c>
      <c r="L161" s="58"/>
      <c r="M161" s="58"/>
    </row>
    <row r="162">
      <c r="E162" s="17">
        <v>25.0</v>
      </c>
      <c r="F162" s="17">
        <v>4.0</v>
      </c>
      <c r="G162" s="17">
        <v>5.0</v>
      </c>
      <c r="H162" s="17">
        <v>4.0</v>
      </c>
      <c r="I162" s="17">
        <v>4.0</v>
      </c>
      <c r="J162" s="17" t="s">
        <v>773</v>
      </c>
      <c r="K162" s="44" t="s">
        <v>783</v>
      </c>
      <c r="L162" s="58"/>
      <c r="M162" s="58"/>
    </row>
    <row r="163">
      <c r="E163" s="17">
        <v>26.0</v>
      </c>
      <c r="F163" s="17">
        <v>3.0</v>
      </c>
      <c r="G163" s="17">
        <v>5.0</v>
      </c>
      <c r="H163" s="17">
        <v>2.0</v>
      </c>
      <c r="I163" s="17">
        <v>2.0</v>
      </c>
      <c r="J163" s="17" t="s">
        <v>748</v>
      </c>
      <c r="K163" s="44" t="s">
        <v>775</v>
      </c>
      <c r="L163" s="58"/>
      <c r="M163" s="58"/>
    </row>
    <row r="164">
      <c r="A164" s="17">
        <v>3.0</v>
      </c>
      <c r="C164" s="17" t="s">
        <v>13</v>
      </c>
      <c r="D164" s="17">
        <v>21.0</v>
      </c>
      <c r="E164" s="17">
        <v>0.0</v>
      </c>
      <c r="F164" s="17">
        <v>4.0</v>
      </c>
      <c r="G164" s="17">
        <v>6.0</v>
      </c>
      <c r="H164" s="17">
        <v>2.0</v>
      </c>
      <c r="I164" s="17">
        <v>2.0</v>
      </c>
      <c r="J164" s="17" t="s">
        <v>748</v>
      </c>
      <c r="K164" s="44" t="s">
        <v>784</v>
      </c>
      <c r="L164" s="58"/>
      <c r="M164" s="58"/>
    </row>
    <row r="165">
      <c r="E165" s="17">
        <v>1.0</v>
      </c>
      <c r="F165" s="17">
        <v>7.0</v>
      </c>
      <c r="G165" s="17">
        <v>3.0</v>
      </c>
      <c r="H165" s="17">
        <v>1.0</v>
      </c>
      <c r="I165" s="17">
        <v>1.0</v>
      </c>
      <c r="J165" s="17" t="s">
        <v>747</v>
      </c>
      <c r="K165" s="58"/>
      <c r="L165" s="58"/>
      <c r="M165" s="58"/>
    </row>
    <row r="166">
      <c r="E166" s="17">
        <v>2.0</v>
      </c>
      <c r="F166" s="17">
        <v>3.0</v>
      </c>
      <c r="G166" s="17">
        <v>7.0</v>
      </c>
      <c r="H166" s="17">
        <v>2.0</v>
      </c>
      <c r="I166" s="17">
        <v>2.0</v>
      </c>
      <c r="J166" s="17" t="s">
        <v>748</v>
      </c>
      <c r="K166" s="44" t="s">
        <v>775</v>
      </c>
      <c r="L166" s="58"/>
      <c r="M166" s="58"/>
    </row>
    <row r="167">
      <c r="E167" s="17">
        <v>3.0</v>
      </c>
      <c r="F167" s="17">
        <v>4.0</v>
      </c>
      <c r="G167" s="17">
        <v>5.0</v>
      </c>
      <c r="H167" s="17">
        <v>4.0</v>
      </c>
      <c r="I167" s="17">
        <v>4.0</v>
      </c>
      <c r="J167" s="17" t="s">
        <v>748</v>
      </c>
      <c r="K167" s="44" t="s">
        <v>775</v>
      </c>
      <c r="L167" s="58"/>
      <c r="M167" s="58"/>
    </row>
    <row r="168">
      <c r="E168" s="17">
        <v>4.0</v>
      </c>
      <c r="F168" s="17">
        <v>3.0</v>
      </c>
      <c r="G168" s="17">
        <v>3.0</v>
      </c>
      <c r="H168" s="17">
        <v>2.0</v>
      </c>
      <c r="I168" s="17">
        <v>2.0</v>
      </c>
      <c r="J168" s="17" t="s">
        <v>748</v>
      </c>
      <c r="K168" s="44" t="s">
        <v>775</v>
      </c>
      <c r="L168" s="58"/>
      <c r="M168" s="58"/>
    </row>
    <row r="169">
      <c r="A169" s="17">
        <v>4.0</v>
      </c>
      <c r="C169" s="17" t="s">
        <v>14</v>
      </c>
      <c r="D169" s="17">
        <v>106.0</v>
      </c>
      <c r="E169" s="17">
        <v>0.0</v>
      </c>
      <c r="F169" s="17">
        <v>3.0</v>
      </c>
      <c r="G169" s="17">
        <v>4.0</v>
      </c>
      <c r="H169" s="17">
        <v>3.0</v>
      </c>
      <c r="I169" s="17">
        <v>3.0</v>
      </c>
      <c r="J169" s="17" t="s">
        <v>748</v>
      </c>
      <c r="K169" s="58"/>
      <c r="L169" s="58"/>
      <c r="M169" s="58"/>
    </row>
    <row r="170">
      <c r="E170" s="17">
        <v>1.0</v>
      </c>
      <c r="F170" s="17">
        <v>3.0</v>
      </c>
      <c r="G170" s="17">
        <v>6.0</v>
      </c>
      <c r="H170" s="17">
        <v>2.0</v>
      </c>
      <c r="I170" s="17">
        <v>2.0</v>
      </c>
      <c r="J170" s="17" t="s">
        <v>773</v>
      </c>
      <c r="K170" s="44" t="s">
        <v>785</v>
      </c>
      <c r="L170" s="58"/>
      <c r="M170" s="58"/>
    </row>
    <row r="171">
      <c r="E171" s="17">
        <v>2.0</v>
      </c>
      <c r="F171" s="17">
        <v>4.0</v>
      </c>
      <c r="G171" s="17">
        <v>4.0</v>
      </c>
      <c r="H171" s="17">
        <v>3.0</v>
      </c>
      <c r="I171" s="17">
        <v>4.0</v>
      </c>
      <c r="J171" s="17" t="s">
        <v>748</v>
      </c>
      <c r="K171" s="44" t="s">
        <v>786</v>
      </c>
      <c r="L171" s="58"/>
      <c r="M171" s="58"/>
    </row>
    <row r="172">
      <c r="E172" s="17">
        <v>3.0</v>
      </c>
      <c r="F172" s="17">
        <v>4.0</v>
      </c>
      <c r="G172" s="17">
        <v>10.0</v>
      </c>
      <c r="H172" s="17">
        <v>1.0</v>
      </c>
      <c r="I172" s="17">
        <v>1.0</v>
      </c>
      <c r="J172" s="17" t="s">
        <v>747</v>
      </c>
      <c r="K172" s="58"/>
      <c r="L172" s="58"/>
      <c r="M172" s="58"/>
    </row>
    <row r="173">
      <c r="E173" s="17">
        <v>4.0</v>
      </c>
      <c r="F173" s="17">
        <v>3.0</v>
      </c>
      <c r="G173" s="17">
        <v>17.0</v>
      </c>
      <c r="H173" s="17">
        <v>1.0</v>
      </c>
      <c r="I173" s="17">
        <v>1.0</v>
      </c>
      <c r="J173" s="17" t="s">
        <v>747</v>
      </c>
      <c r="K173" s="58"/>
      <c r="L173" s="58"/>
      <c r="M173" s="58"/>
    </row>
    <row r="174">
      <c r="E174" s="17">
        <v>5.0</v>
      </c>
      <c r="F174" s="17">
        <v>3.0</v>
      </c>
      <c r="G174" s="17">
        <v>16.0</v>
      </c>
      <c r="H174" s="17">
        <v>1.0</v>
      </c>
      <c r="I174" s="17">
        <v>1.0</v>
      </c>
      <c r="J174" s="17" t="s">
        <v>747</v>
      </c>
      <c r="K174" s="58"/>
      <c r="L174" s="58"/>
      <c r="M174" s="58"/>
    </row>
    <row r="175">
      <c r="E175" s="17">
        <v>6.0</v>
      </c>
      <c r="F175" s="17">
        <v>5.0</v>
      </c>
      <c r="G175" s="17">
        <v>4.0</v>
      </c>
      <c r="H175" s="17">
        <v>3.0</v>
      </c>
      <c r="I175" s="17">
        <v>4.0</v>
      </c>
      <c r="J175" s="17" t="s">
        <v>748</v>
      </c>
      <c r="K175" s="44" t="s">
        <v>787</v>
      </c>
      <c r="L175" s="58"/>
      <c r="M175" s="58"/>
    </row>
    <row r="176">
      <c r="E176" s="17">
        <v>7.0</v>
      </c>
      <c r="F176" s="17">
        <v>3.0</v>
      </c>
      <c r="G176" s="17">
        <v>7.0</v>
      </c>
      <c r="H176" s="17">
        <v>3.0</v>
      </c>
      <c r="I176" s="17">
        <v>2.0</v>
      </c>
      <c r="J176" s="17" t="s">
        <v>773</v>
      </c>
      <c r="K176" s="44" t="s">
        <v>726</v>
      </c>
      <c r="L176" s="58"/>
      <c r="M176" s="58"/>
    </row>
    <row r="177">
      <c r="E177" s="17">
        <v>8.0</v>
      </c>
      <c r="F177" s="17">
        <v>3.0</v>
      </c>
      <c r="G177" s="17">
        <v>12.0</v>
      </c>
      <c r="H177" s="17">
        <v>1.0</v>
      </c>
      <c r="I177" s="17">
        <v>1.0</v>
      </c>
      <c r="J177" s="17" t="s">
        <v>747</v>
      </c>
      <c r="K177" s="58"/>
      <c r="L177" s="58"/>
      <c r="M177" s="58"/>
    </row>
    <row r="178">
      <c r="E178" s="17">
        <v>9.0</v>
      </c>
      <c r="F178" s="17">
        <v>4.0</v>
      </c>
      <c r="G178" s="17">
        <v>10.0</v>
      </c>
      <c r="H178" s="17">
        <v>1.0</v>
      </c>
      <c r="I178" s="17">
        <v>1.0</v>
      </c>
      <c r="J178" s="17" t="s">
        <v>747</v>
      </c>
      <c r="K178" s="58"/>
      <c r="L178" s="58"/>
      <c r="M178" s="58"/>
    </row>
    <row r="179">
      <c r="E179" s="17">
        <v>10.0</v>
      </c>
      <c r="F179" s="17">
        <v>3.0</v>
      </c>
      <c r="G179" s="17">
        <v>2.0</v>
      </c>
      <c r="H179" s="17">
        <v>3.0</v>
      </c>
      <c r="I179" s="17">
        <v>3.0</v>
      </c>
      <c r="J179" s="17" t="s">
        <v>748</v>
      </c>
      <c r="K179" s="44" t="s">
        <v>788</v>
      </c>
      <c r="L179" s="58"/>
      <c r="M179" s="58"/>
    </row>
    <row r="180">
      <c r="E180" s="17">
        <v>11.0</v>
      </c>
      <c r="F180" s="17">
        <v>3.0</v>
      </c>
      <c r="G180" s="17">
        <v>12.0</v>
      </c>
      <c r="H180" s="17">
        <v>1.0</v>
      </c>
      <c r="I180" s="17">
        <v>1.0</v>
      </c>
      <c r="J180" s="17" t="s">
        <v>747</v>
      </c>
      <c r="K180" s="58"/>
      <c r="L180" s="58"/>
      <c r="M180" s="58"/>
    </row>
    <row r="181">
      <c r="E181" s="17">
        <v>12.0</v>
      </c>
      <c r="F181" s="17">
        <v>3.0</v>
      </c>
      <c r="G181" s="17">
        <v>4.0</v>
      </c>
      <c r="H181" s="17">
        <v>3.0</v>
      </c>
      <c r="I181" s="17">
        <v>3.0</v>
      </c>
      <c r="J181" s="17" t="s">
        <v>748</v>
      </c>
      <c r="K181" s="44" t="s">
        <v>788</v>
      </c>
      <c r="L181" s="58"/>
      <c r="M181" s="58"/>
    </row>
    <row r="182">
      <c r="E182" s="17">
        <v>13.0</v>
      </c>
      <c r="F182" s="17">
        <v>3.0</v>
      </c>
      <c r="G182" s="17">
        <v>5.0</v>
      </c>
      <c r="H182" s="17">
        <v>1.0</v>
      </c>
      <c r="I182" s="17">
        <v>1.0</v>
      </c>
      <c r="J182" s="17" t="s">
        <v>747</v>
      </c>
      <c r="K182" s="58"/>
      <c r="L182" s="58"/>
      <c r="M182" s="58"/>
    </row>
    <row r="183">
      <c r="E183" s="17">
        <v>14.0</v>
      </c>
      <c r="F183" s="17">
        <v>3.0</v>
      </c>
      <c r="G183" s="17">
        <v>5.0</v>
      </c>
      <c r="H183" s="17">
        <v>2.0</v>
      </c>
      <c r="I183" s="17">
        <v>3.0</v>
      </c>
      <c r="J183" s="17" t="s">
        <v>748</v>
      </c>
      <c r="K183" s="44" t="s">
        <v>788</v>
      </c>
      <c r="L183" s="58"/>
      <c r="M183" s="58"/>
    </row>
    <row r="184">
      <c r="E184" s="17">
        <v>15.0</v>
      </c>
      <c r="F184" s="17">
        <v>3.0</v>
      </c>
      <c r="G184" s="17">
        <v>10.0</v>
      </c>
      <c r="H184" s="17">
        <v>1.0</v>
      </c>
      <c r="I184" s="17">
        <v>1.0</v>
      </c>
      <c r="J184" s="17" t="s">
        <v>747</v>
      </c>
      <c r="K184" s="58"/>
      <c r="L184" s="58"/>
      <c r="M184" s="58"/>
    </row>
    <row r="185">
      <c r="E185" s="17">
        <v>16.0</v>
      </c>
      <c r="F185" s="17">
        <v>3.0</v>
      </c>
      <c r="G185" s="17">
        <v>15.0</v>
      </c>
      <c r="H185" s="17">
        <v>1.0</v>
      </c>
      <c r="I185" s="17">
        <v>1.0</v>
      </c>
      <c r="J185" s="17" t="s">
        <v>747</v>
      </c>
      <c r="K185" s="58"/>
      <c r="L185" s="58"/>
      <c r="M185" s="58"/>
    </row>
    <row r="186">
      <c r="E186" s="17">
        <v>17.0</v>
      </c>
      <c r="F186" s="17">
        <v>6.0</v>
      </c>
      <c r="G186" s="17">
        <v>7.0</v>
      </c>
      <c r="H186" s="17">
        <v>1.0</v>
      </c>
      <c r="I186" s="17">
        <v>1.0</v>
      </c>
      <c r="J186" s="17" t="s">
        <v>747</v>
      </c>
      <c r="K186" s="58"/>
      <c r="L186" s="58"/>
      <c r="M186" s="58"/>
    </row>
    <row r="187">
      <c r="E187" s="17">
        <v>18.0</v>
      </c>
      <c r="F187" s="17">
        <v>3.0</v>
      </c>
      <c r="G187" s="17">
        <v>7.0</v>
      </c>
      <c r="H187" s="17">
        <v>3.0</v>
      </c>
      <c r="I187" s="17">
        <v>3.0</v>
      </c>
      <c r="J187" s="17" t="s">
        <v>748</v>
      </c>
      <c r="K187" s="44" t="s">
        <v>788</v>
      </c>
      <c r="L187" s="58"/>
      <c r="M187" s="58"/>
    </row>
    <row r="188">
      <c r="E188" s="17">
        <v>19.0</v>
      </c>
      <c r="F188" s="17">
        <v>4.0</v>
      </c>
      <c r="G188" s="17">
        <v>7.0</v>
      </c>
      <c r="H188" s="17">
        <v>2.0</v>
      </c>
      <c r="I188" s="17">
        <v>3.0</v>
      </c>
      <c r="J188" s="17" t="s">
        <v>748</v>
      </c>
      <c r="K188" s="44" t="s">
        <v>788</v>
      </c>
      <c r="L188" s="58"/>
      <c r="M188" s="58"/>
    </row>
    <row r="189">
      <c r="E189" s="17">
        <v>20.0</v>
      </c>
      <c r="F189" s="17">
        <v>4.0</v>
      </c>
      <c r="G189" s="17">
        <v>34.0</v>
      </c>
      <c r="H189" s="17">
        <v>1.0</v>
      </c>
      <c r="I189" s="17">
        <v>1.0</v>
      </c>
      <c r="J189" s="17" t="s">
        <v>747</v>
      </c>
      <c r="K189" s="58"/>
      <c r="L189" s="58"/>
      <c r="M189" s="58"/>
    </row>
    <row r="190">
      <c r="E190" s="17">
        <v>21.0</v>
      </c>
      <c r="F190" s="17">
        <v>3.0</v>
      </c>
      <c r="G190" s="17">
        <v>9.0</v>
      </c>
      <c r="H190" s="17">
        <v>1.0</v>
      </c>
      <c r="I190" s="17">
        <v>1.0</v>
      </c>
      <c r="J190" s="17" t="s">
        <v>747</v>
      </c>
      <c r="K190" s="58"/>
      <c r="L190" s="58"/>
      <c r="M190" s="58"/>
    </row>
    <row r="191">
      <c r="E191" s="17">
        <v>22.0</v>
      </c>
      <c r="F191" s="17">
        <v>4.0</v>
      </c>
      <c r="G191" s="17">
        <v>10.0</v>
      </c>
      <c r="H191" s="17">
        <v>2.0</v>
      </c>
      <c r="I191" s="17">
        <v>2.0</v>
      </c>
      <c r="J191" s="17" t="s">
        <v>757</v>
      </c>
      <c r="K191" s="44" t="s">
        <v>789</v>
      </c>
      <c r="L191" s="58"/>
      <c r="M191" s="58"/>
    </row>
    <row r="192">
      <c r="E192" s="17">
        <v>23.0</v>
      </c>
      <c r="F192" s="17">
        <v>3.0</v>
      </c>
      <c r="G192" s="17">
        <v>4.0</v>
      </c>
      <c r="H192" s="17">
        <v>3.0</v>
      </c>
      <c r="I192" s="17">
        <v>3.0</v>
      </c>
      <c r="J192" s="17" t="s">
        <v>748</v>
      </c>
      <c r="K192" s="44" t="s">
        <v>788</v>
      </c>
      <c r="L192" s="58"/>
      <c r="M192" s="58"/>
    </row>
    <row r="193">
      <c r="E193" s="17">
        <v>24.0</v>
      </c>
      <c r="F193" s="17">
        <v>3.0</v>
      </c>
      <c r="G193" s="17">
        <v>4.0</v>
      </c>
      <c r="H193" s="17">
        <v>2.0</v>
      </c>
      <c r="I193" s="17">
        <v>2.0</v>
      </c>
      <c r="J193" s="17" t="s">
        <v>748</v>
      </c>
      <c r="K193" s="44" t="s">
        <v>788</v>
      </c>
      <c r="L193" s="58"/>
      <c r="M193" s="58"/>
    </row>
    <row r="194">
      <c r="E194" s="17">
        <v>25.0</v>
      </c>
      <c r="F194" s="17">
        <v>3.0</v>
      </c>
      <c r="G194" s="17">
        <v>4.0</v>
      </c>
      <c r="H194" s="17">
        <v>3.0</v>
      </c>
      <c r="I194" s="17">
        <v>3.0</v>
      </c>
      <c r="J194" s="17" t="s">
        <v>748</v>
      </c>
      <c r="K194" s="44" t="s">
        <v>788</v>
      </c>
      <c r="L194" s="58"/>
      <c r="M194" s="58"/>
    </row>
    <row r="195">
      <c r="E195" s="17">
        <v>26.0</v>
      </c>
      <c r="F195" s="17">
        <v>3.0</v>
      </c>
      <c r="G195" s="17">
        <v>5.0</v>
      </c>
      <c r="H195" s="17">
        <v>3.0</v>
      </c>
      <c r="I195" s="17">
        <v>3.0</v>
      </c>
      <c r="J195" s="17" t="s">
        <v>748</v>
      </c>
      <c r="K195" s="44" t="s">
        <v>788</v>
      </c>
      <c r="L195" s="58"/>
      <c r="M195" s="58"/>
    </row>
    <row r="196">
      <c r="E196" s="17">
        <v>27.0</v>
      </c>
      <c r="F196" s="17">
        <v>3.0</v>
      </c>
      <c r="G196" s="17">
        <v>4.0</v>
      </c>
      <c r="H196" s="17">
        <v>2.0</v>
      </c>
      <c r="I196" s="17">
        <v>2.0</v>
      </c>
      <c r="J196" s="17" t="s">
        <v>748</v>
      </c>
      <c r="K196" s="44" t="s">
        <v>788</v>
      </c>
      <c r="L196" s="58"/>
      <c r="M196" s="58"/>
    </row>
    <row r="197">
      <c r="E197" s="17">
        <v>28.0</v>
      </c>
      <c r="F197" s="17">
        <v>3.0</v>
      </c>
      <c r="G197" s="17">
        <v>4.0</v>
      </c>
      <c r="H197" s="17">
        <v>2.0</v>
      </c>
      <c r="I197" s="17">
        <v>3.0</v>
      </c>
      <c r="J197" s="17" t="s">
        <v>748</v>
      </c>
      <c r="K197" s="44" t="s">
        <v>788</v>
      </c>
      <c r="L197" s="58"/>
      <c r="M197" s="58"/>
    </row>
    <row r="198">
      <c r="E198" s="17">
        <v>29.0</v>
      </c>
      <c r="F198" s="17">
        <v>3.0</v>
      </c>
      <c r="G198" s="17">
        <v>6.0</v>
      </c>
      <c r="H198" s="17">
        <v>2.0</v>
      </c>
      <c r="I198" s="17">
        <v>2.0</v>
      </c>
      <c r="J198" s="17" t="s">
        <v>748</v>
      </c>
      <c r="K198" s="44" t="s">
        <v>788</v>
      </c>
      <c r="L198" s="58"/>
      <c r="M198" s="58"/>
    </row>
    <row r="199">
      <c r="A199" s="17">
        <v>5.0</v>
      </c>
      <c r="C199" s="17" t="s">
        <v>15</v>
      </c>
      <c r="D199" s="17">
        <v>57.0</v>
      </c>
      <c r="E199" s="17">
        <v>0.0</v>
      </c>
      <c r="F199" s="17">
        <v>3.0</v>
      </c>
      <c r="G199" s="17">
        <v>7.0</v>
      </c>
      <c r="H199" s="17">
        <v>3.0</v>
      </c>
      <c r="I199" s="17">
        <v>3.0</v>
      </c>
      <c r="J199" s="17" t="s">
        <v>748</v>
      </c>
      <c r="K199" s="44" t="s">
        <v>790</v>
      </c>
      <c r="L199" s="58"/>
      <c r="M199" s="58"/>
    </row>
    <row r="200">
      <c r="E200" s="17">
        <v>1.0</v>
      </c>
      <c r="F200" s="17">
        <v>3.0</v>
      </c>
      <c r="G200" s="17">
        <v>13.0</v>
      </c>
      <c r="H200" s="17">
        <v>1.0</v>
      </c>
      <c r="I200" s="17">
        <v>1.0</v>
      </c>
      <c r="J200" s="17" t="s">
        <v>747</v>
      </c>
      <c r="K200" s="58"/>
      <c r="L200" s="58"/>
      <c r="M200" s="58"/>
    </row>
    <row r="201">
      <c r="E201" s="17">
        <v>2.0</v>
      </c>
      <c r="F201" s="17">
        <v>3.0</v>
      </c>
      <c r="G201" s="17">
        <v>5.0</v>
      </c>
      <c r="H201" s="17">
        <v>2.0</v>
      </c>
      <c r="I201" s="17">
        <v>3.0</v>
      </c>
      <c r="J201" s="17" t="s">
        <v>748</v>
      </c>
      <c r="K201" s="44" t="s">
        <v>775</v>
      </c>
      <c r="L201" s="58"/>
      <c r="M201" s="58"/>
    </row>
    <row r="202">
      <c r="E202" s="17">
        <v>3.0</v>
      </c>
      <c r="F202" s="17">
        <v>4.0</v>
      </c>
      <c r="G202" s="17">
        <v>4.0</v>
      </c>
      <c r="H202" s="17">
        <v>3.0</v>
      </c>
      <c r="I202" s="17">
        <v>3.0</v>
      </c>
      <c r="J202" s="17" t="s">
        <v>748</v>
      </c>
      <c r="K202" s="44" t="s">
        <v>775</v>
      </c>
      <c r="L202" s="58"/>
      <c r="M202" s="58"/>
    </row>
    <row r="203">
      <c r="E203" s="17">
        <v>4.0</v>
      </c>
      <c r="F203" s="17">
        <v>4.0</v>
      </c>
      <c r="G203" s="17">
        <v>6.0</v>
      </c>
      <c r="H203" s="17">
        <v>1.0</v>
      </c>
      <c r="I203" s="17">
        <v>1.0</v>
      </c>
      <c r="J203" s="17" t="s">
        <v>747</v>
      </c>
      <c r="K203" s="58"/>
      <c r="L203" s="58"/>
      <c r="M203" s="58"/>
    </row>
    <row r="204">
      <c r="E204" s="17">
        <v>5.0</v>
      </c>
      <c r="F204" s="17">
        <v>3.0</v>
      </c>
      <c r="G204" s="17">
        <v>5.0</v>
      </c>
      <c r="H204" s="17">
        <v>2.0</v>
      </c>
      <c r="I204" s="17">
        <v>2.0</v>
      </c>
      <c r="J204" s="17" t="s">
        <v>748</v>
      </c>
      <c r="K204" s="44" t="s">
        <v>791</v>
      </c>
      <c r="L204" s="58"/>
      <c r="M204" s="58"/>
    </row>
    <row r="205">
      <c r="E205" s="17">
        <v>6.0</v>
      </c>
      <c r="F205" s="17">
        <v>4.0</v>
      </c>
      <c r="G205" s="17">
        <v>5.0</v>
      </c>
      <c r="H205" s="17">
        <v>3.0</v>
      </c>
      <c r="I205" s="17">
        <v>3.0</v>
      </c>
      <c r="J205" s="17" t="s">
        <v>748</v>
      </c>
      <c r="K205" s="44" t="s">
        <v>792</v>
      </c>
      <c r="L205" s="58"/>
      <c r="M205" s="58"/>
    </row>
    <row r="206">
      <c r="E206" s="17">
        <v>7.0</v>
      </c>
      <c r="F206" s="17">
        <v>3.0</v>
      </c>
      <c r="G206" s="17">
        <v>7.0</v>
      </c>
      <c r="H206" s="17">
        <v>1.0</v>
      </c>
      <c r="I206" s="17">
        <v>2.0</v>
      </c>
      <c r="J206" s="17" t="s">
        <v>748</v>
      </c>
      <c r="K206" s="44" t="s">
        <v>775</v>
      </c>
      <c r="L206" s="58"/>
      <c r="M206" s="58"/>
    </row>
    <row r="207">
      <c r="E207" s="17">
        <v>8.0</v>
      </c>
      <c r="F207" s="17">
        <v>3.0</v>
      </c>
      <c r="G207" s="17">
        <v>11.0</v>
      </c>
      <c r="H207" s="17">
        <v>1.0</v>
      </c>
      <c r="I207" s="17">
        <v>1.0</v>
      </c>
      <c r="J207" s="17" t="s">
        <v>747</v>
      </c>
      <c r="K207" s="58"/>
      <c r="L207" s="58"/>
      <c r="M207" s="58"/>
    </row>
    <row r="208">
      <c r="E208" s="17">
        <v>9.0</v>
      </c>
      <c r="F208" s="17">
        <v>4.0</v>
      </c>
      <c r="G208" s="17">
        <v>4.0</v>
      </c>
      <c r="H208" s="17">
        <v>4.0</v>
      </c>
      <c r="I208" s="17">
        <v>4.0</v>
      </c>
      <c r="J208" s="17" t="s">
        <v>748</v>
      </c>
      <c r="K208" s="44" t="s">
        <v>775</v>
      </c>
      <c r="L208" s="58"/>
      <c r="M208" s="58"/>
    </row>
    <row r="209">
      <c r="E209" s="17">
        <v>10.0</v>
      </c>
      <c r="F209" s="17">
        <v>3.0</v>
      </c>
      <c r="G209" s="17">
        <v>8.0</v>
      </c>
      <c r="H209" s="17">
        <v>1.0</v>
      </c>
      <c r="I209" s="17">
        <v>1.0</v>
      </c>
      <c r="J209" s="17" t="s">
        <v>747</v>
      </c>
      <c r="K209" s="58"/>
      <c r="L209" s="58"/>
      <c r="M209" s="58"/>
    </row>
    <row r="210">
      <c r="E210" s="17">
        <v>11.0</v>
      </c>
      <c r="F210" s="17">
        <v>3.0</v>
      </c>
      <c r="G210" s="17">
        <v>4.0</v>
      </c>
      <c r="H210" s="17">
        <v>2.0</v>
      </c>
      <c r="I210" s="17">
        <v>3.0</v>
      </c>
      <c r="J210" s="17" t="s">
        <v>748</v>
      </c>
      <c r="K210" s="44" t="s">
        <v>793</v>
      </c>
      <c r="L210" s="58"/>
      <c r="M210" s="58"/>
    </row>
    <row r="211">
      <c r="E211" s="17">
        <v>12.0</v>
      </c>
      <c r="F211" s="17">
        <v>3.0</v>
      </c>
      <c r="G211" s="17">
        <v>7.0</v>
      </c>
      <c r="H211" s="17">
        <v>1.0</v>
      </c>
      <c r="I211" s="17">
        <v>1.0</v>
      </c>
      <c r="J211" s="17" t="s">
        <v>747</v>
      </c>
      <c r="K211" s="58"/>
      <c r="L211" s="58"/>
      <c r="M211" s="58"/>
    </row>
    <row r="212">
      <c r="E212" s="17">
        <v>13.0</v>
      </c>
      <c r="F212" s="17">
        <v>4.0</v>
      </c>
      <c r="G212" s="17">
        <v>4.0</v>
      </c>
      <c r="H212" s="17">
        <v>4.0</v>
      </c>
      <c r="I212" s="17">
        <v>4.0</v>
      </c>
      <c r="J212" s="17" t="s">
        <v>748</v>
      </c>
      <c r="K212" s="44" t="s">
        <v>775</v>
      </c>
      <c r="L212" s="58"/>
      <c r="M212" s="58"/>
    </row>
    <row r="213">
      <c r="E213" s="17">
        <v>14.0</v>
      </c>
      <c r="F213" s="17">
        <v>4.0</v>
      </c>
      <c r="G213" s="17">
        <v>4.0</v>
      </c>
      <c r="H213" s="17">
        <v>3.0</v>
      </c>
      <c r="I213" s="17">
        <v>4.0</v>
      </c>
      <c r="J213" s="17" t="s">
        <v>748</v>
      </c>
      <c r="K213" s="44" t="s">
        <v>794</v>
      </c>
      <c r="L213" s="58"/>
      <c r="M213" s="58"/>
    </row>
    <row r="214">
      <c r="E214" s="17">
        <v>15.0</v>
      </c>
      <c r="F214" s="17">
        <v>3.0</v>
      </c>
      <c r="G214" s="17">
        <v>5.0</v>
      </c>
      <c r="H214" s="17">
        <v>1.0</v>
      </c>
      <c r="I214" s="17">
        <v>2.0</v>
      </c>
      <c r="J214" s="17" t="s">
        <v>748</v>
      </c>
      <c r="K214" s="44" t="s">
        <v>795</v>
      </c>
      <c r="L214" s="58"/>
      <c r="M214" s="58"/>
    </row>
    <row r="215">
      <c r="A215" s="17">
        <v>6.0</v>
      </c>
      <c r="C215" s="17" t="s">
        <v>16</v>
      </c>
      <c r="D215" s="17">
        <v>57.0</v>
      </c>
      <c r="E215" s="17">
        <v>0.0</v>
      </c>
      <c r="F215" s="17">
        <v>4.0</v>
      </c>
      <c r="G215" s="17">
        <v>3.0</v>
      </c>
      <c r="H215" s="17">
        <v>4.0</v>
      </c>
      <c r="I215" s="17">
        <v>4.0</v>
      </c>
      <c r="J215" s="17" t="s">
        <v>748</v>
      </c>
      <c r="K215" s="44" t="s">
        <v>796</v>
      </c>
      <c r="L215" s="58"/>
      <c r="M215" s="58"/>
    </row>
    <row r="216">
      <c r="E216" s="17">
        <v>1.0</v>
      </c>
      <c r="F216" s="17">
        <v>3.0</v>
      </c>
      <c r="G216" s="17">
        <v>4.0</v>
      </c>
      <c r="H216" s="17">
        <v>2.0</v>
      </c>
      <c r="I216" s="17">
        <v>2.0</v>
      </c>
      <c r="J216" s="17" t="s">
        <v>773</v>
      </c>
      <c r="K216" s="44" t="s">
        <v>589</v>
      </c>
      <c r="L216" s="58"/>
      <c r="M216" s="58"/>
    </row>
    <row r="217">
      <c r="E217" s="17">
        <v>2.0</v>
      </c>
      <c r="F217" s="17">
        <v>3.0</v>
      </c>
      <c r="G217" s="17">
        <v>8.0</v>
      </c>
      <c r="H217" s="17">
        <v>2.0</v>
      </c>
      <c r="I217" s="17">
        <v>2.0</v>
      </c>
      <c r="J217" s="17" t="s">
        <v>748</v>
      </c>
      <c r="K217" s="44" t="s">
        <v>775</v>
      </c>
      <c r="L217" s="58"/>
      <c r="M217" s="58"/>
    </row>
    <row r="218">
      <c r="E218" s="17">
        <v>3.0</v>
      </c>
      <c r="F218" s="17">
        <v>3.0</v>
      </c>
      <c r="G218" s="17">
        <v>4.0</v>
      </c>
      <c r="H218" s="17">
        <v>2.0</v>
      </c>
      <c r="I218" s="17">
        <v>2.0</v>
      </c>
      <c r="J218" s="17" t="s">
        <v>748</v>
      </c>
      <c r="K218" s="44" t="s">
        <v>775</v>
      </c>
      <c r="L218" s="58"/>
      <c r="M218" s="58"/>
    </row>
    <row r="219">
      <c r="E219" s="17">
        <v>4.0</v>
      </c>
      <c r="F219" s="17">
        <v>3.0</v>
      </c>
      <c r="G219" s="17">
        <v>5.0</v>
      </c>
      <c r="H219" s="17">
        <v>2.0</v>
      </c>
      <c r="I219" s="17">
        <v>2.0</v>
      </c>
      <c r="J219" s="17" t="s">
        <v>748</v>
      </c>
      <c r="K219" s="44" t="s">
        <v>775</v>
      </c>
      <c r="L219" s="58"/>
      <c r="M219" s="58"/>
    </row>
    <row r="220">
      <c r="E220" s="17">
        <v>5.0</v>
      </c>
      <c r="F220" s="17">
        <v>38.0</v>
      </c>
      <c r="G220" s="17">
        <v>4.0</v>
      </c>
      <c r="H220" s="17">
        <v>2.0</v>
      </c>
      <c r="I220" s="17">
        <v>2.0</v>
      </c>
      <c r="J220" s="17" t="s">
        <v>765</v>
      </c>
      <c r="K220" s="58"/>
      <c r="L220" s="44" t="s">
        <v>797</v>
      </c>
      <c r="M220" s="58"/>
    </row>
    <row r="221">
      <c r="E221" s="17">
        <v>6.0</v>
      </c>
      <c r="F221" s="17">
        <v>3.0</v>
      </c>
      <c r="G221" s="17">
        <v>4.0</v>
      </c>
      <c r="H221" s="17">
        <v>2.0</v>
      </c>
      <c r="I221" s="17">
        <v>2.0</v>
      </c>
      <c r="J221" s="17" t="s">
        <v>748</v>
      </c>
      <c r="K221" s="44" t="s">
        <v>798</v>
      </c>
      <c r="L221" s="58"/>
      <c r="M221" s="58"/>
    </row>
    <row r="222">
      <c r="A222" s="17">
        <v>7.0</v>
      </c>
      <c r="C222" s="17" t="s">
        <v>17</v>
      </c>
      <c r="D222" s="17">
        <v>335.0</v>
      </c>
      <c r="E222" s="17">
        <v>0.0</v>
      </c>
      <c r="F222" s="17">
        <v>3.0</v>
      </c>
      <c r="G222" s="17">
        <v>4.0</v>
      </c>
      <c r="H222" s="17">
        <v>1.0</v>
      </c>
      <c r="I222" s="17">
        <v>1.0</v>
      </c>
      <c r="J222" s="17" t="s">
        <v>747</v>
      </c>
      <c r="K222" s="58"/>
      <c r="L222" s="58"/>
      <c r="M222" s="58"/>
    </row>
    <row r="223">
      <c r="E223" s="17">
        <v>1.0</v>
      </c>
      <c r="F223" s="17">
        <v>3.0</v>
      </c>
      <c r="G223" s="17">
        <v>14.0</v>
      </c>
      <c r="H223" s="17">
        <v>1.0</v>
      </c>
      <c r="I223" s="17">
        <v>1.0</v>
      </c>
      <c r="J223" s="17" t="s">
        <v>747</v>
      </c>
      <c r="K223" s="58"/>
      <c r="L223" s="58"/>
      <c r="M223" s="58"/>
    </row>
    <row r="224">
      <c r="E224" s="17">
        <v>2.0</v>
      </c>
      <c r="F224" s="17">
        <v>3.0</v>
      </c>
      <c r="G224" s="17">
        <v>3.0</v>
      </c>
      <c r="H224" s="17">
        <v>1.0</v>
      </c>
      <c r="I224" s="17">
        <v>1.0</v>
      </c>
      <c r="J224" s="17" t="s">
        <v>747</v>
      </c>
      <c r="K224" s="58"/>
      <c r="L224" s="58"/>
      <c r="M224" s="58"/>
    </row>
    <row r="225">
      <c r="E225" s="17">
        <v>3.0</v>
      </c>
      <c r="F225" s="17">
        <v>5.0</v>
      </c>
      <c r="G225" s="17">
        <v>5.0</v>
      </c>
      <c r="H225" s="17">
        <v>4.0</v>
      </c>
      <c r="I225" s="17">
        <v>4.0</v>
      </c>
      <c r="J225" s="17" t="s">
        <v>748</v>
      </c>
      <c r="K225" s="44" t="s">
        <v>775</v>
      </c>
      <c r="L225" s="58"/>
      <c r="M225" s="58"/>
    </row>
    <row r="226">
      <c r="E226" s="17">
        <v>4.0</v>
      </c>
      <c r="F226" s="17">
        <v>3.0</v>
      </c>
      <c r="G226" s="17">
        <v>5.0</v>
      </c>
      <c r="H226" s="17">
        <v>1.0</v>
      </c>
      <c r="I226" s="17">
        <v>2.0</v>
      </c>
      <c r="J226" s="17" t="s">
        <v>748</v>
      </c>
      <c r="K226" s="44" t="s">
        <v>775</v>
      </c>
      <c r="L226" s="58"/>
      <c r="M226" s="58"/>
    </row>
    <row r="227">
      <c r="E227" s="17">
        <v>5.0</v>
      </c>
      <c r="F227" s="17">
        <v>6.0</v>
      </c>
      <c r="G227" s="17">
        <v>4.0</v>
      </c>
      <c r="H227" s="17">
        <v>1.0</v>
      </c>
      <c r="I227" s="17">
        <v>2.0</v>
      </c>
      <c r="J227" s="17" t="s">
        <v>748</v>
      </c>
      <c r="K227" s="44" t="s">
        <v>775</v>
      </c>
      <c r="L227" s="58"/>
      <c r="M227" s="58"/>
    </row>
    <row r="228">
      <c r="E228" s="17">
        <v>6.0</v>
      </c>
      <c r="F228" s="17">
        <v>3.0</v>
      </c>
      <c r="G228" s="17">
        <v>6.0</v>
      </c>
      <c r="H228" s="17">
        <v>3.0</v>
      </c>
      <c r="I228" s="17">
        <v>3.0</v>
      </c>
      <c r="J228" s="17" t="s">
        <v>748</v>
      </c>
      <c r="K228" s="44" t="s">
        <v>775</v>
      </c>
      <c r="L228" s="58"/>
      <c r="M228" s="58"/>
    </row>
    <row r="229">
      <c r="E229" s="17">
        <v>7.0</v>
      </c>
      <c r="F229" s="17">
        <v>3.0</v>
      </c>
      <c r="G229" s="17">
        <v>3.0</v>
      </c>
      <c r="H229" s="17">
        <v>2.0</v>
      </c>
      <c r="I229" s="17">
        <v>3.0</v>
      </c>
      <c r="J229" s="17" t="s">
        <v>748</v>
      </c>
      <c r="K229" s="44" t="s">
        <v>775</v>
      </c>
      <c r="L229" s="58"/>
      <c r="M229" s="58"/>
    </row>
    <row r="230">
      <c r="E230" s="17">
        <v>8.0</v>
      </c>
      <c r="F230" s="17">
        <v>5.0</v>
      </c>
      <c r="G230" s="17">
        <v>5.0</v>
      </c>
      <c r="H230" s="17">
        <v>3.0</v>
      </c>
      <c r="I230" s="17">
        <v>3.0</v>
      </c>
      <c r="J230" s="17" t="s">
        <v>748</v>
      </c>
      <c r="K230" s="44" t="s">
        <v>775</v>
      </c>
      <c r="L230" s="58"/>
      <c r="M230" s="58"/>
    </row>
    <row r="231">
      <c r="E231" s="17">
        <v>9.0</v>
      </c>
      <c r="F231" s="17">
        <v>3.0</v>
      </c>
      <c r="G231" s="17">
        <v>7.0</v>
      </c>
      <c r="H231" s="17">
        <v>1.0</v>
      </c>
      <c r="I231" s="17">
        <v>2.0</v>
      </c>
      <c r="J231" s="17" t="s">
        <v>757</v>
      </c>
      <c r="K231" s="44" t="s">
        <v>799</v>
      </c>
      <c r="L231" s="58"/>
      <c r="M231" s="58"/>
    </row>
    <row r="232">
      <c r="E232" s="17">
        <v>10.0</v>
      </c>
      <c r="F232" s="17">
        <v>4.0</v>
      </c>
      <c r="G232" s="17">
        <v>3.0</v>
      </c>
      <c r="H232" s="17">
        <v>4.0</v>
      </c>
      <c r="I232" s="17">
        <v>4.0</v>
      </c>
      <c r="J232" s="17" t="s">
        <v>748</v>
      </c>
      <c r="K232" s="44" t="s">
        <v>775</v>
      </c>
      <c r="L232" s="58"/>
      <c r="M232" s="58"/>
    </row>
    <row r="233">
      <c r="E233" s="17">
        <v>11.0</v>
      </c>
      <c r="F233" s="17">
        <v>4.0</v>
      </c>
      <c r="G233" s="17">
        <v>4.0</v>
      </c>
      <c r="H233" s="17">
        <v>1.0</v>
      </c>
      <c r="I233" s="17">
        <v>1.0</v>
      </c>
      <c r="J233" s="17" t="s">
        <v>747</v>
      </c>
      <c r="K233" s="58"/>
      <c r="L233" s="58"/>
      <c r="M233" s="58"/>
    </row>
    <row r="234">
      <c r="E234" s="17">
        <v>12.0</v>
      </c>
      <c r="F234" s="17">
        <v>3.0</v>
      </c>
      <c r="G234" s="17">
        <v>8.0</v>
      </c>
      <c r="H234" s="17">
        <v>1.0</v>
      </c>
      <c r="I234" s="17">
        <v>1.0</v>
      </c>
      <c r="J234" s="17" t="s">
        <v>747</v>
      </c>
      <c r="K234" s="58"/>
      <c r="L234" s="58"/>
      <c r="M234" s="58"/>
    </row>
    <row r="235">
      <c r="E235" s="17">
        <v>13.0</v>
      </c>
      <c r="F235" s="17">
        <v>4.0</v>
      </c>
      <c r="G235" s="17">
        <v>2.0</v>
      </c>
      <c r="H235" s="17">
        <v>4.0</v>
      </c>
      <c r="I235" s="17">
        <v>4.0</v>
      </c>
      <c r="J235" s="17" t="s">
        <v>748</v>
      </c>
      <c r="K235" s="44" t="s">
        <v>775</v>
      </c>
      <c r="L235" s="58"/>
      <c r="M235" s="58"/>
    </row>
    <row r="236">
      <c r="E236" s="17">
        <v>14.0</v>
      </c>
      <c r="F236" s="17">
        <v>5.0</v>
      </c>
      <c r="G236" s="17">
        <v>5.0</v>
      </c>
      <c r="H236" s="17">
        <v>1.0</v>
      </c>
      <c r="I236" s="17">
        <v>1.0</v>
      </c>
      <c r="J236" s="17" t="s">
        <v>747</v>
      </c>
      <c r="K236" s="58"/>
      <c r="L236" s="58"/>
      <c r="M236" s="58"/>
    </row>
    <row r="237">
      <c r="E237" s="17">
        <v>15.0</v>
      </c>
      <c r="F237" s="17">
        <v>3.0</v>
      </c>
      <c r="G237" s="17">
        <v>12.0</v>
      </c>
      <c r="H237" s="17">
        <v>1.0</v>
      </c>
      <c r="I237" s="17">
        <v>1.0</v>
      </c>
      <c r="J237" s="17" t="s">
        <v>747</v>
      </c>
      <c r="K237" s="58"/>
      <c r="L237" s="58"/>
      <c r="M237" s="58"/>
    </row>
    <row r="238">
      <c r="E238" s="17">
        <v>16.0</v>
      </c>
      <c r="F238" s="17">
        <v>3.0</v>
      </c>
      <c r="G238" s="17">
        <v>5.0</v>
      </c>
      <c r="H238" s="17">
        <v>3.0</v>
      </c>
      <c r="I238" s="17">
        <v>3.0</v>
      </c>
      <c r="J238" s="17" t="s">
        <v>748</v>
      </c>
      <c r="K238" s="44" t="s">
        <v>800</v>
      </c>
      <c r="L238" s="58"/>
      <c r="M238" s="58"/>
    </row>
    <row r="239">
      <c r="E239" s="17">
        <v>17.0</v>
      </c>
      <c r="F239" s="17">
        <v>4.0</v>
      </c>
      <c r="G239" s="17">
        <v>7.0</v>
      </c>
      <c r="H239" s="17">
        <v>1.0</v>
      </c>
      <c r="I239" s="17">
        <v>3.0</v>
      </c>
      <c r="J239" s="17" t="s">
        <v>748</v>
      </c>
      <c r="K239" s="44" t="s">
        <v>775</v>
      </c>
      <c r="L239" s="58"/>
      <c r="M239" s="58"/>
    </row>
    <row r="240">
      <c r="E240" s="17">
        <v>18.0</v>
      </c>
      <c r="F240" s="17">
        <v>3.0</v>
      </c>
      <c r="G240" s="17">
        <v>5.0</v>
      </c>
      <c r="H240" s="17">
        <v>2.0</v>
      </c>
      <c r="I240" s="17">
        <v>2.0</v>
      </c>
      <c r="J240" s="17" t="s">
        <v>748</v>
      </c>
      <c r="K240" s="44" t="s">
        <v>775</v>
      </c>
      <c r="L240" s="58"/>
      <c r="M240" s="58"/>
    </row>
    <row r="241">
      <c r="E241" s="17">
        <v>19.0</v>
      </c>
      <c r="F241" s="17">
        <v>3.0</v>
      </c>
      <c r="G241" s="17">
        <v>6.0</v>
      </c>
      <c r="H241" s="17">
        <v>1.0</v>
      </c>
      <c r="I241" s="17">
        <v>1.0</v>
      </c>
      <c r="J241" s="17" t="s">
        <v>747</v>
      </c>
      <c r="K241" s="58"/>
      <c r="L241" s="58"/>
      <c r="M241" s="58"/>
    </row>
    <row r="242">
      <c r="E242" s="17">
        <v>20.0</v>
      </c>
      <c r="F242" s="17">
        <v>3.0</v>
      </c>
      <c r="G242" s="17">
        <v>5.0</v>
      </c>
      <c r="H242" s="17">
        <v>3.0</v>
      </c>
      <c r="I242" s="17">
        <v>3.0</v>
      </c>
      <c r="J242" s="17" t="s">
        <v>748</v>
      </c>
      <c r="K242" s="44" t="s">
        <v>775</v>
      </c>
      <c r="L242" s="58"/>
      <c r="M242" s="58"/>
    </row>
    <row r="243">
      <c r="E243" s="17">
        <v>21.0</v>
      </c>
      <c r="F243" s="17">
        <v>7.0</v>
      </c>
      <c r="G243" s="17">
        <v>15.0</v>
      </c>
      <c r="H243" s="17">
        <v>1.0</v>
      </c>
      <c r="I243" s="17">
        <v>1.0</v>
      </c>
      <c r="J243" s="17" t="s">
        <v>747</v>
      </c>
      <c r="K243" s="58"/>
      <c r="L243" s="58"/>
      <c r="M243" s="58"/>
    </row>
    <row r="244">
      <c r="E244" s="17">
        <v>22.0</v>
      </c>
      <c r="F244" s="17">
        <v>11.0</v>
      </c>
      <c r="G244" s="17">
        <v>6.0</v>
      </c>
      <c r="H244" s="17">
        <v>2.0</v>
      </c>
      <c r="I244" s="17">
        <v>2.0</v>
      </c>
      <c r="J244" s="17" t="s">
        <v>748</v>
      </c>
      <c r="K244" s="44" t="s">
        <v>775</v>
      </c>
      <c r="L244" s="58"/>
      <c r="M244" s="58"/>
    </row>
    <row r="245">
      <c r="E245" s="17">
        <v>23.0</v>
      </c>
      <c r="F245" s="17">
        <v>3.0</v>
      </c>
      <c r="G245" s="17">
        <v>4.0</v>
      </c>
      <c r="H245" s="17">
        <v>1.0</v>
      </c>
      <c r="I245" s="17">
        <v>1.0</v>
      </c>
      <c r="J245" s="17" t="s">
        <v>747</v>
      </c>
      <c r="K245" s="58"/>
      <c r="L245" s="58"/>
      <c r="M245" s="58"/>
    </row>
    <row r="246">
      <c r="E246" s="17">
        <v>24.0</v>
      </c>
      <c r="F246" s="17">
        <v>3.0</v>
      </c>
      <c r="G246" s="17">
        <v>11.0</v>
      </c>
      <c r="H246" s="17">
        <v>1.0</v>
      </c>
      <c r="I246" s="17">
        <v>1.0</v>
      </c>
      <c r="J246" s="17" t="s">
        <v>747</v>
      </c>
      <c r="K246" s="58"/>
      <c r="L246" s="58"/>
      <c r="M246" s="58"/>
    </row>
    <row r="247">
      <c r="E247" s="17">
        <v>25.0</v>
      </c>
      <c r="F247" s="17">
        <v>3.0</v>
      </c>
      <c r="G247" s="17">
        <v>4.0</v>
      </c>
      <c r="H247" s="17">
        <v>3.0</v>
      </c>
      <c r="I247" s="17">
        <v>3.0</v>
      </c>
      <c r="J247" s="17" t="s">
        <v>748</v>
      </c>
      <c r="K247" s="44" t="s">
        <v>775</v>
      </c>
      <c r="L247" s="58"/>
      <c r="M247" s="58"/>
    </row>
    <row r="248">
      <c r="E248" s="17">
        <v>26.0</v>
      </c>
      <c r="F248" s="17">
        <v>3.0</v>
      </c>
      <c r="G248" s="17">
        <v>4.0</v>
      </c>
      <c r="H248" s="17">
        <v>1.0</v>
      </c>
      <c r="I248" s="17">
        <v>2.0</v>
      </c>
      <c r="J248" s="17" t="s">
        <v>773</v>
      </c>
      <c r="K248" s="44" t="s">
        <v>801</v>
      </c>
      <c r="L248" s="58"/>
      <c r="M248" s="58"/>
    </row>
    <row r="249">
      <c r="E249" s="17">
        <v>27.0</v>
      </c>
      <c r="F249" s="17">
        <v>4.0</v>
      </c>
      <c r="G249" s="17">
        <v>5.0</v>
      </c>
      <c r="H249" s="17">
        <v>1.0</v>
      </c>
      <c r="I249" s="17">
        <v>1.0</v>
      </c>
      <c r="J249" s="17" t="s">
        <v>747</v>
      </c>
      <c r="K249" s="58"/>
      <c r="L249" s="58"/>
      <c r="M249" s="58"/>
    </row>
    <row r="250">
      <c r="E250" s="17">
        <v>28.0</v>
      </c>
      <c r="F250" s="17">
        <v>3.0</v>
      </c>
      <c r="G250" s="17">
        <v>6.0</v>
      </c>
      <c r="H250" s="17">
        <v>1.0</v>
      </c>
      <c r="I250" s="17">
        <v>1.0</v>
      </c>
      <c r="J250" s="17" t="s">
        <v>747</v>
      </c>
      <c r="K250" s="58"/>
      <c r="L250" s="58"/>
      <c r="M250" s="58"/>
    </row>
    <row r="251">
      <c r="E251" s="17">
        <v>29.0</v>
      </c>
      <c r="F251" s="17">
        <v>3.0</v>
      </c>
      <c r="G251" s="17">
        <v>5.0</v>
      </c>
      <c r="H251" s="17">
        <v>3.0</v>
      </c>
      <c r="I251" s="17">
        <v>3.0</v>
      </c>
      <c r="J251" s="17" t="s">
        <v>748</v>
      </c>
      <c r="K251" s="44" t="s">
        <v>775</v>
      </c>
      <c r="L251" s="58"/>
      <c r="M251" s="58"/>
    </row>
    <row r="252">
      <c r="E252" s="17">
        <v>30.0</v>
      </c>
      <c r="F252" s="17">
        <v>3.0</v>
      </c>
      <c r="G252" s="17">
        <v>3.0</v>
      </c>
      <c r="H252" s="17">
        <v>1.0</v>
      </c>
      <c r="I252" s="17">
        <v>1.0</v>
      </c>
      <c r="J252" s="17" t="s">
        <v>747</v>
      </c>
      <c r="K252" s="58"/>
      <c r="L252" s="58"/>
      <c r="M252" s="58"/>
    </row>
    <row r="253">
      <c r="E253" s="17">
        <v>31.0</v>
      </c>
      <c r="F253" s="17">
        <v>3.0</v>
      </c>
      <c r="G253" s="17">
        <v>4.0</v>
      </c>
      <c r="H253" s="17">
        <v>2.0</v>
      </c>
      <c r="I253" s="17">
        <v>2.0</v>
      </c>
      <c r="J253" s="17" t="s">
        <v>748</v>
      </c>
      <c r="K253" s="44" t="s">
        <v>775</v>
      </c>
      <c r="L253" s="58"/>
      <c r="M253" s="58"/>
    </row>
    <row r="254">
      <c r="E254" s="17">
        <v>32.0</v>
      </c>
      <c r="F254" s="17">
        <v>3.0</v>
      </c>
      <c r="G254" s="17">
        <v>5.0</v>
      </c>
      <c r="H254" s="17">
        <v>1.0</v>
      </c>
      <c r="I254" s="17">
        <v>1.0</v>
      </c>
      <c r="J254" s="17" t="s">
        <v>747</v>
      </c>
      <c r="K254" s="58"/>
      <c r="L254" s="58"/>
      <c r="M254" s="58"/>
    </row>
    <row r="255">
      <c r="E255" s="17">
        <v>33.0</v>
      </c>
      <c r="F255" s="17">
        <v>3.0</v>
      </c>
      <c r="G255" s="17">
        <v>6.0</v>
      </c>
      <c r="H255" s="17">
        <v>2.0</v>
      </c>
      <c r="I255" s="17">
        <v>2.0</v>
      </c>
      <c r="J255" s="17" t="s">
        <v>765</v>
      </c>
      <c r="K255" s="58"/>
      <c r="L255" s="44" t="s">
        <v>802</v>
      </c>
      <c r="M255" s="58"/>
    </row>
    <row r="256">
      <c r="E256" s="17">
        <v>34.0</v>
      </c>
      <c r="F256" s="17">
        <v>4.0</v>
      </c>
      <c r="G256" s="17">
        <v>6.0</v>
      </c>
      <c r="H256" s="17">
        <v>3.0</v>
      </c>
      <c r="I256" s="17">
        <v>3.0</v>
      </c>
      <c r="J256" s="17" t="s">
        <v>748</v>
      </c>
      <c r="K256" s="44" t="s">
        <v>803</v>
      </c>
      <c r="L256" s="58"/>
      <c r="M256" s="58"/>
    </row>
    <row r="257">
      <c r="E257" s="17">
        <v>35.0</v>
      </c>
      <c r="F257" s="17">
        <v>3.0</v>
      </c>
      <c r="G257" s="17">
        <v>9.0</v>
      </c>
      <c r="H257" s="17">
        <v>1.0</v>
      </c>
      <c r="I257" s="17">
        <v>3.0</v>
      </c>
      <c r="J257" s="17" t="s">
        <v>765</v>
      </c>
      <c r="K257" s="58"/>
      <c r="L257" s="44" t="s">
        <v>802</v>
      </c>
      <c r="M257" s="58"/>
    </row>
    <row r="258">
      <c r="E258" s="17">
        <v>36.0</v>
      </c>
      <c r="F258" s="17">
        <v>3.0</v>
      </c>
      <c r="G258" s="17">
        <v>3.0</v>
      </c>
      <c r="H258" s="17">
        <v>1.0</v>
      </c>
      <c r="I258" s="17">
        <v>2.0</v>
      </c>
      <c r="J258" s="17" t="s">
        <v>748</v>
      </c>
      <c r="K258" s="44" t="s">
        <v>775</v>
      </c>
      <c r="L258" s="58"/>
      <c r="M258" s="58"/>
    </row>
    <row r="259">
      <c r="E259" s="17">
        <v>37.0</v>
      </c>
      <c r="F259" s="17">
        <v>8.0</v>
      </c>
      <c r="G259" s="17">
        <v>5.0</v>
      </c>
      <c r="H259" s="17">
        <v>1.0</v>
      </c>
      <c r="I259" s="17">
        <v>1.0</v>
      </c>
      <c r="J259" s="17" t="s">
        <v>747</v>
      </c>
      <c r="K259" s="58"/>
      <c r="L259" s="58"/>
      <c r="M259" s="58"/>
    </row>
    <row r="260">
      <c r="E260" s="17">
        <v>38.0</v>
      </c>
      <c r="F260" s="17">
        <v>3.0</v>
      </c>
      <c r="G260" s="17">
        <v>5.0</v>
      </c>
      <c r="H260" s="17">
        <v>1.0</v>
      </c>
      <c r="I260" s="17">
        <v>1.0</v>
      </c>
      <c r="J260" s="17" t="s">
        <v>747</v>
      </c>
      <c r="K260" s="58"/>
      <c r="L260" s="58"/>
      <c r="M260" s="58"/>
    </row>
    <row r="261">
      <c r="E261" s="17">
        <v>39.0</v>
      </c>
      <c r="F261" s="17">
        <v>4.0</v>
      </c>
      <c r="G261" s="17">
        <v>7.0</v>
      </c>
      <c r="H261" s="17">
        <v>1.0</v>
      </c>
      <c r="I261" s="17">
        <v>1.0</v>
      </c>
      <c r="J261" s="17" t="s">
        <v>747</v>
      </c>
      <c r="K261" s="58"/>
      <c r="L261" s="58"/>
      <c r="M261" s="58"/>
    </row>
    <row r="262">
      <c r="E262" s="17">
        <v>40.0</v>
      </c>
      <c r="F262" s="17">
        <v>3.0</v>
      </c>
      <c r="G262" s="17">
        <v>3.0</v>
      </c>
      <c r="H262" s="17">
        <v>3.0</v>
      </c>
      <c r="I262" s="17">
        <v>3.0</v>
      </c>
      <c r="J262" s="17" t="s">
        <v>748</v>
      </c>
      <c r="K262" s="44" t="s">
        <v>775</v>
      </c>
      <c r="L262" s="58"/>
      <c r="M262" s="58"/>
    </row>
    <row r="263">
      <c r="E263" s="17">
        <v>41.0</v>
      </c>
      <c r="F263" s="17">
        <v>3.0</v>
      </c>
      <c r="G263" s="17">
        <v>3.0</v>
      </c>
      <c r="H263" s="17">
        <v>1.0</v>
      </c>
      <c r="I263" s="17">
        <v>2.0</v>
      </c>
      <c r="J263" s="17" t="s">
        <v>748</v>
      </c>
      <c r="K263" s="44" t="s">
        <v>775</v>
      </c>
      <c r="L263" s="58"/>
      <c r="M263" s="58"/>
    </row>
    <row r="264">
      <c r="E264" s="17">
        <v>42.0</v>
      </c>
      <c r="F264" s="17">
        <v>4.0</v>
      </c>
      <c r="G264" s="17">
        <v>10.0</v>
      </c>
      <c r="H264" s="17">
        <v>1.0</v>
      </c>
      <c r="I264" s="17">
        <v>2.0</v>
      </c>
      <c r="J264" s="17" t="s">
        <v>748</v>
      </c>
      <c r="K264" s="44" t="s">
        <v>775</v>
      </c>
      <c r="L264" s="58"/>
      <c r="M264" s="58"/>
    </row>
    <row r="265">
      <c r="E265" s="17">
        <v>43.0</v>
      </c>
      <c r="F265" s="17">
        <v>4.0</v>
      </c>
      <c r="G265" s="17">
        <v>21.0</v>
      </c>
      <c r="H265" s="17">
        <v>1.0</v>
      </c>
      <c r="I265" s="17">
        <v>1.0</v>
      </c>
      <c r="J265" s="17" t="s">
        <v>747</v>
      </c>
      <c r="K265" s="58"/>
      <c r="L265" s="58"/>
      <c r="M265" s="58"/>
    </row>
    <row r="266">
      <c r="E266" s="17">
        <v>44.0</v>
      </c>
      <c r="F266" s="17">
        <v>3.0</v>
      </c>
      <c r="G266" s="17">
        <v>5.0</v>
      </c>
      <c r="H266" s="17">
        <v>1.0</v>
      </c>
      <c r="I266" s="17">
        <v>1.0</v>
      </c>
      <c r="J266" s="17" t="s">
        <v>747</v>
      </c>
      <c r="K266" s="58"/>
      <c r="L266" s="58"/>
      <c r="M266" s="58"/>
    </row>
    <row r="267">
      <c r="E267" s="17">
        <v>45.0</v>
      </c>
      <c r="F267" s="17">
        <v>4.0</v>
      </c>
      <c r="G267" s="17">
        <v>5.0</v>
      </c>
      <c r="H267" s="17">
        <v>1.0</v>
      </c>
      <c r="I267" s="17">
        <v>1.0</v>
      </c>
      <c r="J267" s="17" t="s">
        <v>747</v>
      </c>
      <c r="K267" s="58"/>
      <c r="L267" s="58"/>
      <c r="M267" s="58"/>
    </row>
    <row r="268">
      <c r="E268" s="17">
        <v>46.0</v>
      </c>
      <c r="F268" s="17">
        <v>3.0</v>
      </c>
      <c r="G268" s="17">
        <v>3.0</v>
      </c>
      <c r="H268" s="17">
        <v>2.0</v>
      </c>
      <c r="I268" s="17">
        <v>2.0</v>
      </c>
      <c r="J268" s="17" t="s">
        <v>748</v>
      </c>
      <c r="K268" s="44" t="s">
        <v>775</v>
      </c>
      <c r="L268" s="58"/>
      <c r="M268" s="58"/>
    </row>
    <row r="269">
      <c r="E269" s="17">
        <v>47.0</v>
      </c>
      <c r="F269" s="17">
        <v>3.0</v>
      </c>
      <c r="G269" s="17">
        <v>3.0</v>
      </c>
      <c r="H269" s="17">
        <v>1.0</v>
      </c>
      <c r="I269" s="17">
        <v>1.0</v>
      </c>
      <c r="J269" s="17" t="s">
        <v>747</v>
      </c>
      <c r="K269" s="58"/>
      <c r="L269" s="58"/>
      <c r="M269" s="58"/>
    </row>
    <row r="270">
      <c r="E270" s="17">
        <v>48.0</v>
      </c>
      <c r="F270" s="17">
        <v>6.0</v>
      </c>
      <c r="G270" s="17">
        <v>6.0</v>
      </c>
      <c r="H270" s="17">
        <v>1.0</v>
      </c>
      <c r="I270" s="17">
        <v>1.0</v>
      </c>
      <c r="J270" s="17" t="s">
        <v>747</v>
      </c>
      <c r="K270" s="58"/>
      <c r="L270" s="58"/>
      <c r="M270" s="58"/>
    </row>
    <row r="271">
      <c r="E271" s="17">
        <v>49.0</v>
      </c>
      <c r="F271" s="17">
        <v>3.0</v>
      </c>
      <c r="G271" s="17">
        <v>3.0</v>
      </c>
      <c r="H271" s="17">
        <v>1.0</v>
      </c>
      <c r="I271" s="17">
        <v>2.0</v>
      </c>
      <c r="J271" s="17" t="s">
        <v>748</v>
      </c>
      <c r="K271" s="44" t="s">
        <v>775</v>
      </c>
      <c r="L271" s="58"/>
      <c r="M271" s="58"/>
    </row>
    <row r="272">
      <c r="E272" s="17">
        <v>50.0</v>
      </c>
      <c r="F272" s="17">
        <v>3.0</v>
      </c>
      <c r="G272" s="17">
        <v>11.0</v>
      </c>
      <c r="H272" s="17">
        <v>1.0</v>
      </c>
      <c r="I272" s="17">
        <v>1.0</v>
      </c>
      <c r="J272" s="17" t="s">
        <v>747</v>
      </c>
      <c r="K272" s="58"/>
      <c r="L272" s="58"/>
      <c r="M272" s="58"/>
    </row>
    <row r="273">
      <c r="E273" s="17">
        <v>51.0</v>
      </c>
      <c r="F273" s="17">
        <v>6.0</v>
      </c>
      <c r="G273" s="17">
        <v>5.0</v>
      </c>
      <c r="H273" s="17">
        <v>5.0</v>
      </c>
      <c r="I273" s="17">
        <v>5.0</v>
      </c>
      <c r="J273" s="17" t="s">
        <v>748</v>
      </c>
      <c r="K273" s="44" t="s">
        <v>775</v>
      </c>
      <c r="L273" s="58"/>
      <c r="M273" s="58"/>
    </row>
    <row r="274">
      <c r="E274" s="17">
        <v>52.0</v>
      </c>
      <c r="F274" s="17">
        <v>3.0</v>
      </c>
      <c r="G274" s="17">
        <v>3.0</v>
      </c>
      <c r="H274" s="17">
        <v>2.0</v>
      </c>
      <c r="I274" s="17">
        <v>3.0</v>
      </c>
      <c r="J274" s="17" t="s">
        <v>748</v>
      </c>
      <c r="K274" s="44" t="s">
        <v>775</v>
      </c>
      <c r="L274" s="58"/>
      <c r="M274" s="58"/>
    </row>
    <row r="275">
      <c r="E275" s="17">
        <v>53.0</v>
      </c>
      <c r="F275" s="17">
        <v>3.0</v>
      </c>
      <c r="G275" s="17">
        <v>10.0</v>
      </c>
      <c r="H275" s="17">
        <v>1.0</v>
      </c>
      <c r="I275" s="17">
        <v>1.0</v>
      </c>
      <c r="J275" s="17" t="s">
        <v>747</v>
      </c>
      <c r="K275" s="58"/>
      <c r="L275" s="58"/>
      <c r="M275" s="58"/>
    </row>
    <row r="276">
      <c r="E276" s="17">
        <v>54.0</v>
      </c>
      <c r="F276" s="17">
        <v>3.0</v>
      </c>
      <c r="G276" s="17">
        <v>11.0</v>
      </c>
      <c r="H276" s="17">
        <v>1.0</v>
      </c>
      <c r="I276" s="17">
        <v>1.0</v>
      </c>
      <c r="J276" s="17" t="s">
        <v>747</v>
      </c>
      <c r="K276" s="58"/>
      <c r="L276" s="58"/>
      <c r="M276" s="58"/>
    </row>
    <row r="277">
      <c r="E277" s="17">
        <v>55.0</v>
      </c>
      <c r="F277" s="17">
        <v>3.0</v>
      </c>
      <c r="G277" s="17">
        <v>3.0</v>
      </c>
      <c r="H277" s="17">
        <v>3.0</v>
      </c>
      <c r="I277" s="17">
        <v>3.0</v>
      </c>
      <c r="J277" s="17" t="s">
        <v>748</v>
      </c>
      <c r="K277" s="44" t="s">
        <v>775</v>
      </c>
      <c r="L277" s="58"/>
      <c r="M277" s="58"/>
    </row>
    <row r="278">
      <c r="E278" s="17">
        <v>56.0</v>
      </c>
      <c r="F278" s="17">
        <v>3.0</v>
      </c>
      <c r="G278" s="17">
        <v>11.0</v>
      </c>
      <c r="H278" s="17">
        <v>1.0</v>
      </c>
      <c r="I278" s="17">
        <v>2.0</v>
      </c>
      <c r="J278" s="17" t="s">
        <v>757</v>
      </c>
      <c r="K278" s="44" t="s">
        <v>778</v>
      </c>
      <c r="L278" s="58"/>
      <c r="M278" s="58"/>
    </row>
    <row r="279">
      <c r="E279" s="17">
        <v>57.0</v>
      </c>
      <c r="F279" s="17">
        <v>3.0</v>
      </c>
      <c r="G279" s="17">
        <v>3.0</v>
      </c>
      <c r="H279" s="17">
        <v>3.0</v>
      </c>
      <c r="I279" s="17">
        <v>3.0</v>
      </c>
      <c r="J279" s="17" t="s">
        <v>748</v>
      </c>
      <c r="K279" s="44" t="s">
        <v>775</v>
      </c>
      <c r="L279" s="58"/>
      <c r="M279" s="58"/>
    </row>
    <row r="280">
      <c r="E280" s="17">
        <v>58.0</v>
      </c>
      <c r="F280" s="17">
        <v>7.0</v>
      </c>
      <c r="G280" s="17">
        <v>7.0</v>
      </c>
      <c r="H280" s="17">
        <v>2.0</v>
      </c>
      <c r="I280" s="17">
        <v>2.0</v>
      </c>
      <c r="J280" s="17" t="s">
        <v>765</v>
      </c>
      <c r="K280" s="58"/>
      <c r="L280" s="44" t="s">
        <v>804</v>
      </c>
      <c r="M280" s="58"/>
    </row>
    <row r="281">
      <c r="E281" s="17">
        <v>59.0</v>
      </c>
      <c r="F281" s="17">
        <v>3.0</v>
      </c>
      <c r="G281" s="17">
        <v>3.0</v>
      </c>
      <c r="H281" s="17">
        <v>2.0</v>
      </c>
      <c r="I281" s="17">
        <v>2.0</v>
      </c>
      <c r="J281" s="17" t="s">
        <v>748</v>
      </c>
      <c r="K281" s="44" t="s">
        <v>775</v>
      </c>
      <c r="L281" s="58"/>
      <c r="M281" s="58"/>
    </row>
    <row r="282">
      <c r="E282" s="17">
        <v>60.0</v>
      </c>
      <c r="F282" s="17">
        <v>3.0</v>
      </c>
      <c r="G282" s="17">
        <v>7.0</v>
      </c>
      <c r="H282" s="17">
        <v>1.0</v>
      </c>
      <c r="I282" s="17">
        <v>1.0</v>
      </c>
      <c r="J282" s="17" t="s">
        <v>747</v>
      </c>
      <c r="K282" s="58"/>
      <c r="L282" s="58"/>
      <c r="M282" s="58"/>
    </row>
    <row r="283">
      <c r="E283" s="17">
        <v>61.0</v>
      </c>
      <c r="F283" s="17">
        <v>3.0</v>
      </c>
      <c r="G283" s="17">
        <v>8.0</v>
      </c>
      <c r="H283" s="17">
        <v>1.0</v>
      </c>
      <c r="I283" s="17">
        <v>1.0</v>
      </c>
      <c r="J283" s="17" t="s">
        <v>747</v>
      </c>
      <c r="K283" s="58"/>
      <c r="L283" s="58"/>
      <c r="M283" s="58"/>
    </row>
    <row r="284">
      <c r="E284" s="17">
        <v>62.0</v>
      </c>
      <c r="F284" s="17">
        <v>3.0</v>
      </c>
      <c r="G284" s="17">
        <v>4.0</v>
      </c>
      <c r="H284" s="17">
        <v>2.0</v>
      </c>
      <c r="I284" s="17">
        <v>2.0</v>
      </c>
      <c r="J284" s="17" t="s">
        <v>765</v>
      </c>
      <c r="K284" s="58"/>
      <c r="L284" s="44" t="s">
        <v>804</v>
      </c>
      <c r="M284" s="58"/>
    </row>
    <row r="285">
      <c r="E285" s="17">
        <v>63.0</v>
      </c>
      <c r="F285" s="17">
        <v>6.0</v>
      </c>
      <c r="G285" s="17">
        <v>11.0</v>
      </c>
      <c r="H285" s="17">
        <v>1.0</v>
      </c>
      <c r="I285" s="17">
        <v>1.0</v>
      </c>
      <c r="J285" s="17" t="s">
        <v>747</v>
      </c>
      <c r="K285" s="58"/>
      <c r="L285" s="58"/>
      <c r="M285" s="58"/>
    </row>
    <row r="286">
      <c r="E286" s="17">
        <v>64.0</v>
      </c>
      <c r="F286" s="17">
        <v>3.0</v>
      </c>
      <c r="G286" s="17">
        <v>6.0</v>
      </c>
      <c r="H286" s="17">
        <v>1.0</v>
      </c>
      <c r="I286" s="17">
        <v>1.0</v>
      </c>
      <c r="J286" s="17" t="s">
        <v>747</v>
      </c>
      <c r="K286" s="58"/>
      <c r="L286" s="58"/>
      <c r="M286" s="58"/>
    </row>
    <row r="287">
      <c r="E287" s="17">
        <v>65.0</v>
      </c>
      <c r="F287" s="17">
        <v>3.0</v>
      </c>
      <c r="G287" s="17">
        <v>4.0</v>
      </c>
      <c r="H287" s="17">
        <v>2.0</v>
      </c>
      <c r="I287" s="17">
        <v>2.0</v>
      </c>
      <c r="J287" s="17" t="s">
        <v>748</v>
      </c>
      <c r="K287" s="44" t="s">
        <v>775</v>
      </c>
      <c r="L287" s="58"/>
      <c r="M287" s="58"/>
    </row>
    <row r="288">
      <c r="E288" s="17">
        <v>66.0</v>
      </c>
      <c r="F288" s="17">
        <v>3.0</v>
      </c>
      <c r="G288" s="17">
        <v>3.0</v>
      </c>
      <c r="H288" s="17">
        <v>3.0</v>
      </c>
      <c r="I288" s="17">
        <v>3.0</v>
      </c>
      <c r="J288" s="17" t="s">
        <v>748</v>
      </c>
      <c r="K288" s="44" t="s">
        <v>775</v>
      </c>
      <c r="L288" s="58"/>
      <c r="M288" s="58"/>
    </row>
    <row r="289">
      <c r="E289" s="17">
        <v>67.0</v>
      </c>
      <c r="F289" s="17">
        <v>3.0</v>
      </c>
      <c r="G289" s="17">
        <v>7.0</v>
      </c>
      <c r="H289" s="17">
        <v>2.0</v>
      </c>
      <c r="I289" s="17">
        <v>2.0</v>
      </c>
      <c r="J289" s="17" t="s">
        <v>748</v>
      </c>
      <c r="K289" s="44" t="s">
        <v>775</v>
      </c>
      <c r="L289" s="58"/>
      <c r="M289" s="58"/>
    </row>
    <row r="290">
      <c r="E290" s="17">
        <v>68.0</v>
      </c>
      <c r="F290" s="17">
        <v>3.0</v>
      </c>
      <c r="G290" s="17">
        <v>5.0</v>
      </c>
      <c r="H290" s="17">
        <v>2.0</v>
      </c>
      <c r="I290" s="17">
        <v>2.0</v>
      </c>
      <c r="J290" s="17" t="s">
        <v>748</v>
      </c>
      <c r="K290" s="44" t="s">
        <v>775</v>
      </c>
      <c r="L290" s="58"/>
      <c r="M290" s="58"/>
    </row>
    <row r="291">
      <c r="E291" s="17">
        <v>69.0</v>
      </c>
      <c r="F291" s="17">
        <v>4.0</v>
      </c>
      <c r="G291" s="17">
        <v>4.0</v>
      </c>
      <c r="H291" s="17">
        <v>2.0</v>
      </c>
      <c r="I291" s="17">
        <v>3.0</v>
      </c>
      <c r="J291" s="17" t="s">
        <v>748</v>
      </c>
      <c r="K291" s="44" t="s">
        <v>775</v>
      </c>
      <c r="L291" s="58"/>
      <c r="M291" s="58"/>
    </row>
    <row r="292">
      <c r="E292" s="17">
        <v>70.0</v>
      </c>
      <c r="F292" s="17">
        <v>3.0</v>
      </c>
      <c r="G292" s="17">
        <v>6.0</v>
      </c>
      <c r="H292" s="17">
        <v>1.0</v>
      </c>
      <c r="I292" s="17">
        <v>1.0</v>
      </c>
      <c r="J292" s="17" t="s">
        <v>747</v>
      </c>
      <c r="K292" s="58"/>
      <c r="L292" s="58"/>
      <c r="M292" s="58"/>
    </row>
    <row r="293">
      <c r="E293" s="17">
        <v>71.0</v>
      </c>
      <c r="F293" s="17">
        <v>3.0</v>
      </c>
      <c r="G293" s="17">
        <v>3.0</v>
      </c>
      <c r="H293" s="17">
        <v>3.0</v>
      </c>
      <c r="I293" s="17">
        <v>3.0</v>
      </c>
      <c r="J293" s="17" t="s">
        <v>748</v>
      </c>
      <c r="K293" s="44" t="s">
        <v>775</v>
      </c>
      <c r="L293" s="58"/>
      <c r="M293" s="58"/>
    </row>
    <row r="294">
      <c r="E294" s="17">
        <v>72.0</v>
      </c>
      <c r="F294" s="17">
        <v>4.0</v>
      </c>
      <c r="G294" s="17">
        <v>5.0</v>
      </c>
      <c r="H294" s="17">
        <v>1.0</v>
      </c>
      <c r="I294" s="17">
        <v>1.0</v>
      </c>
      <c r="J294" s="17" t="s">
        <v>747</v>
      </c>
      <c r="K294" s="58"/>
      <c r="L294" s="58"/>
      <c r="M294" s="58"/>
    </row>
    <row r="295">
      <c r="E295" s="17">
        <v>73.0</v>
      </c>
      <c r="F295" s="17">
        <v>3.0</v>
      </c>
      <c r="G295" s="17">
        <v>5.0</v>
      </c>
      <c r="H295" s="17">
        <v>1.0</v>
      </c>
      <c r="I295" s="17">
        <v>1.0</v>
      </c>
      <c r="J295" s="17" t="s">
        <v>747</v>
      </c>
      <c r="K295" s="58"/>
      <c r="L295" s="58"/>
      <c r="M295" s="58"/>
    </row>
    <row r="296">
      <c r="E296" s="17">
        <v>74.0</v>
      </c>
      <c r="F296" s="17">
        <v>3.0</v>
      </c>
      <c r="G296" s="17">
        <v>5.0</v>
      </c>
      <c r="H296" s="17">
        <v>2.0</v>
      </c>
      <c r="I296" s="17">
        <v>3.0</v>
      </c>
      <c r="J296" s="17" t="s">
        <v>748</v>
      </c>
      <c r="K296" s="44" t="s">
        <v>775</v>
      </c>
      <c r="L296" s="58"/>
      <c r="M296" s="58"/>
    </row>
    <row r="297">
      <c r="E297" s="17">
        <v>75.0</v>
      </c>
      <c r="F297" s="17">
        <v>3.0</v>
      </c>
      <c r="G297" s="17">
        <v>4.0</v>
      </c>
      <c r="H297" s="17">
        <v>2.0</v>
      </c>
      <c r="I297" s="17">
        <v>2.0</v>
      </c>
      <c r="J297" s="17" t="s">
        <v>748</v>
      </c>
      <c r="K297" s="44" t="s">
        <v>775</v>
      </c>
      <c r="L297" s="58"/>
      <c r="M297" s="58"/>
    </row>
    <row r="298">
      <c r="E298" s="17">
        <v>76.0</v>
      </c>
      <c r="F298" s="17">
        <v>3.0</v>
      </c>
      <c r="G298" s="17">
        <v>8.0</v>
      </c>
      <c r="H298" s="17">
        <v>1.0</v>
      </c>
      <c r="I298" s="17">
        <v>1.0</v>
      </c>
      <c r="J298" s="17" t="s">
        <v>747</v>
      </c>
      <c r="K298" s="58"/>
      <c r="L298" s="58"/>
      <c r="M298" s="58"/>
    </row>
    <row r="299">
      <c r="E299" s="17">
        <v>77.0</v>
      </c>
      <c r="F299" s="17">
        <v>5.0</v>
      </c>
      <c r="G299" s="17">
        <v>14.0</v>
      </c>
      <c r="H299" s="17">
        <v>2.0</v>
      </c>
      <c r="I299" s="17">
        <v>3.0</v>
      </c>
      <c r="J299" s="17" t="s">
        <v>748</v>
      </c>
      <c r="K299" s="44" t="s">
        <v>775</v>
      </c>
      <c r="L299" s="58"/>
      <c r="M299" s="58"/>
    </row>
    <row r="300">
      <c r="E300" s="17">
        <v>78.0</v>
      </c>
      <c r="F300" s="17">
        <v>3.0</v>
      </c>
      <c r="G300" s="17">
        <v>6.0</v>
      </c>
      <c r="H300" s="17">
        <v>1.0</v>
      </c>
      <c r="I300" s="17">
        <v>1.0</v>
      </c>
      <c r="J300" s="17" t="s">
        <v>747</v>
      </c>
      <c r="K300" s="58"/>
      <c r="L300" s="58"/>
      <c r="M300" s="58"/>
    </row>
    <row r="301">
      <c r="E301" s="17">
        <v>79.0</v>
      </c>
      <c r="F301" s="17">
        <v>6.0</v>
      </c>
      <c r="G301" s="17">
        <v>5.0</v>
      </c>
      <c r="H301" s="17">
        <v>1.0</v>
      </c>
      <c r="I301" s="17">
        <v>4.0</v>
      </c>
      <c r="J301" s="17" t="s">
        <v>765</v>
      </c>
      <c r="K301" s="58"/>
      <c r="L301" s="44" t="s">
        <v>804</v>
      </c>
      <c r="M301" s="58"/>
    </row>
    <row r="302">
      <c r="E302" s="17">
        <v>80.0</v>
      </c>
      <c r="F302" s="17">
        <v>4.0</v>
      </c>
      <c r="G302" s="17">
        <v>3.0</v>
      </c>
      <c r="H302" s="17">
        <v>2.0</v>
      </c>
      <c r="I302" s="17">
        <v>3.0</v>
      </c>
      <c r="J302" s="17" t="s">
        <v>773</v>
      </c>
      <c r="K302" s="44" t="s">
        <v>805</v>
      </c>
      <c r="L302" s="58"/>
      <c r="M302" s="58"/>
    </row>
    <row r="303">
      <c r="E303" s="17">
        <v>81.0</v>
      </c>
      <c r="F303" s="17">
        <v>9.0</v>
      </c>
      <c r="G303" s="17">
        <v>3.0</v>
      </c>
      <c r="H303" s="17">
        <v>1.0</v>
      </c>
      <c r="I303" s="17">
        <v>1.0</v>
      </c>
      <c r="J303" s="17" t="s">
        <v>747</v>
      </c>
      <c r="K303" s="58"/>
      <c r="L303" s="58"/>
      <c r="M303" s="58"/>
    </row>
    <row r="304">
      <c r="E304" s="17">
        <v>82.0</v>
      </c>
      <c r="F304" s="17">
        <v>4.0</v>
      </c>
      <c r="G304" s="17">
        <v>5.0</v>
      </c>
      <c r="H304" s="17">
        <v>1.0</v>
      </c>
      <c r="I304" s="17">
        <v>2.0</v>
      </c>
      <c r="J304" s="17" t="s">
        <v>765</v>
      </c>
      <c r="K304" s="58"/>
      <c r="L304" s="44" t="s">
        <v>804</v>
      </c>
      <c r="M304" s="58"/>
    </row>
    <row r="305">
      <c r="E305" s="17">
        <v>83.0</v>
      </c>
      <c r="F305" s="17">
        <v>8.0</v>
      </c>
      <c r="G305" s="17">
        <v>7.0</v>
      </c>
      <c r="H305" s="17">
        <v>1.0</v>
      </c>
      <c r="I305" s="17">
        <v>1.0</v>
      </c>
      <c r="J305" s="17" t="s">
        <v>747</v>
      </c>
      <c r="K305" s="58"/>
      <c r="L305" s="58"/>
      <c r="M305" s="58"/>
    </row>
    <row r="306">
      <c r="E306" s="17">
        <v>84.0</v>
      </c>
      <c r="F306" s="17">
        <v>3.0</v>
      </c>
      <c r="G306" s="17">
        <v>4.0</v>
      </c>
      <c r="H306" s="17">
        <v>1.0</v>
      </c>
      <c r="I306" s="17">
        <v>3.0</v>
      </c>
      <c r="J306" s="17" t="s">
        <v>748</v>
      </c>
      <c r="K306" s="44" t="s">
        <v>775</v>
      </c>
      <c r="L306" s="58"/>
      <c r="M306" s="58"/>
    </row>
    <row r="307">
      <c r="A307" s="17">
        <v>8.0</v>
      </c>
      <c r="C307" s="17" t="s">
        <v>18</v>
      </c>
      <c r="D307" s="17">
        <v>100.0</v>
      </c>
      <c r="E307" s="17">
        <v>0.0</v>
      </c>
      <c r="F307" s="17">
        <v>3.0</v>
      </c>
      <c r="G307" s="17">
        <v>6.0</v>
      </c>
      <c r="H307" s="17">
        <v>2.0</v>
      </c>
      <c r="I307" s="17">
        <v>2.0</v>
      </c>
      <c r="J307" s="17" t="s">
        <v>748</v>
      </c>
      <c r="K307" s="44" t="s">
        <v>775</v>
      </c>
      <c r="L307" s="58"/>
      <c r="M307" s="58"/>
    </row>
    <row r="308">
      <c r="E308" s="17">
        <v>1.0</v>
      </c>
      <c r="F308" s="17">
        <v>3.0</v>
      </c>
      <c r="G308" s="17">
        <v>6.0</v>
      </c>
      <c r="H308" s="17">
        <v>2.0</v>
      </c>
      <c r="I308" s="17">
        <v>2.0</v>
      </c>
      <c r="J308" s="17" t="s">
        <v>757</v>
      </c>
      <c r="K308" s="44" t="s">
        <v>778</v>
      </c>
      <c r="L308" s="58"/>
      <c r="M308" s="58"/>
    </row>
    <row r="309">
      <c r="E309" s="17">
        <v>2.0</v>
      </c>
      <c r="F309" s="17">
        <v>3.0</v>
      </c>
      <c r="G309" s="17">
        <v>4.0</v>
      </c>
      <c r="H309" s="17">
        <v>3.0</v>
      </c>
      <c r="I309" s="17">
        <v>3.0</v>
      </c>
      <c r="J309" s="17" t="s">
        <v>757</v>
      </c>
      <c r="K309" s="44" t="s">
        <v>778</v>
      </c>
      <c r="L309" s="58"/>
      <c r="M309" s="58"/>
    </row>
    <row r="310">
      <c r="E310" s="17">
        <v>3.0</v>
      </c>
      <c r="F310" s="17">
        <v>5.0</v>
      </c>
      <c r="G310" s="17">
        <v>7.0</v>
      </c>
      <c r="H310" s="17">
        <v>1.0</v>
      </c>
      <c r="I310" s="17">
        <v>1.0</v>
      </c>
      <c r="J310" s="17" t="s">
        <v>747</v>
      </c>
      <c r="K310" s="58"/>
      <c r="L310" s="58"/>
      <c r="M310" s="58"/>
    </row>
    <row r="311">
      <c r="E311" s="17">
        <v>4.0</v>
      </c>
      <c r="F311" s="17">
        <v>3.0</v>
      </c>
      <c r="G311" s="17">
        <v>6.0</v>
      </c>
      <c r="H311" s="17">
        <v>1.0</v>
      </c>
      <c r="I311" s="17">
        <v>1.0</v>
      </c>
      <c r="J311" s="17" t="s">
        <v>747</v>
      </c>
      <c r="K311" s="58"/>
      <c r="L311" s="58"/>
      <c r="M311" s="58"/>
    </row>
    <row r="312">
      <c r="E312" s="17">
        <v>5.0</v>
      </c>
      <c r="F312" s="17">
        <v>3.0</v>
      </c>
      <c r="G312" s="17">
        <v>8.0</v>
      </c>
      <c r="H312" s="17">
        <v>1.0</v>
      </c>
      <c r="I312" s="17">
        <v>1.0</v>
      </c>
      <c r="J312" s="17" t="s">
        <v>747</v>
      </c>
      <c r="K312" s="58"/>
      <c r="L312" s="58"/>
      <c r="M312" s="58"/>
    </row>
    <row r="313">
      <c r="E313" s="17">
        <v>6.0</v>
      </c>
      <c r="F313" s="17">
        <v>3.0</v>
      </c>
      <c r="G313" s="17">
        <v>4.0</v>
      </c>
      <c r="H313" s="17">
        <v>1.0</v>
      </c>
      <c r="I313" s="17">
        <v>2.0</v>
      </c>
      <c r="J313" s="17" t="s">
        <v>748</v>
      </c>
      <c r="K313" s="44" t="s">
        <v>775</v>
      </c>
      <c r="L313" s="58"/>
      <c r="M313" s="58"/>
    </row>
    <row r="314">
      <c r="E314" s="17">
        <v>7.0</v>
      </c>
      <c r="F314" s="17">
        <v>3.0</v>
      </c>
      <c r="G314" s="17">
        <v>5.0</v>
      </c>
      <c r="H314" s="17">
        <v>2.0</v>
      </c>
      <c r="I314" s="17">
        <v>2.0</v>
      </c>
      <c r="J314" s="17" t="s">
        <v>757</v>
      </c>
      <c r="K314" s="44" t="s">
        <v>778</v>
      </c>
      <c r="L314" s="58"/>
      <c r="M314" s="58"/>
    </row>
    <row r="315">
      <c r="E315" s="17">
        <v>8.0</v>
      </c>
      <c r="F315" s="17">
        <v>3.0</v>
      </c>
      <c r="G315" s="17">
        <v>3.0</v>
      </c>
      <c r="H315" s="17">
        <v>3.0</v>
      </c>
      <c r="I315" s="17">
        <v>3.0</v>
      </c>
      <c r="J315" s="17" t="s">
        <v>748</v>
      </c>
      <c r="K315" s="44" t="s">
        <v>775</v>
      </c>
      <c r="L315" s="58"/>
      <c r="M315" s="58"/>
    </row>
    <row r="316">
      <c r="E316" s="17">
        <v>9.0</v>
      </c>
      <c r="F316" s="17">
        <v>3.0</v>
      </c>
      <c r="G316" s="17">
        <v>5.0</v>
      </c>
      <c r="H316" s="17">
        <v>3.0</v>
      </c>
      <c r="I316" s="17">
        <v>3.0</v>
      </c>
      <c r="J316" s="17" t="s">
        <v>748</v>
      </c>
      <c r="K316" s="44" t="s">
        <v>775</v>
      </c>
      <c r="L316" s="58"/>
      <c r="M316" s="58"/>
    </row>
    <row r="317">
      <c r="E317" s="17">
        <v>10.0</v>
      </c>
      <c r="F317" s="17">
        <v>4.0</v>
      </c>
      <c r="G317" s="17">
        <v>6.0</v>
      </c>
      <c r="H317" s="17">
        <v>1.0</v>
      </c>
      <c r="I317" s="17">
        <v>2.0</v>
      </c>
      <c r="J317" s="17" t="s">
        <v>757</v>
      </c>
      <c r="K317" s="44" t="s">
        <v>778</v>
      </c>
      <c r="L317" s="58"/>
      <c r="M317" s="58"/>
    </row>
    <row r="318">
      <c r="E318" s="17">
        <v>11.0</v>
      </c>
      <c r="F318" s="17">
        <v>4.0</v>
      </c>
      <c r="G318" s="17">
        <v>4.0</v>
      </c>
      <c r="H318" s="17">
        <v>1.0</v>
      </c>
      <c r="I318" s="17">
        <v>2.0</v>
      </c>
      <c r="J318" s="17" t="s">
        <v>765</v>
      </c>
      <c r="K318" s="58"/>
      <c r="L318" s="44" t="s">
        <v>772</v>
      </c>
      <c r="M318" s="44" t="s">
        <v>564</v>
      </c>
    </row>
    <row r="319">
      <c r="E319" s="17">
        <v>12.0</v>
      </c>
      <c r="F319" s="17">
        <v>4.0</v>
      </c>
      <c r="G319" s="17">
        <v>7.0</v>
      </c>
      <c r="H319" s="17">
        <v>2.0</v>
      </c>
      <c r="I319" s="17">
        <v>2.0</v>
      </c>
      <c r="J319" s="17" t="s">
        <v>757</v>
      </c>
      <c r="K319" s="44" t="s">
        <v>778</v>
      </c>
      <c r="L319" s="58"/>
      <c r="M319" s="58"/>
    </row>
    <row r="320">
      <c r="E320" s="17">
        <v>13.0</v>
      </c>
      <c r="F320" s="17">
        <v>4.0</v>
      </c>
      <c r="G320" s="17">
        <v>5.0</v>
      </c>
      <c r="H320" s="17">
        <v>1.0</v>
      </c>
      <c r="I320" s="17">
        <v>1.0</v>
      </c>
      <c r="J320" s="17" t="s">
        <v>747</v>
      </c>
      <c r="K320" s="58"/>
      <c r="L320" s="58"/>
      <c r="M320" s="58"/>
    </row>
    <row r="321">
      <c r="E321" s="17">
        <v>14.0</v>
      </c>
      <c r="F321" s="17">
        <v>3.0</v>
      </c>
      <c r="G321" s="17">
        <v>5.0</v>
      </c>
      <c r="H321" s="17">
        <v>3.0</v>
      </c>
      <c r="I321" s="17">
        <v>3.0</v>
      </c>
      <c r="J321" s="17" t="s">
        <v>748</v>
      </c>
      <c r="K321" s="44" t="s">
        <v>775</v>
      </c>
      <c r="L321" s="58"/>
      <c r="M321" s="58"/>
    </row>
    <row r="322">
      <c r="E322" s="17">
        <v>15.0</v>
      </c>
      <c r="F322" s="17">
        <v>3.0</v>
      </c>
      <c r="G322" s="17">
        <v>31.0</v>
      </c>
      <c r="H322" s="17">
        <v>1.0</v>
      </c>
      <c r="I322" s="17">
        <v>1.0</v>
      </c>
      <c r="J322" s="17" t="s">
        <v>747</v>
      </c>
      <c r="K322" s="58"/>
      <c r="L322" s="58"/>
      <c r="M322" s="58"/>
    </row>
    <row r="323">
      <c r="E323" s="17">
        <v>16.0</v>
      </c>
      <c r="F323" s="17">
        <v>4.0</v>
      </c>
      <c r="G323" s="17">
        <v>11.0</v>
      </c>
      <c r="H323" s="17">
        <v>1.0</v>
      </c>
      <c r="I323" s="17">
        <v>1.0</v>
      </c>
      <c r="J323" s="17" t="s">
        <v>747</v>
      </c>
      <c r="K323" s="58"/>
      <c r="L323" s="58"/>
      <c r="M323" s="58"/>
    </row>
    <row r="324">
      <c r="E324" s="17">
        <v>17.0</v>
      </c>
      <c r="F324" s="17">
        <v>3.0</v>
      </c>
      <c r="G324" s="17">
        <v>7.0</v>
      </c>
      <c r="H324" s="17">
        <v>2.0</v>
      </c>
      <c r="I324" s="17">
        <v>2.0</v>
      </c>
      <c r="J324" s="17" t="s">
        <v>748</v>
      </c>
      <c r="K324" s="44" t="s">
        <v>775</v>
      </c>
      <c r="L324" s="58"/>
      <c r="M324" s="58"/>
    </row>
    <row r="325">
      <c r="E325" s="17">
        <v>18.0</v>
      </c>
      <c r="F325" s="17">
        <v>4.0</v>
      </c>
      <c r="G325" s="17">
        <v>4.0</v>
      </c>
      <c r="H325" s="17">
        <v>1.0</v>
      </c>
      <c r="I325" s="17">
        <v>3.0</v>
      </c>
      <c r="J325" s="17" t="s">
        <v>748</v>
      </c>
      <c r="K325" s="44" t="s">
        <v>806</v>
      </c>
      <c r="L325" s="58"/>
      <c r="M325" s="58"/>
    </row>
    <row r="326">
      <c r="E326" s="17">
        <v>19.0</v>
      </c>
      <c r="F326" s="17">
        <v>3.0</v>
      </c>
      <c r="G326" s="17">
        <v>6.0</v>
      </c>
      <c r="H326" s="17">
        <v>1.0</v>
      </c>
      <c r="I326" s="17">
        <v>3.0</v>
      </c>
      <c r="J326" s="17" t="s">
        <v>748</v>
      </c>
      <c r="K326" s="44" t="s">
        <v>775</v>
      </c>
      <c r="L326" s="58"/>
      <c r="M326" s="58"/>
    </row>
    <row r="327">
      <c r="E327" s="17">
        <v>20.0</v>
      </c>
      <c r="F327" s="17">
        <v>3.0</v>
      </c>
      <c r="G327" s="17">
        <v>7.0</v>
      </c>
      <c r="H327" s="17">
        <v>1.0</v>
      </c>
      <c r="I327" s="17">
        <v>1.0</v>
      </c>
      <c r="J327" s="17" t="s">
        <v>747</v>
      </c>
      <c r="K327" s="58"/>
      <c r="L327" s="58"/>
      <c r="M327" s="58"/>
    </row>
    <row r="328">
      <c r="E328" s="17">
        <v>21.0</v>
      </c>
      <c r="F328" s="17">
        <v>3.0</v>
      </c>
      <c r="G328" s="17">
        <v>4.0</v>
      </c>
      <c r="H328" s="17">
        <v>3.0</v>
      </c>
      <c r="I328" s="17">
        <v>3.0</v>
      </c>
      <c r="J328" s="17" t="s">
        <v>757</v>
      </c>
      <c r="K328" s="44" t="s">
        <v>778</v>
      </c>
      <c r="L328" s="58"/>
      <c r="M328" s="58"/>
    </row>
    <row r="329">
      <c r="E329" s="17">
        <v>22.0</v>
      </c>
      <c r="F329" s="17">
        <v>3.0</v>
      </c>
      <c r="G329" s="17">
        <v>10.0</v>
      </c>
      <c r="H329" s="17">
        <v>3.0</v>
      </c>
      <c r="I329" s="17">
        <v>3.0</v>
      </c>
      <c r="J329" s="17" t="s">
        <v>757</v>
      </c>
      <c r="K329" s="44" t="s">
        <v>778</v>
      </c>
      <c r="L329" s="58"/>
      <c r="M329" s="58"/>
    </row>
    <row r="330">
      <c r="E330" s="17">
        <v>23.0</v>
      </c>
      <c r="F330" s="17">
        <v>3.0</v>
      </c>
      <c r="G330" s="17">
        <v>5.0</v>
      </c>
      <c r="H330" s="17">
        <v>3.0</v>
      </c>
      <c r="I330" s="17">
        <v>3.0</v>
      </c>
      <c r="J330" s="17" t="s">
        <v>748</v>
      </c>
      <c r="K330" s="44" t="s">
        <v>775</v>
      </c>
      <c r="L330" s="58"/>
      <c r="M330" s="58"/>
    </row>
    <row r="331">
      <c r="E331" s="17">
        <v>24.0</v>
      </c>
      <c r="F331" s="17">
        <v>3.0</v>
      </c>
      <c r="G331" s="17">
        <v>15.0</v>
      </c>
      <c r="H331" s="17">
        <v>1.0</v>
      </c>
      <c r="I331" s="17">
        <v>1.0</v>
      </c>
      <c r="J331" s="17" t="s">
        <v>747</v>
      </c>
      <c r="K331" s="58"/>
      <c r="L331" s="58"/>
      <c r="M331" s="58"/>
    </row>
    <row r="332">
      <c r="E332" s="17">
        <v>25.0</v>
      </c>
      <c r="F332" s="17">
        <v>3.0</v>
      </c>
      <c r="G332" s="17">
        <v>7.0</v>
      </c>
      <c r="H332" s="17">
        <v>2.0</v>
      </c>
      <c r="I332" s="17">
        <v>2.0</v>
      </c>
      <c r="J332" s="17" t="s">
        <v>748</v>
      </c>
      <c r="K332" s="44" t="s">
        <v>775</v>
      </c>
      <c r="L332" s="58"/>
      <c r="M332" s="58"/>
    </row>
    <row r="333">
      <c r="E333" s="17">
        <v>26.0</v>
      </c>
      <c r="F333" s="17">
        <v>3.0</v>
      </c>
      <c r="G333" s="17">
        <v>6.0</v>
      </c>
      <c r="H333" s="17">
        <v>3.0</v>
      </c>
      <c r="I333" s="17">
        <v>3.0</v>
      </c>
      <c r="J333" s="17" t="s">
        <v>765</v>
      </c>
      <c r="K333" s="58"/>
      <c r="L333" s="44" t="s">
        <v>772</v>
      </c>
      <c r="M333" s="58"/>
    </row>
    <row r="334">
      <c r="E334" s="17">
        <v>27.0</v>
      </c>
      <c r="F334" s="17">
        <v>3.0</v>
      </c>
      <c r="G334" s="17">
        <v>10.0</v>
      </c>
      <c r="H334" s="17">
        <v>1.0</v>
      </c>
      <c r="I334" s="17">
        <v>2.0</v>
      </c>
      <c r="J334" s="17" t="s">
        <v>757</v>
      </c>
      <c r="K334" s="44" t="s">
        <v>778</v>
      </c>
      <c r="L334" s="58"/>
      <c r="M334" s="58"/>
    </row>
    <row r="335">
      <c r="E335" s="17">
        <v>28.0</v>
      </c>
      <c r="F335" s="17">
        <v>4.0</v>
      </c>
      <c r="G335" s="17">
        <v>16.0</v>
      </c>
      <c r="H335" s="17">
        <v>1.0</v>
      </c>
      <c r="I335" s="17">
        <v>1.0</v>
      </c>
      <c r="J335" s="17" t="s">
        <v>747</v>
      </c>
      <c r="K335" s="58"/>
      <c r="L335" s="58"/>
      <c r="M335" s="58"/>
    </row>
    <row r="336">
      <c r="A336" s="17">
        <v>9.0</v>
      </c>
      <c r="B336" s="17" t="s">
        <v>521</v>
      </c>
      <c r="C336" s="17" t="s">
        <v>20</v>
      </c>
      <c r="D336" s="17">
        <v>179.0</v>
      </c>
      <c r="E336" s="17">
        <v>0.0</v>
      </c>
      <c r="F336" s="17">
        <v>6.0</v>
      </c>
      <c r="G336" s="17">
        <v>15.0</v>
      </c>
      <c r="H336" s="17">
        <v>1.0</v>
      </c>
      <c r="I336" s="17">
        <v>1.0</v>
      </c>
      <c r="J336" s="17" t="s">
        <v>747</v>
      </c>
      <c r="K336" s="58"/>
      <c r="L336" s="58"/>
      <c r="M336" s="58"/>
    </row>
    <row r="337">
      <c r="E337" s="17">
        <v>1.0</v>
      </c>
      <c r="F337" s="17">
        <v>6.0</v>
      </c>
      <c r="G337" s="17">
        <v>8.0</v>
      </c>
      <c r="H337" s="17">
        <v>6.0</v>
      </c>
      <c r="I337" s="17">
        <v>6.0</v>
      </c>
      <c r="J337" s="17" t="s">
        <v>773</v>
      </c>
      <c r="K337" s="44" t="s">
        <v>807</v>
      </c>
      <c r="L337" s="58"/>
      <c r="M337" s="58"/>
    </row>
    <row r="338">
      <c r="E338" s="17">
        <v>2.0</v>
      </c>
      <c r="F338" s="17">
        <v>4.0</v>
      </c>
      <c r="G338" s="17">
        <v>8.0</v>
      </c>
      <c r="H338" s="17">
        <v>3.0</v>
      </c>
      <c r="I338" s="17">
        <v>3.0</v>
      </c>
      <c r="J338" s="17" t="s">
        <v>748</v>
      </c>
      <c r="K338" s="44" t="s">
        <v>775</v>
      </c>
      <c r="L338" s="58"/>
      <c r="M338" s="58"/>
    </row>
    <row r="339">
      <c r="E339" s="17">
        <v>3.0</v>
      </c>
      <c r="F339" s="17">
        <v>3.0</v>
      </c>
      <c r="G339" s="17">
        <v>3.0</v>
      </c>
      <c r="H339" s="17">
        <v>3.0</v>
      </c>
      <c r="I339" s="17">
        <v>3.0</v>
      </c>
      <c r="J339" s="17" t="s">
        <v>748</v>
      </c>
      <c r="K339" s="44" t="s">
        <v>775</v>
      </c>
      <c r="L339" s="58"/>
      <c r="M339" s="58"/>
    </row>
    <row r="340">
      <c r="E340" s="17">
        <v>4.0</v>
      </c>
      <c r="F340" s="17">
        <v>3.0</v>
      </c>
      <c r="G340" s="17">
        <v>8.0</v>
      </c>
      <c r="H340" s="17">
        <v>2.0</v>
      </c>
      <c r="I340" s="17">
        <v>2.0</v>
      </c>
      <c r="J340" s="17" t="s">
        <v>765</v>
      </c>
      <c r="K340" s="58"/>
      <c r="L340" s="44" t="s">
        <v>808</v>
      </c>
      <c r="M340" s="58"/>
    </row>
    <row r="341">
      <c r="E341" s="17">
        <v>5.0</v>
      </c>
      <c r="F341" s="17">
        <v>3.0</v>
      </c>
      <c r="G341" s="17">
        <v>7.0</v>
      </c>
      <c r="H341" s="17">
        <v>3.0</v>
      </c>
      <c r="I341" s="17">
        <v>3.0</v>
      </c>
      <c r="J341" s="17" t="s">
        <v>748</v>
      </c>
      <c r="K341" s="44" t="s">
        <v>775</v>
      </c>
      <c r="L341" s="58"/>
      <c r="M341" s="58"/>
    </row>
    <row r="342">
      <c r="E342" s="17">
        <v>6.0</v>
      </c>
      <c r="F342" s="17">
        <v>3.0</v>
      </c>
      <c r="G342" s="17">
        <v>7.0</v>
      </c>
      <c r="H342" s="17">
        <v>3.0</v>
      </c>
      <c r="I342" s="17">
        <v>3.0</v>
      </c>
      <c r="J342" s="17" t="s">
        <v>748</v>
      </c>
      <c r="K342" s="44" t="s">
        <v>775</v>
      </c>
      <c r="L342" s="58"/>
      <c r="M342" s="58"/>
    </row>
    <row r="343">
      <c r="E343" s="17">
        <v>7.0</v>
      </c>
      <c r="F343" s="17">
        <v>4.0</v>
      </c>
      <c r="G343" s="17">
        <v>7.0</v>
      </c>
      <c r="H343" s="17">
        <v>3.0</v>
      </c>
      <c r="I343" s="17">
        <v>4.0</v>
      </c>
      <c r="J343" s="17" t="s">
        <v>748</v>
      </c>
      <c r="K343" s="44" t="s">
        <v>775</v>
      </c>
      <c r="L343" s="58"/>
      <c r="M343" s="58"/>
    </row>
    <row r="344">
      <c r="E344" s="17">
        <v>8.0</v>
      </c>
      <c r="F344" s="17">
        <v>3.0</v>
      </c>
      <c r="G344" s="17">
        <v>6.0</v>
      </c>
      <c r="H344" s="17">
        <v>3.0</v>
      </c>
      <c r="I344" s="17">
        <v>3.0</v>
      </c>
      <c r="J344" s="17" t="s">
        <v>748</v>
      </c>
      <c r="K344" s="44" t="s">
        <v>775</v>
      </c>
      <c r="L344" s="58"/>
      <c r="M344" s="58"/>
    </row>
    <row r="345">
      <c r="E345" s="17">
        <v>9.0</v>
      </c>
      <c r="F345" s="17">
        <v>4.0</v>
      </c>
      <c r="G345" s="17">
        <v>6.0</v>
      </c>
      <c r="H345" s="17">
        <v>4.0</v>
      </c>
      <c r="I345" s="17">
        <v>4.0</v>
      </c>
      <c r="J345" s="17" t="s">
        <v>748</v>
      </c>
      <c r="K345" s="44" t="s">
        <v>775</v>
      </c>
      <c r="L345" s="58"/>
      <c r="M345" s="58"/>
    </row>
    <row r="346">
      <c r="E346" s="17">
        <v>10.0</v>
      </c>
      <c r="F346" s="17">
        <v>3.0</v>
      </c>
      <c r="G346" s="17">
        <v>4.0</v>
      </c>
      <c r="H346" s="17">
        <v>3.0</v>
      </c>
      <c r="I346" s="17">
        <v>3.0</v>
      </c>
      <c r="J346" s="17" t="s">
        <v>748</v>
      </c>
      <c r="K346" s="44" t="s">
        <v>775</v>
      </c>
      <c r="L346" s="58"/>
      <c r="M346" s="58"/>
    </row>
    <row r="347">
      <c r="E347" s="17">
        <v>11.0</v>
      </c>
      <c r="F347" s="17">
        <v>4.0</v>
      </c>
      <c r="G347" s="17">
        <v>10.0</v>
      </c>
      <c r="H347" s="17">
        <v>4.0</v>
      </c>
      <c r="I347" s="17">
        <v>4.0</v>
      </c>
      <c r="J347" s="17" t="s">
        <v>748</v>
      </c>
      <c r="K347" s="44" t="s">
        <v>775</v>
      </c>
      <c r="L347" s="58"/>
      <c r="M347" s="58"/>
    </row>
    <row r="348">
      <c r="E348" s="17">
        <v>12.0</v>
      </c>
      <c r="F348" s="17">
        <v>3.0</v>
      </c>
      <c r="G348" s="17">
        <v>9.0</v>
      </c>
      <c r="H348" s="17">
        <v>3.0</v>
      </c>
      <c r="I348" s="17">
        <v>3.0</v>
      </c>
      <c r="J348" s="17" t="s">
        <v>748</v>
      </c>
      <c r="K348" s="44" t="s">
        <v>775</v>
      </c>
      <c r="L348" s="58"/>
      <c r="M348" s="58"/>
    </row>
    <row r="349">
      <c r="E349" s="17">
        <v>13.0</v>
      </c>
      <c r="F349" s="17">
        <v>4.0</v>
      </c>
      <c r="G349" s="17">
        <v>8.0</v>
      </c>
      <c r="H349" s="17">
        <v>3.0</v>
      </c>
      <c r="I349" s="17">
        <v>3.0</v>
      </c>
      <c r="J349" s="17" t="s">
        <v>748</v>
      </c>
      <c r="K349" s="44" t="s">
        <v>775</v>
      </c>
      <c r="L349" s="58"/>
      <c r="M349" s="58"/>
    </row>
    <row r="350">
      <c r="E350" s="17">
        <v>14.0</v>
      </c>
      <c r="F350" s="17">
        <v>3.0</v>
      </c>
      <c r="G350" s="17">
        <v>10.0</v>
      </c>
      <c r="H350" s="17">
        <v>2.0</v>
      </c>
      <c r="I350" s="17">
        <v>2.0</v>
      </c>
      <c r="J350" s="17" t="s">
        <v>748</v>
      </c>
      <c r="K350" s="44" t="s">
        <v>775</v>
      </c>
      <c r="L350" s="58"/>
      <c r="M350" s="58"/>
    </row>
    <row r="351">
      <c r="E351" s="17">
        <v>15.0</v>
      </c>
      <c r="F351" s="17">
        <v>3.0</v>
      </c>
      <c r="G351" s="17">
        <v>3.0</v>
      </c>
      <c r="H351" s="17">
        <v>2.0</v>
      </c>
      <c r="I351" s="17">
        <v>2.0</v>
      </c>
      <c r="J351" s="17" t="s">
        <v>765</v>
      </c>
      <c r="K351" s="58"/>
      <c r="L351" s="44" t="s">
        <v>809</v>
      </c>
      <c r="M351" s="44" t="s">
        <v>643</v>
      </c>
    </row>
    <row r="352">
      <c r="E352" s="17">
        <v>16.0</v>
      </c>
      <c r="F352" s="17">
        <v>4.0</v>
      </c>
      <c r="G352" s="17">
        <v>5.0</v>
      </c>
      <c r="H352" s="17">
        <v>4.0</v>
      </c>
      <c r="I352" s="17">
        <v>4.0</v>
      </c>
      <c r="J352" s="17" t="s">
        <v>748</v>
      </c>
      <c r="K352" s="44" t="s">
        <v>775</v>
      </c>
      <c r="L352" s="58"/>
      <c r="M352" s="58"/>
    </row>
    <row r="353">
      <c r="E353" s="17">
        <v>17.0</v>
      </c>
      <c r="F353" s="17">
        <v>3.0</v>
      </c>
      <c r="G353" s="17">
        <v>7.0</v>
      </c>
      <c r="H353" s="17">
        <v>2.0</v>
      </c>
      <c r="I353" s="17">
        <v>2.0</v>
      </c>
      <c r="J353" s="17" t="s">
        <v>773</v>
      </c>
      <c r="K353" s="44" t="s">
        <v>810</v>
      </c>
      <c r="L353" s="58"/>
      <c r="M353" s="58"/>
    </row>
    <row r="354">
      <c r="E354" s="17">
        <v>18.0</v>
      </c>
      <c r="F354" s="17">
        <v>3.0</v>
      </c>
      <c r="G354" s="17">
        <v>5.0</v>
      </c>
      <c r="H354" s="17">
        <v>3.0</v>
      </c>
      <c r="I354" s="17">
        <v>3.0</v>
      </c>
      <c r="J354" s="17" t="s">
        <v>748</v>
      </c>
      <c r="K354" s="44" t="s">
        <v>775</v>
      </c>
      <c r="L354" s="58"/>
      <c r="M354" s="58"/>
    </row>
    <row r="355">
      <c r="E355" s="17">
        <v>19.0</v>
      </c>
      <c r="F355" s="17">
        <v>3.0</v>
      </c>
      <c r="G355" s="17">
        <v>4.0</v>
      </c>
      <c r="H355" s="17">
        <v>1.0</v>
      </c>
      <c r="I355" s="17">
        <v>1.0</v>
      </c>
      <c r="J355" s="17" t="s">
        <v>747</v>
      </c>
      <c r="K355" s="58"/>
      <c r="L355" s="58"/>
      <c r="M355" s="58"/>
    </row>
    <row r="356">
      <c r="E356" s="17">
        <v>20.0</v>
      </c>
      <c r="F356" s="17">
        <v>3.0</v>
      </c>
      <c r="G356" s="17">
        <v>8.0</v>
      </c>
      <c r="H356" s="17">
        <v>3.0</v>
      </c>
      <c r="I356" s="17">
        <v>3.0</v>
      </c>
      <c r="J356" s="17" t="s">
        <v>748</v>
      </c>
      <c r="K356" s="44" t="s">
        <v>775</v>
      </c>
      <c r="L356" s="58"/>
      <c r="M356" s="58"/>
    </row>
    <row r="357">
      <c r="E357" s="17">
        <v>21.0</v>
      </c>
      <c r="F357" s="17">
        <v>3.0</v>
      </c>
      <c r="G357" s="17">
        <v>8.0</v>
      </c>
      <c r="H357" s="17">
        <v>3.0</v>
      </c>
      <c r="I357" s="17">
        <v>3.0</v>
      </c>
      <c r="J357" s="17" t="s">
        <v>748</v>
      </c>
      <c r="K357" s="44" t="s">
        <v>775</v>
      </c>
      <c r="L357" s="58"/>
      <c r="M357" s="58"/>
    </row>
    <row r="358">
      <c r="E358" s="17">
        <v>22.0</v>
      </c>
      <c r="F358" s="17">
        <v>3.0</v>
      </c>
      <c r="G358" s="17">
        <v>7.0</v>
      </c>
      <c r="H358" s="17">
        <v>2.0</v>
      </c>
      <c r="I358" s="17">
        <v>2.0</v>
      </c>
      <c r="J358" s="17" t="s">
        <v>748</v>
      </c>
      <c r="K358" s="44" t="s">
        <v>775</v>
      </c>
      <c r="L358" s="58"/>
      <c r="M358" s="58"/>
    </row>
    <row r="359">
      <c r="E359" s="17">
        <v>23.0</v>
      </c>
      <c r="F359" s="17">
        <v>3.0</v>
      </c>
      <c r="G359" s="17">
        <v>7.0</v>
      </c>
      <c r="H359" s="17">
        <v>3.0</v>
      </c>
      <c r="I359" s="17">
        <v>3.0</v>
      </c>
      <c r="J359" s="17" t="s">
        <v>773</v>
      </c>
      <c r="K359" s="44" t="s">
        <v>811</v>
      </c>
      <c r="L359" s="58"/>
      <c r="M359" s="58"/>
    </row>
    <row r="360">
      <c r="E360" s="17">
        <v>24.0</v>
      </c>
      <c r="F360" s="17">
        <v>3.0</v>
      </c>
      <c r="G360" s="17">
        <v>11.0</v>
      </c>
      <c r="H360" s="17">
        <v>1.0</v>
      </c>
      <c r="I360" s="17">
        <v>1.0</v>
      </c>
      <c r="J360" s="17" t="s">
        <v>747</v>
      </c>
      <c r="K360" s="58"/>
      <c r="L360" s="58"/>
      <c r="M360" s="58"/>
    </row>
    <row r="361">
      <c r="E361" s="17">
        <v>25.0</v>
      </c>
      <c r="F361" s="17">
        <v>3.0</v>
      </c>
      <c r="G361" s="17">
        <v>10.0</v>
      </c>
      <c r="H361" s="17">
        <v>2.0</v>
      </c>
      <c r="I361" s="17">
        <v>2.0</v>
      </c>
      <c r="J361" s="17" t="s">
        <v>765</v>
      </c>
      <c r="K361" s="58"/>
      <c r="L361" s="44" t="s">
        <v>812</v>
      </c>
      <c r="M361" s="44" t="s">
        <v>643</v>
      </c>
    </row>
    <row r="362">
      <c r="E362" s="17">
        <v>26.0</v>
      </c>
      <c r="F362" s="17">
        <v>3.0</v>
      </c>
      <c r="G362" s="17">
        <v>6.0</v>
      </c>
      <c r="H362" s="17">
        <v>2.0</v>
      </c>
      <c r="I362" s="17">
        <v>2.0</v>
      </c>
      <c r="J362" s="17" t="s">
        <v>773</v>
      </c>
      <c r="K362" s="44" t="s">
        <v>811</v>
      </c>
      <c r="L362" s="58"/>
      <c r="M362" s="58"/>
    </row>
    <row r="363">
      <c r="E363" s="17">
        <v>27.0</v>
      </c>
      <c r="F363" s="17">
        <v>3.0</v>
      </c>
      <c r="G363" s="17">
        <v>3.0</v>
      </c>
      <c r="H363" s="17">
        <v>3.0</v>
      </c>
      <c r="I363" s="17">
        <v>3.0</v>
      </c>
      <c r="J363" s="17" t="s">
        <v>765</v>
      </c>
      <c r="K363" s="58"/>
      <c r="L363" s="44" t="s">
        <v>812</v>
      </c>
      <c r="M363" s="44" t="s">
        <v>643</v>
      </c>
    </row>
    <row r="364">
      <c r="E364" s="17">
        <v>28.0</v>
      </c>
      <c r="F364" s="17">
        <v>3.0</v>
      </c>
      <c r="G364" s="17">
        <v>6.0</v>
      </c>
      <c r="H364" s="17">
        <v>2.0</v>
      </c>
      <c r="I364" s="17">
        <v>2.0</v>
      </c>
      <c r="J364" s="17" t="s">
        <v>748</v>
      </c>
      <c r="K364" s="44" t="s">
        <v>775</v>
      </c>
      <c r="L364" s="58"/>
      <c r="M364" s="58"/>
    </row>
    <row r="365">
      <c r="E365" s="17">
        <v>29.0</v>
      </c>
      <c r="F365" s="17">
        <v>3.0</v>
      </c>
      <c r="G365" s="17">
        <v>8.0</v>
      </c>
      <c r="H365" s="17">
        <v>2.0</v>
      </c>
      <c r="I365" s="17">
        <v>2.0</v>
      </c>
      <c r="J365" s="17" t="s">
        <v>748</v>
      </c>
      <c r="K365" s="44" t="s">
        <v>775</v>
      </c>
      <c r="L365" s="58"/>
      <c r="M365" s="58"/>
    </row>
    <row r="366">
      <c r="E366" s="17">
        <v>30.0</v>
      </c>
      <c r="F366" s="17">
        <v>3.0</v>
      </c>
      <c r="G366" s="17">
        <v>6.0</v>
      </c>
      <c r="H366" s="17">
        <v>2.0</v>
      </c>
      <c r="I366" s="17">
        <v>2.0</v>
      </c>
      <c r="J366" s="17" t="s">
        <v>748</v>
      </c>
      <c r="K366" s="44" t="s">
        <v>775</v>
      </c>
      <c r="L366" s="58"/>
      <c r="M366" s="58"/>
    </row>
    <row r="367">
      <c r="E367" s="17">
        <v>31.0</v>
      </c>
      <c r="F367" s="17">
        <v>3.0</v>
      </c>
      <c r="G367" s="17">
        <v>10.0</v>
      </c>
      <c r="H367" s="17">
        <v>3.0</v>
      </c>
      <c r="I367" s="17">
        <v>3.0</v>
      </c>
      <c r="J367" s="17" t="s">
        <v>748</v>
      </c>
      <c r="K367" s="44" t="s">
        <v>775</v>
      </c>
      <c r="L367" s="58"/>
      <c r="M367" s="58"/>
    </row>
    <row r="368">
      <c r="E368" s="17">
        <v>32.0</v>
      </c>
      <c r="F368" s="17">
        <v>3.0</v>
      </c>
      <c r="G368" s="17">
        <v>6.0</v>
      </c>
      <c r="H368" s="17">
        <v>2.0</v>
      </c>
      <c r="I368" s="17">
        <v>2.0</v>
      </c>
      <c r="J368" s="17" t="s">
        <v>748</v>
      </c>
      <c r="K368" s="44" t="s">
        <v>775</v>
      </c>
      <c r="L368" s="58"/>
      <c r="M368" s="58"/>
    </row>
    <row r="369">
      <c r="E369" s="17">
        <v>33.0</v>
      </c>
      <c r="F369" s="17">
        <v>3.0</v>
      </c>
      <c r="G369" s="17">
        <v>11.0</v>
      </c>
      <c r="H369" s="17">
        <v>2.0</v>
      </c>
      <c r="I369" s="17">
        <v>2.0</v>
      </c>
      <c r="J369" s="17" t="s">
        <v>765</v>
      </c>
      <c r="K369" s="58"/>
      <c r="L369" s="44" t="s">
        <v>813</v>
      </c>
      <c r="M369" s="58"/>
    </row>
    <row r="370">
      <c r="E370" s="17">
        <v>34.0</v>
      </c>
      <c r="F370" s="17">
        <v>3.0</v>
      </c>
      <c r="G370" s="17">
        <v>9.0</v>
      </c>
      <c r="H370" s="17">
        <v>2.0</v>
      </c>
      <c r="I370" s="17">
        <v>2.0</v>
      </c>
      <c r="J370" s="17" t="s">
        <v>773</v>
      </c>
      <c r="K370" s="44" t="s">
        <v>811</v>
      </c>
      <c r="L370" s="58"/>
      <c r="M370" s="58"/>
    </row>
    <row r="371">
      <c r="E371" s="17">
        <v>35.0</v>
      </c>
      <c r="F371" s="17">
        <v>3.0</v>
      </c>
      <c r="G371" s="17">
        <v>7.0</v>
      </c>
      <c r="H371" s="17">
        <v>2.0</v>
      </c>
      <c r="I371" s="17">
        <v>2.0</v>
      </c>
      <c r="J371" s="17" t="s">
        <v>773</v>
      </c>
      <c r="K371" s="44" t="s">
        <v>811</v>
      </c>
      <c r="L371" s="58"/>
      <c r="M371" s="58"/>
    </row>
    <row r="372">
      <c r="E372" s="17">
        <v>36.0</v>
      </c>
      <c r="F372" s="17">
        <v>3.0</v>
      </c>
      <c r="G372" s="17">
        <v>4.0</v>
      </c>
      <c r="H372" s="17">
        <v>3.0</v>
      </c>
      <c r="I372" s="17">
        <v>3.0</v>
      </c>
      <c r="J372" s="17" t="s">
        <v>773</v>
      </c>
      <c r="K372" s="44" t="s">
        <v>811</v>
      </c>
      <c r="L372" s="58"/>
      <c r="M372" s="58"/>
    </row>
    <row r="373">
      <c r="E373" s="17">
        <v>37.0</v>
      </c>
      <c r="F373" s="17">
        <v>3.0</v>
      </c>
      <c r="G373" s="17">
        <v>11.0</v>
      </c>
      <c r="H373" s="17">
        <v>3.0</v>
      </c>
      <c r="I373" s="17">
        <v>3.0</v>
      </c>
      <c r="J373" s="17" t="s">
        <v>773</v>
      </c>
      <c r="K373" s="44" t="s">
        <v>811</v>
      </c>
      <c r="L373" s="58"/>
      <c r="M373" s="58"/>
    </row>
    <row r="374">
      <c r="E374" s="17">
        <v>38.0</v>
      </c>
      <c r="F374" s="17">
        <v>3.0</v>
      </c>
      <c r="G374" s="17">
        <v>9.0</v>
      </c>
      <c r="H374" s="17">
        <v>3.0</v>
      </c>
      <c r="I374" s="17">
        <v>3.0</v>
      </c>
      <c r="J374" s="17" t="s">
        <v>773</v>
      </c>
      <c r="K374" s="44" t="s">
        <v>811</v>
      </c>
      <c r="L374" s="58"/>
      <c r="M374" s="58"/>
    </row>
    <row r="375">
      <c r="E375" s="17">
        <v>39.0</v>
      </c>
      <c r="F375" s="17">
        <v>3.0</v>
      </c>
      <c r="G375" s="17">
        <v>3.0</v>
      </c>
      <c r="H375" s="17">
        <v>2.0</v>
      </c>
      <c r="I375" s="17">
        <v>2.0</v>
      </c>
      <c r="J375" s="17" t="s">
        <v>748</v>
      </c>
      <c r="K375" s="44" t="s">
        <v>775</v>
      </c>
      <c r="L375" s="58"/>
      <c r="M375" s="58"/>
    </row>
    <row r="376">
      <c r="E376" s="17">
        <v>40.0</v>
      </c>
      <c r="F376" s="17">
        <v>3.0</v>
      </c>
      <c r="G376" s="17">
        <v>6.0</v>
      </c>
      <c r="H376" s="17">
        <v>3.0</v>
      </c>
      <c r="I376" s="17">
        <v>3.0</v>
      </c>
      <c r="J376" s="17" t="s">
        <v>748</v>
      </c>
      <c r="K376" s="44" t="s">
        <v>775</v>
      </c>
      <c r="L376" s="58"/>
      <c r="M376" s="58"/>
    </row>
    <row r="377">
      <c r="E377" s="17">
        <v>41.0</v>
      </c>
      <c r="F377" s="17">
        <v>3.0</v>
      </c>
      <c r="G377" s="17">
        <v>6.0</v>
      </c>
      <c r="H377" s="17">
        <v>2.0</v>
      </c>
      <c r="I377" s="17">
        <v>2.0</v>
      </c>
      <c r="J377" s="17" t="s">
        <v>748</v>
      </c>
      <c r="K377" s="44" t="s">
        <v>775</v>
      </c>
      <c r="L377" s="58"/>
      <c r="M377" s="58"/>
    </row>
    <row r="378">
      <c r="E378" s="17">
        <v>42.0</v>
      </c>
      <c r="F378" s="17">
        <v>3.0</v>
      </c>
      <c r="G378" s="17">
        <v>20.0</v>
      </c>
      <c r="H378" s="17">
        <v>1.0</v>
      </c>
      <c r="I378" s="17">
        <v>1.0</v>
      </c>
      <c r="J378" s="17" t="s">
        <v>747</v>
      </c>
      <c r="K378" s="58"/>
      <c r="L378" s="58"/>
      <c r="M378" s="58"/>
    </row>
    <row r="379">
      <c r="E379" s="17">
        <v>43.0</v>
      </c>
      <c r="F379" s="17">
        <v>3.0</v>
      </c>
      <c r="G379" s="17">
        <v>9.0</v>
      </c>
      <c r="H379" s="17">
        <v>3.0</v>
      </c>
      <c r="I379" s="17">
        <v>3.0</v>
      </c>
      <c r="J379" s="17" t="s">
        <v>773</v>
      </c>
      <c r="K379" s="44" t="s">
        <v>811</v>
      </c>
      <c r="L379" s="58"/>
      <c r="M379" s="58"/>
    </row>
    <row r="380">
      <c r="E380" s="17">
        <v>44.0</v>
      </c>
      <c r="F380" s="17">
        <v>4.0</v>
      </c>
      <c r="G380" s="17">
        <v>9.0</v>
      </c>
      <c r="H380" s="17">
        <v>3.0</v>
      </c>
      <c r="I380" s="17">
        <v>3.0</v>
      </c>
      <c r="J380" s="17" t="s">
        <v>765</v>
      </c>
      <c r="K380" s="58"/>
      <c r="L380" s="44" t="s">
        <v>814</v>
      </c>
      <c r="M380" s="58"/>
    </row>
    <row r="381">
      <c r="E381" s="17">
        <v>45.0</v>
      </c>
      <c r="F381" s="17">
        <v>3.0</v>
      </c>
      <c r="G381" s="17">
        <v>3.0</v>
      </c>
      <c r="H381" s="17">
        <v>2.0</v>
      </c>
      <c r="I381" s="17">
        <v>2.0</v>
      </c>
      <c r="J381" s="17" t="s">
        <v>765</v>
      </c>
      <c r="K381" s="58"/>
      <c r="L381" s="44" t="s">
        <v>815</v>
      </c>
      <c r="M381" s="44" t="s">
        <v>651</v>
      </c>
    </row>
    <row r="382">
      <c r="E382" s="17">
        <v>46.0</v>
      </c>
      <c r="F382" s="17">
        <v>3.0</v>
      </c>
      <c r="G382" s="17">
        <v>6.0</v>
      </c>
      <c r="H382" s="17">
        <v>3.0</v>
      </c>
      <c r="I382" s="17">
        <v>3.0</v>
      </c>
      <c r="J382" s="17" t="s">
        <v>773</v>
      </c>
      <c r="K382" s="44" t="s">
        <v>811</v>
      </c>
      <c r="L382" s="58"/>
      <c r="M382" s="58"/>
    </row>
    <row r="383">
      <c r="E383" s="17">
        <v>47.0</v>
      </c>
      <c r="F383" s="17">
        <v>4.0</v>
      </c>
      <c r="G383" s="17">
        <v>5.0</v>
      </c>
      <c r="H383" s="17">
        <v>3.0</v>
      </c>
      <c r="I383" s="17">
        <v>3.0</v>
      </c>
      <c r="J383" s="17" t="s">
        <v>773</v>
      </c>
      <c r="K383" s="44" t="s">
        <v>811</v>
      </c>
      <c r="L383" s="58"/>
      <c r="M383" s="58"/>
    </row>
    <row r="384">
      <c r="E384" s="17">
        <v>48.0</v>
      </c>
      <c r="F384" s="17">
        <v>3.0</v>
      </c>
      <c r="G384" s="17">
        <v>7.0</v>
      </c>
      <c r="H384" s="17">
        <v>3.0</v>
      </c>
      <c r="I384" s="17">
        <v>3.0</v>
      </c>
      <c r="J384" s="17" t="s">
        <v>765</v>
      </c>
      <c r="K384" s="58"/>
      <c r="L384" s="44" t="s">
        <v>816</v>
      </c>
      <c r="M384" s="44" t="s">
        <v>643</v>
      </c>
    </row>
    <row r="385">
      <c r="E385" s="17">
        <v>49.0</v>
      </c>
      <c r="F385" s="17">
        <v>3.0</v>
      </c>
      <c r="G385" s="17">
        <v>6.0</v>
      </c>
      <c r="H385" s="17">
        <v>2.0</v>
      </c>
      <c r="I385" s="17">
        <v>2.0</v>
      </c>
      <c r="J385" s="17" t="s">
        <v>748</v>
      </c>
      <c r="K385" s="44" t="s">
        <v>775</v>
      </c>
      <c r="L385" s="58"/>
      <c r="M385" s="58"/>
    </row>
    <row r="386">
      <c r="E386" s="17">
        <v>50.0</v>
      </c>
      <c r="F386" s="17">
        <v>3.0</v>
      </c>
      <c r="G386" s="17">
        <v>9.0</v>
      </c>
      <c r="H386" s="17">
        <v>2.0</v>
      </c>
      <c r="I386" s="17">
        <v>2.0</v>
      </c>
      <c r="J386" s="17" t="s">
        <v>773</v>
      </c>
      <c r="K386" s="44" t="s">
        <v>811</v>
      </c>
      <c r="L386" s="58"/>
      <c r="M386" s="58"/>
    </row>
    <row r="387">
      <c r="A387" s="17">
        <v>10.0</v>
      </c>
      <c r="C387" s="17" t="s">
        <v>21</v>
      </c>
      <c r="D387" s="17">
        <v>24.0</v>
      </c>
      <c r="E387" s="17">
        <v>0.0</v>
      </c>
      <c r="F387" s="17">
        <v>4.0</v>
      </c>
      <c r="G387" s="17">
        <v>15.0</v>
      </c>
      <c r="H387" s="17">
        <v>1.0</v>
      </c>
      <c r="I387" s="17">
        <v>1.0</v>
      </c>
      <c r="J387" s="17" t="s">
        <v>747</v>
      </c>
      <c r="K387" s="58"/>
      <c r="L387" s="58"/>
      <c r="M387" s="58"/>
    </row>
    <row r="388">
      <c r="E388" s="17">
        <v>1.0</v>
      </c>
      <c r="F388" s="17">
        <v>4.0</v>
      </c>
      <c r="G388" s="17">
        <v>14.0</v>
      </c>
      <c r="H388" s="17">
        <v>1.0</v>
      </c>
      <c r="I388" s="17">
        <v>1.0</v>
      </c>
      <c r="J388" s="17" t="s">
        <v>747</v>
      </c>
      <c r="K388" s="58"/>
      <c r="L388" s="58"/>
      <c r="M388" s="58"/>
    </row>
    <row r="389">
      <c r="E389" s="17">
        <v>2.0</v>
      </c>
      <c r="F389" s="17">
        <v>3.0</v>
      </c>
      <c r="G389" s="17">
        <v>7.0</v>
      </c>
      <c r="H389" s="17">
        <v>3.0</v>
      </c>
      <c r="I389" s="17">
        <v>3.0</v>
      </c>
      <c r="J389" s="17" t="s">
        <v>765</v>
      </c>
      <c r="K389" s="58"/>
      <c r="L389" s="44" t="s">
        <v>817</v>
      </c>
      <c r="M389" s="58"/>
    </row>
    <row r="390">
      <c r="E390" s="17">
        <v>3.0</v>
      </c>
      <c r="F390" s="17">
        <v>3.0</v>
      </c>
      <c r="G390" s="17">
        <v>6.0</v>
      </c>
      <c r="H390" s="17">
        <v>2.0</v>
      </c>
      <c r="I390" s="17">
        <v>2.0</v>
      </c>
      <c r="J390" s="17" t="s">
        <v>765</v>
      </c>
      <c r="K390" s="58"/>
      <c r="L390" s="44" t="s">
        <v>818</v>
      </c>
      <c r="M390" s="58"/>
    </row>
    <row r="391">
      <c r="E391" s="17">
        <v>4.0</v>
      </c>
      <c r="F391" s="17">
        <v>3.0</v>
      </c>
      <c r="G391" s="17">
        <v>8.0</v>
      </c>
      <c r="H391" s="17">
        <v>2.0</v>
      </c>
      <c r="I391" s="17">
        <v>2.0</v>
      </c>
      <c r="J391" s="17" t="s">
        <v>773</v>
      </c>
      <c r="K391" s="44" t="s">
        <v>819</v>
      </c>
      <c r="L391" s="58"/>
      <c r="M391" s="58"/>
    </row>
    <row r="392">
      <c r="E392" s="17">
        <v>5.0</v>
      </c>
      <c r="F392" s="17">
        <v>3.0</v>
      </c>
      <c r="G392" s="17">
        <v>5.0</v>
      </c>
      <c r="H392" s="17">
        <v>2.0</v>
      </c>
      <c r="I392" s="17">
        <v>3.0</v>
      </c>
      <c r="J392" s="17" t="s">
        <v>773</v>
      </c>
      <c r="K392" s="44" t="s">
        <v>820</v>
      </c>
      <c r="L392" s="58"/>
      <c r="M392" s="58"/>
    </row>
    <row r="393">
      <c r="E393" s="17">
        <v>6.0</v>
      </c>
      <c r="F393" s="17">
        <v>3.0</v>
      </c>
      <c r="G393" s="17">
        <v>6.0</v>
      </c>
      <c r="H393" s="17">
        <v>3.0</v>
      </c>
      <c r="I393" s="17">
        <v>3.0</v>
      </c>
      <c r="J393" s="17" t="s">
        <v>773</v>
      </c>
      <c r="K393" s="44" t="s">
        <v>821</v>
      </c>
      <c r="L393" s="58"/>
      <c r="M393" s="58"/>
    </row>
    <row r="394">
      <c r="A394" s="17">
        <v>11.0</v>
      </c>
      <c r="C394" s="17" t="s">
        <v>23</v>
      </c>
      <c r="D394" s="17">
        <v>15.0</v>
      </c>
      <c r="E394" s="17">
        <v>0.0</v>
      </c>
      <c r="F394" s="17">
        <v>3.0</v>
      </c>
      <c r="G394" s="17">
        <v>5.0</v>
      </c>
      <c r="H394" s="17">
        <v>1.0</v>
      </c>
      <c r="I394" s="17">
        <v>2.0</v>
      </c>
      <c r="J394" s="17" t="s">
        <v>748</v>
      </c>
      <c r="K394" s="90" t="s">
        <v>775</v>
      </c>
      <c r="L394" s="58"/>
      <c r="M394" s="58"/>
    </row>
    <row r="395">
      <c r="E395" s="17">
        <v>1.0</v>
      </c>
      <c r="F395" s="17">
        <v>3.0</v>
      </c>
      <c r="G395" s="17">
        <v>6.0</v>
      </c>
      <c r="H395" s="17">
        <v>3.0</v>
      </c>
      <c r="I395" s="17">
        <v>3.0</v>
      </c>
      <c r="J395" s="17" t="s">
        <v>773</v>
      </c>
      <c r="K395" s="44" t="s">
        <v>822</v>
      </c>
      <c r="L395" s="58"/>
      <c r="M395" s="58"/>
    </row>
    <row r="396">
      <c r="E396" s="17">
        <v>2.0</v>
      </c>
      <c r="F396" s="17">
        <v>3.0</v>
      </c>
      <c r="G396" s="17">
        <v>5.0</v>
      </c>
      <c r="H396" s="17">
        <v>3.0</v>
      </c>
      <c r="I396" s="17">
        <v>3.0</v>
      </c>
      <c r="J396" s="17" t="s">
        <v>773</v>
      </c>
      <c r="K396" s="44" t="s">
        <v>823</v>
      </c>
      <c r="L396" s="58"/>
      <c r="M396" s="58"/>
    </row>
    <row r="397">
      <c r="E397" s="17">
        <v>3.0</v>
      </c>
      <c r="F397" s="17">
        <v>3.0</v>
      </c>
      <c r="G397" s="17">
        <v>6.0</v>
      </c>
      <c r="H397" s="17">
        <v>2.0</v>
      </c>
      <c r="I397" s="17">
        <v>2.0</v>
      </c>
      <c r="J397" s="17" t="s">
        <v>773</v>
      </c>
      <c r="K397" s="44" t="s">
        <v>824</v>
      </c>
      <c r="L397" s="58"/>
      <c r="M397" s="58"/>
    </row>
    <row r="398">
      <c r="E398" s="17">
        <v>4.0</v>
      </c>
      <c r="F398" s="17">
        <v>3.0</v>
      </c>
      <c r="G398" s="17">
        <v>4.0</v>
      </c>
      <c r="H398" s="17">
        <v>3.0</v>
      </c>
      <c r="I398" s="17">
        <v>3.0</v>
      </c>
      <c r="J398" s="17" t="s">
        <v>773</v>
      </c>
      <c r="K398" s="44" t="s">
        <v>823</v>
      </c>
      <c r="L398" s="58"/>
      <c r="M398" s="58"/>
    </row>
    <row r="399">
      <c r="A399" s="17">
        <v>12.0</v>
      </c>
      <c r="C399" s="17" t="s">
        <v>24</v>
      </c>
      <c r="D399" s="17">
        <v>14.0</v>
      </c>
      <c r="E399" s="17">
        <v>0.0</v>
      </c>
      <c r="F399" s="17">
        <v>4.0</v>
      </c>
      <c r="G399" s="17">
        <v>20.0</v>
      </c>
      <c r="H399" s="17">
        <v>1.0</v>
      </c>
      <c r="I399" s="17">
        <v>1.0</v>
      </c>
      <c r="J399" s="17" t="s">
        <v>747</v>
      </c>
      <c r="K399" s="58"/>
      <c r="L399" s="58"/>
      <c r="M399" s="58"/>
    </row>
    <row r="400">
      <c r="E400" s="17">
        <v>1.0</v>
      </c>
      <c r="F400" s="17">
        <v>4.0</v>
      </c>
      <c r="G400" s="17">
        <v>6.0</v>
      </c>
      <c r="H400" s="17">
        <v>3.0</v>
      </c>
      <c r="I400" s="17">
        <v>3.0</v>
      </c>
      <c r="J400" s="17" t="s">
        <v>748</v>
      </c>
      <c r="K400" s="90" t="s">
        <v>775</v>
      </c>
      <c r="L400" s="58"/>
      <c r="M400" s="58"/>
    </row>
    <row r="401">
      <c r="E401" s="17">
        <v>2.0</v>
      </c>
      <c r="F401" s="17">
        <v>3.0</v>
      </c>
      <c r="G401" s="17">
        <v>12.0</v>
      </c>
      <c r="H401" s="17">
        <v>3.0</v>
      </c>
      <c r="I401" s="17">
        <v>3.0</v>
      </c>
      <c r="J401" s="17" t="s">
        <v>748</v>
      </c>
      <c r="K401" s="90" t="s">
        <v>775</v>
      </c>
      <c r="L401" s="58"/>
      <c r="M401" s="58"/>
    </row>
    <row r="402">
      <c r="E402" s="17">
        <v>3.0</v>
      </c>
      <c r="F402" s="17">
        <v>3.0</v>
      </c>
      <c r="G402" s="17">
        <v>9.0</v>
      </c>
      <c r="H402" s="17">
        <v>2.0</v>
      </c>
      <c r="I402" s="17">
        <v>2.0</v>
      </c>
      <c r="J402" s="17" t="s">
        <v>765</v>
      </c>
      <c r="K402" s="58"/>
      <c r="L402" s="44" t="s">
        <v>825</v>
      </c>
      <c r="M402" s="58"/>
    </row>
    <row r="403">
      <c r="A403" s="17">
        <v>13.0</v>
      </c>
      <c r="C403" s="17" t="s">
        <v>522</v>
      </c>
      <c r="D403" s="17">
        <v>7.0</v>
      </c>
      <c r="E403" s="17">
        <v>0.0</v>
      </c>
      <c r="F403" s="17">
        <v>3.0</v>
      </c>
      <c r="G403" s="17">
        <v>5.0</v>
      </c>
      <c r="H403" s="17">
        <v>3.0</v>
      </c>
      <c r="I403" s="17">
        <v>3.0</v>
      </c>
      <c r="J403" s="17" t="s">
        <v>748</v>
      </c>
      <c r="K403" s="90" t="s">
        <v>775</v>
      </c>
      <c r="L403" s="58"/>
      <c r="M403" s="58"/>
    </row>
    <row r="404">
      <c r="E404" s="17">
        <v>1.0</v>
      </c>
      <c r="F404" s="17">
        <v>3.0</v>
      </c>
      <c r="G404" s="17">
        <v>5.0</v>
      </c>
      <c r="H404" s="17">
        <v>3.0</v>
      </c>
      <c r="I404" s="17">
        <v>3.0</v>
      </c>
      <c r="J404" s="17" t="s">
        <v>765</v>
      </c>
      <c r="K404" s="58"/>
      <c r="L404" s="44" t="s">
        <v>826</v>
      </c>
      <c r="M404" s="58"/>
    </row>
    <row r="405">
      <c r="A405" s="17">
        <v>14.0</v>
      </c>
      <c r="C405" s="17" t="s">
        <v>28</v>
      </c>
      <c r="D405" s="17">
        <v>15.0</v>
      </c>
      <c r="E405" s="17">
        <v>0.0</v>
      </c>
      <c r="F405" s="17">
        <v>3.0</v>
      </c>
      <c r="G405" s="17">
        <v>12.0</v>
      </c>
      <c r="H405" s="17">
        <v>2.0</v>
      </c>
      <c r="I405" s="17">
        <v>2.0</v>
      </c>
      <c r="J405" s="17" t="s">
        <v>773</v>
      </c>
      <c r="K405" s="44" t="s">
        <v>827</v>
      </c>
      <c r="L405" s="58"/>
      <c r="M405" s="58"/>
    </row>
    <row r="406">
      <c r="E406" s="17">
        <v>1.0</v>
      </c>
      <c r="F406" s="17">
        <v>3.0</v>
      </c>
      <c r="G406" s="17">
        <v>11.0</v>
      </c>
      <c r="H406" s="17">
        <v>3.0</v>
      </c>
      <c r="I406" s="17">
        <v>3.0</v>
      </c>
      <c r="J406" s="17" t="s">
        <v>773</v>
      </c>
      <c r="K406" s="44" t="s">
        <v>827</v>
      </c>
      <c r="L406" s="58"/>
      <c r="M406" s="58"/>
    </row>
    <row r="407">
      <c r="E407" s="17">
        <v>2.0</v>
      </c>
      <c r="F407" s="17">
        <v>3.0</v>
      </c>
      <c r="G407" s="17">
        <v>21.0</v>
      </c>
      <c r="H407" s="17">
        <v>1.0</v>
      </c>
      <c r="I407" s="17">
        <v>1.0</v>
      </c>
      <c r="J407" s="17" t="s">
        <v>747</v>
      </c>
      <c r="K407" s="58"/>
      <c r="L407" s="58"/>
      <c r="M407" s="58"/>
    </row>
    <row r="408">
      <c r="E408" s="17">
        <v>3.0</v>
      </c>
      <c r="F408" s="17">
        <v>3.0</v>
      </c>
      <c r="G408" s="17">
        <v>9.0</v>
      </c>
      <c r="H408" s="17">
        <v>3.0</v>
      </c>
      <c r="I408" s="17">
        <v>3.0</v>
      </c>
      <c r="J408" s="17" t="s">
        <v>773</v>
      </c>
      <c r="K408" s="44" t="s">
        <v>827</v>
      </c>
      <c r="L408" s="58"/>
      <c r="M408" s="58"/>
    </row>
    <row r="409">
      <c r="A409" s="17">
        <v>15.0</v>
      </c>
      <c r="C409" s="17" t="s">
        <v>29</v>
      </c>
      <c r="D409" s="17">
        <v>19.0</v>
      </c>
      <c r="E409" s="17">
        <v>0.0</v>
      </c>
      <c r="F409" s="17">
        <v>6.0</v>
      </c>
      <c r="G409" s="17">
        <v>7.0</v>
      </c>
      <c r="H409" s="17">
        <v>5.0</v>
      </c>
      <c r="I409" s="17">
        <v>5.0</v>
      </c>
      <c r="J409" s="17" t="s">
        <v>765</v>
      </c>
      <c r="K409" s="58"/>
      <c r="L409" s="44" t="s">
        <v>828</v>
      </c>
      <c r="M409" s="58"/>
    </row>
    <row r="410">
      <c r="E410" s="17">
        <v>1.0</v>
      </c>
      <c r="F410" s="17">
        <v>4.0</v>
      </c>
      <c r="G410" s="17">
        <v>10.0</v>
      </c>
      <c r="H410" s="17">
        <v>3.0</v>
      </c>
      <c r="I410" s="17">
        <v>3.0</v>
      </c>
      <c r="J410" s="17" t="s">
        <v>748</v>
      </c>
      <c r="K410" s="90" t="s">
        <v>775</v>
      </c>
      <c r="L410" s="58"/>
      <c r="M410" s="58"/>
    </row>
    <row r="411">
      <c r="E411" s="17">
        <v>2.0</v>
      </c>
      <c r="F411" s="17">
        <v>4.0</v>
      </c>
      <c r="G411" s="17">
        <v>12.0</v>
      </c>
      <c r="H411" s="17">
        <v>1.0</v>
      </c>
      <c r="I411" s="17">
        <v>1.0</v>
      </c>
      <c r="J411" s="17" t="s">
        <v>747</v>
      </c>
      <c r="K411" s="58"/>
      <c r="L411" s="58"/>
      <c r="M411" s="58"/>
    </row>
    <row r="412">
      <c r="E412" s="17">
        <v>3.0</v>
      </c>
      <c r="F412" s="17">
        <v>3.0</v>
      </c>
      <c r="G412" s="17">
        <v>5.0</v>
      </c>
      <c r="H412" s="17">
        <v>3.0</v>
      </c>
      <c r="I412" s="17">
        <v>3.0</v>
      </c>
      <c r="J412" s="17" t="s">
        <v>773</v>
      </c>
      <c r="K412" s="90" t="s">
        <v>829</v>
      </c>
      <c r="L412" s="58"/>
      <c r="M412" s="58"/>
    </row>
    <row r="413">
      <c r="A413" s="17">
        <v>16.0</v>
      </c>
      <c r="B413" s="17" t="s">
        <v>30</v>
      </c>
      <c r="C413" s="17" t="s">
        <v>31</v>
      </c>
      <c r="D413" s="17">
        <v>11.0</v>
      </c>
      <c r="E413" s="17">
        <v>0.0</v>
      </c>
      <c r="F413" s="17">
        <v>3.0</v>
      </c>
      <c r="G413" s="17">
        <v>14.0</v>
      </c>
      <c r="H413" s="17">
        <v>1.0</v>
      </c>
      <c r="I413" s="17">
        <v>1.0</v>
      </c>
      <c r="J413" s="17" t="s">
        <v>747</v>
      </c>
      <c r="K413" s="58"/>
      <c r="L413" s="58"/>
      <c r="M413" s="58"/>
    </row>
    <row r="414">
      <c r="E414" s="17">
        <v>1.0</v>
      </c>
      <c r="F414" s="17">
        <v>5.0</v>
      </c>
      <c r="G414" s="17">
        <v>6.0</v>
      </c>
      <c r="H414" s="17">
        <v>4.0</v>
      </c>
      <c r="I414" s="17">
        <v>4.0</v>
      </c>
      <c r="J414" s="17" t="s">
        <v>765</v>
      </c>
      <c r="K414" s="58"/>
      <c r="L414" s="44" t="s">
        <v>830</v>
      </c>
      <c r="M414" s="58"/>
    </row>
    <row r="415">
      <c r="E415" s="17">
        <v>2.0</v>
      </c>
      <c r="F415" s="17">
        <v>3.0</v>
      </c>
      <c r="G415" s="17">
        <v>8.0</v>
      </c>
      <c r="H415" s="17">
        <v>3.0</v>
      </c>
      <c r="I415" s="17">
        <v>3.0</v>
      </c>
      <c r="J415" s="17" t="s">
        <v>748</v>
      </c>
      <c r="K415" s="90" t="s">
        <v>775</v>
      </c>
      <c r="L415" s="58"/>
      <c r="M415" s="58"/>
    </row>
    <row r="416">
      <c r="A416" s="17">
        <v>17.0</v>
      </c>
      <c r="C416" s="17" t="s">
        <v>33</v>
      </c>
      <c r="D416" s="17">
        <v>82.0</v>
      </c>
      <c r="E416" s="17">
        <v>0.0</v>
      </c>
      <c r="F416" s="17">
        <v>4.0</v>
      </c>
      <c r="G416" s="17">
        <v>4.0</v>
      </c>
      <c r="H416" s="17">
        <v>4.0</v>
      </c>
      <c r="I416" s="17">
        <v>4.0</v>
      </c>
      <c r="J416" s="17" t="s">
        <v>748</v>
      </c>
      <c r="K416" s="90" t="s">
        <v>775</v>
      </c>
      <c r="L416" s="58"/>
      <c r="M416" s="58"/>
    </row>
    <row r="417">
      <c r="E417" s="17">
        <v>1.0</v>
      </c>
      <c r="F417" s="17">
        <v>4.0</v>
      </c>
      <c r="G417" s="17">
        <v>5.0</v>
      </c>
      <c r="H417" s="17">
        <v>2.0</v>
      </c>
      <c r="I417" s="17">
        <v>4.0</v>
      </c>
      <c r="J417" s="17" t="s">
        <v>773</v>
      </c>
      <c r="K417" s="44" t="s">
        <v>831</v>
      </c>
      <c r="L417" s="58"/>
      <c r="M417" s="58"/>
    </row>
    <row r="418">
      <c r="E418" s="17">
        <v>2.0</v>
      </c>
      <c r="F418" s="17">
        <v>4.0</v>
      </c>
      <c r="G418" s="17">
        <v>3.0</v>
      </c>
      <c r="H418" s="17">
        <v>3.0</v>
      </c>
      <c r="I418" s="17">
        <v>4.0</v>
      </c>
      <c r="J418" s="17" t="s">
        <v>773</v>
      </c>
      <c r="K418" s="44" t="s">
        <v>832</v>
      </c>
      <c r="L418" s="58"/>
      <c r="M418" s="58"/>
    </row>
    <row r="419">
      <c r="E419" s="17">
        <v>3.0</v>
      </c>
      <c r="F419" s="17">
        <v>4.0</v>
      </c>
      <c r="G419" s="17">
        <v>2.0</v>
      </c>
      <c r="H419" s="17">
        <v>3.0</v>
      </c>
      <c r="I419" s="17">
        <v>4.0</v>
      </c>
      <c r="J419" s="17" t="s">
        <v>748</v>
      </c>
      <c r="K419" s="90" t="s">
        <v>775</v>
      </c>
      <c r="L419" s="58"/>
      <c r="M419" s="58"/>
    </row>
    <row r="420">
      <c r="E420" s="17">
        <v>4.0</v>
      </c>
      <c r="F420" s="17">
        <v>5.0</v>
      </c>
      <c r="G420" s="17">
        <v>7.0</v>
      </c>
      <c r="H420" s="17">
        <v>4.0</v>
      </c>
      <c r="I420" s="17">
        <v>4.0</v>
      </c>
      <c r="J420" s="17" t="s">
        <v>773</v>
      </c>
      <c r="K420" s="44" t="s">
        <v>833</v>
      </c>
      <c r="L420" s="58"/>
      <c r="M420" s="58"/>
    </row>
    <row r="421">
      <c r="E421" s="17">
        <v>5.0</v>
      </c>
      <c r="F421" s="17">
        <v>25.0</v>
      </c>
      <c r="G421" s="17">
        <v>4.0</v>
      </c>
      <c r="H421" s="17">
        <v>1.0</v>
      </c>
      <c r="I421" s="17">
        <v>1.0</v>
      </c>
      <c r="J421" s="17" t="s">
        <v>747</v>
      </c>
      <c r="K421" s="58"/>
      <c r="L421" s="58"/>
      <c r="M421" s="58"/>
    </row>
    <row r="422">
      <c r="E422" s="17">
        <v>6.0</v>
      </c>
      <c r="F422" s="17">
        <v>4.0</v>
      </c>
      <c r="G422" s="17">
        <v>5.0</v>
      </c>
      <c r="H422" s="17">
        <v>4.0</v>
      </c>
      <c r="I422" s="17">
        <v>4.0</v>
      </c>
      <c r="J422" s="17" t="s">
        <v>773</v>
      </c>
      <c r="K422" s="44" t="s">
        <v>834</v>
      </c>
      <c r="L422" s="58"/>
      <c r="M422" s="58"/>
    </row>
    <row r="423">
      <c r="E423" s="17">
        <v>7.0</v>
      </c>
      <c r="F423" s="17">
        <v>7.0</v>
      </c>
      <c r="G423" s="17">
        <v>4.0</v>
      </c>
      <c r="H423" s="17">
        <v>1.0</v>
      </c>
      <c r="I423" s="17">
        <v>1.0</v>
      </c>
      <c r="J423" s="17" t="s">
        <v>747</v>
      </c>
      <c r="K423" s="58"/>
      <c r="L423" s="58"/>
      <c r="M423" s="58"/>
    </row>
    <row r="424">
      <c r="E424" s="17">
        <v>8.0</v>
      </c>
      <c r="F424" s="17">
        <v>6.0</v>
      </c>
      <c r="G424" s="17">
        <v>3.0</v>
      </c>
      <c r="H424" s="17">
        <v>1.0</v>
      </c>
      <c r="I424" s="17">
        <v>1.0</v>
      </c>
      <c r="J424" s="17" t="s">
        <v>747</v>
      </c>
      <c r="K424" s="58"/>
      <c r="L424" s="58"/>
      <c r="M424" s="58"/>
    </row>
    <row r="425">
      <c r="E425" s="17">
        <v>9.0</v>
      </c>
      <c r="F425" s="17">
        <v>6.0</v>
      </c>
      <c r="G425" s="17">
        <v>3.0</v>
      </c>
      <c r="H425" s="17">
        <v>1.0</v>
      </c>
      <c r="I425" s="17">
        <v>1.0</v>
      </c>
      <c r="J425" s="17" t="s">
        <v>747</v>
      </c>
      <c r="K425" s="58"/>
      <c r="L425" s="58"/>
      <c r="M425" s="58"/>
    </row>
    <row r="426">
      <c r="E426" s="17">
        <v>10.0</v>
      </c>
      <c r="F426" s="17">
        <v>4.0</v>
      </c>
      <c r="G426" s="17">
        <v>23.0</v>
      </c>
      <c r="H426" s="17">
        <v>1.0</v>
      </c>
      <c r="I426" s="17">
        <v>1.0</v>
      </c>
      <c r="J426" s="17" t="s">
        <v>747</v>
      </c>
      <c r="K426" s="58"/>
      <c r="L426" s="58"/>
      <c r="M426" s="58"/>
    </row>
    <row r="427">
      <c r="E427" s="17">
        <v>11.0</v>
      </c>
      <c r="F427" s="17">
        <v>4.0</v>
      </c>
      <c r="G427" s="17">
        <v>6.0</v>
      </c>
      <c r="H427" s="17">
        <v>4.0</v>
      </c>
      <c r="I427" s="17">
        <v>4.0</v>
      </c>
      <c r="J427" s="17" t="s">
        <v>773</v>
      </c>
      <c r="K427" s="44" t="s">
        <v>835</v>
      </c>
      <c r="L427" s="58"/>
      <c r="M427" s="58"/>
    </row>
    <row r="428">
      <c r="E428" s="17">
        <v>12.0</v>
      </c>
      <c r="F428" s="17">
        <v>4.0</v>
      </c>
      <c r="G428" s="17">
        <v>5.0</v>
      </c>
      <c r="H428" s="17">
        <v>4.0</v>
      </c>
      <c r="I428" s="17">
        <v>4.0</v>
      </c>
      <c r="J428" s="17" t="s">
        <v>773</v>
      </c>
      <c r="K428" s="44" t="s">
        <v>834</v>
      </c>
      <c r="L428" s="58"/>
      <c r="M428" s="58"/>
    </row>
    <row r="429">
      <c r="A429" s="17">
        <v>18.0</v>
      </c>
      <c r="C429" s="17" t="s">
        <v>34</v>
      </c>
      <c r="D429" s="17">
        <v>28.0</v>
      </c>
      <c r="E429" s="17">
        <v>0.0</v>
      </c>
      <c r="F429" s="17">
        <v>14.0</v>
      </c>
      <c r="G429" s="17">
        <v>3.0</v>
      </c>
      <c r="H429" s="17">
        <v>4.0</v>
      </c>
      <c r="I429" s="17">
        <v>7.0</v>
      </c>
      <c r="J429" s="17" t="s">
        <v>748</v>
      </c>
      <c r="K429" s="90" t="s">
        <v>775</v>
      </c>
      <c r="L429" s="58"/>
      <c r="M429" s="58"/>
    </row>
    <row r="430">
      <c r="E430" s="17">
        <v>1.0</v>
      </c>
      <c r="F430" s="17">
        <v>4.0</v>
      </c>
      <c r="G430" s="17">
        <v>3.0</v>
      </c>
      <c r="H430" s="17">
        <v>2.0</v>
      </c>
      <c r="I430" s="17">
        <v>4.0</v>
      </c>
      <c r="J430" s="17" t="s">
        <v>748</v>
      </c>
      <c r="K430" s="90" t="s">
        <v>775</v>
      </c>
      <c r="L430" s="58"/>
      <c r="M430" s="58"/>
    </row>
    <row r="431">
      <c r="E431" s="17">
        <v>2.0</v>
      </c>
      <c r="F431" s="17">
        <v>6.0</v>
      </c>
      <c r="G431" s="17">
        <v>2.0</v>
      </c>
      <c r="H431" s="17">
        <v>5.0</v>
      </c>
      <c r="I431" s="17">
        <v>6.0</v>
      </c>
      <c r="J431" s="17" t="s">
        <v>748</v>
      </c>
      <c r="K431" s="90" t="s">
        <v>836</v>
      </c>
      <c r="L431" s="58"/>
      <c r="M431" s="58"/>
    </row>
    <row r="432">
      <c r="E432" s="17">
        <v>3.0</v>
      </c>
      <c r="F432" s="17">
        <v>4.0</v>
      </c>
      <c r="G432" s="17">
        <v>2.0</v>
      </c>
      <c r="H432" s="17">
        <v>4.0</v>
      </c>
      <c r="I432" s="17">
        <v>4.0</v>
      </c>
      <c r="J432" s="17" t="s">
        <v>748</v>
      </c>
      <c r="K432" s="90" t="s">
        <v>837</v>
      </c>
      <c r="L432" s="58"/>
      <c r="M432" s="58"/>
    </row>
    <row r="433">
      <c r="A433" s="17">
        <v>19.0</v>
      </c>
      <c r="C433" s="17" t="s">
        <v>35</v>
      </c>
      <c r="D433" s="17">
        <v>30.0</v>
      </c>
      <c r="E433" s="17">
        <v>0.0</v>
      </c>
      <c r="F433" s="17">
        <v>17.0</v>
      </c>
      <c r="G433" s="17">
        <v>5.0</v>
      </c>
      <c r="H433" s="17">
        <v>5.0</v>
      </c>
      <c r="I433" s="17">
        <v>5.0</v>
      </c>
      <c r="J433" s="17" t="s">
        <v>765</v>
      </c>
      <c r="K433" s="58"/>
      <c r="L433" s="44" t="s">
        <v>838</v>
      </c>
      <c r="M433" s="44" t="s">
        <v>839</v>
      </c>
    </row>
    <row r="434">
      <c r="E434" s="17">
        <v>2.0</v>
      </c>
      <c r="F434" s="17">
        <v>5.0</v>
      </c>
      <c r="G434" s="17">
        <v>7.0</v>
      </c>
      <c r="H434" s="17">
        <v>1.0</v>
      </c>
      <c r="I434" s="17">
        <v>1.0</v>
      </c>
      <c r="J434" s="17" t="s">
        <v>747</v>
      </c>
      <c r="K434" s="58"/>
      <c r="L434" s="58"/>
      <c r="M434" s="58"/>
    </row>
    <row r="435">
      <c r="E435" s="17">
        <v>1.0</v>
      </c>
      <c r="F435" s="17">
        <v>8.0</v>
      </c>
      <c r="G435" s="17">
        <v>2.0</v>
      </c>
      <c r="H435" s="17">
        <v>1.0</v>
      </c>
      <c r="I435" s="17">
        <v>1.0</v>
      </c>
      <c r="J435" s="17" t="s">
        <v>747</v>
      </c>
      <c r="K435" s="58"/>
      <c r="L435" s="58"/>
      <c r="M435" s="58"/>
    </row>
    <row r="436">
      <c r="A436" s="17">
        <v>20.0</v>
      </c>
      <c r="C436" s="17" t="s">
        <v>37</v>
      </c>
      <c r="D436" s="17">
        <v>119.0</v>
      </c>
      <c r="E436" s="17">
        <v>0.0</v>
      </c>
      <c r="F436" s="17">
        <v>4.0</v>
      </c>
      <c r="G436" s="17">
        <v>4.0</v>
      </c>
      <c r="H436" s="17">
        <v>4.0</v>
      </c>
      <c r="I436" s="17">
        <v>4.0</v>
      </c>
      <c r="J436" s="17" t="s">
        <v>773</v>
      </c>
      <c r="K436" s="44" t="s">
        <v>840</v>
      </c>
      <c r="L436" s="58"/>
      <c r="M436" s="58"/>
    </row>
    <row r="437">
      <c r="E437" s="17">
        <v>1.0</v>
      </c>
      <c r="F437" s="17">
        <v>6.0</v>
      </c>
      <c r="G437" s="17">
        <v>3.0</v>
      </c>
      <c r="H437" s="17">
        <v>5.0</v>
      </c>
      <c r="I437" s="17">
        <v>5.0</v>
      </c>
      <c r="J437" s="17" t="s">
        <v>748</v>
      </c>
      <c r="K437" s="90" t="s">
        <v>837</v>
      </c>
      <c r="L437" s="58"/>
      <c r="M437" s="58"/>
    </row>
    <row r="438">
      <c r="E438" s="17">
        <v>2.0</v>
      </c>
      <c r="F438" s="17">
        <v>37.0</v>
      </c>
      <c r="G438" s="17">
        <v>5.0</v>
      </c>
      <c r="H438" s="17">
        <v>16.0</v>
      </c>
      <c r="I438" s="17">
        <v>17.0</v>
      </c>
      <c r="J438" s="17" t="s">
        <v>773</v>
      </c>
      <c r="K438" s="44" t="s">
        <v>841</v>
      </c>
      <c r="L438" s="58"/>
      <c r="M438" s="58"/>
    </row>
    <row r="439">
      <c r="E439" s="17">
        <v>3.0</v>
      </c>
      <c r="F439" s="17">
        <v>14.0</v>
      </c>
      <c r="G439" s="17">
        <v>8.0</v>
      </c>
      <c r="H439" s="17">
        <v>11.0</v>
      </c>
      <c r="I439" s="17">
        <v>11.0</v>
      </c>
      <c r="J439" s="17" t="s">
        <v>765</v>
      </c>
      <c r="K439" s="58"/>
      <c r="L439" s="44" t="s">
        <v>842</v>
      </c>
      <c r="M439" s="58"/>
    </row>
    <row r="440">
      <c r="E440" s="17">
        <v>4.0</v>
      </c>
      <c r="F440" s="17">
        <v>4.0</v>
      </c>
      <c r="G440" s="17">
        <v>5.0</v>
      </c>
      <c r="H440" s="17">
        <v>4.0</v>
      </c>
      <c r="I440" s="17">
        <v>4.0</v>
      </c>
      <c r="J440" s="17" t="s">
        <v>773</v>
      </c>
      <c r="K440" s="44" t="s">
        <v>843</v>
      </c>
      <c r="L440" s="58"/>
      <c r="M440" s="58"/>
    </row>
    <row r="441">
      <c r="E441" s="17">
        <v>5.0</v>
      </c>
      <c r="F441" s="17">
        <v>6.0</v>
      </c>
      <c r="G441" s="17">
        <v>3.0</v>
      </c>
      <c r="H441" s="17">
        <v>6.0</v>
      </c>
      <c r="I441" s="17">
        <v>6.0</v>
      </c>
      <c r="J441" s="17" t="s">
        <v>765</v>
      </c>
      <c r="K441" s="58"/>
      <c r="L441" s="44" t="s">
        <v>844</v>
      </c>
      <c r="M441" s="58"/>
    </row>
    <row r="442">
      <c r="E442" s="17">
        <v>6.0</v>
      </c>
      <c r="F442" s="17">
        <v>6.0</v>
      </c>
      <c r="G442" s="17">
        <v>3.0</v>
      </c>
      <c r="H442" s="17">
        <v>1.0</v>
      </c>
      <c r="I442" s="17">
        <v>5.0</v>
      </c>
      <c r="J442" s="17" t="s">
        <v>748</v>
      </c>
      <c r="K442" s="90" t="s">
        <v>837</v>
      </c>
      <c r="L442" s="58"/>
      <c r="M442" s="58"/>
    </row>
    <row r="443">
      <c r="E443" s="17">
        <v>7.0</v>
      </c>
      <c r="F443" s="17">
        <v>5.0</v>
      </c>
      <c r="G443" s="17">
        <v>6.0</v>
      </c>
      <c r="H443" s="17">
        <v>5.0</v>
      </c>
      <c r="I443" s="17">
        <v>5.0</v>
      </c>
      <c r="J443" s="17" t="s">
        <v>748</v>
      </c>
      <c r="K443" s="90" t="s">
        <v>845</v>
      </c>
      <c r="L443" s="58"/>
      <c r="M443" s="58"/>
    </row>
    <row r="444">
      <c r="E444" s="17">
        <v>8.0</v>
      </c>
      <c r="F444" s="17">
        <v>4.0</v>
      </c>
      <c r="G444" s="17">
        <v>8.0</v>
      </c>
      <c r="H444" s="17">
        <v>4.0</v>
      </c>
      <c r="I444" s="17">
        <v>4.0</v>
      </c>
      <c r="J444" s="17" t="s">
        <v>748</v>
      </c>
      <c r="K444" s="90" t="s">
        <v>846</v>
      </c>
      <c r="L444" s="58"/>
      <c r="M444" s="58"/>
    </row>
    <row r="445">
      <c r="E445" s="17">
        <v>9.0</v>
      </c>
      <c r="F445" s="17">
        <v>4.0</v>
      </c>
      <c r="G445" s="17">
        <v>4.0</v>
      </c>
      <c r="H445" s="17">
        <v>4.0</v>
      </c>
      <c r="I445" s="17">
        <v>4.0</v>
      </c>
      <c r="J445" s="17" t="s">
        <v>773</v>
      </c>
      <c r="K445" s="44" t="s">
        <v>847</v>
      </c>
      <c r="L445" s="58"/>
      <c r="M445" s="58"/>
    </row>
    <row r="446">
      <c r="E446" s="17">
        <v>10.0</v>
      </c>
      <c r="F446" s="17">
        <v>4.0</v>
      </c>
      <c r="G446" s="17">
        <v>5.0</v>
      </c>
      <c r="H446" s="17">
        <v>4.0</v>
      </c>
      <c r="I446" s="17">
        <v>4.0</v>
      </c>
      <c r="J446" s="17" t="s">
        <v>773</v>
      </c>
      <c r="K446" s="44" t="s">
        <v>848</v>
      </c>
      <c r="L446" s="58"/>
      <c r="M446" s="58"/>
    </row>
    <row r="447">
      <c r="E447" s="17">
        <v>11.0</v>
      </c>
      <c r="F447" s="17">
        <v>9.0</v>
      </c>
      <c r="G447" s="17">
        <v>3.0</v>
      </c>
      <c r="H447" s="17">
        <v>1.0</v>
      </c>
      <c r="I447" s="17">
        <v>1.0</v>
      </c>
      <c r="J447" s="17" t="s">
        <v>747</v>
      </c>
      <c r="K447" s="58"/>
      <c r="L447" s="58"/>
      <c r="M447" s="58"/>
    </row>
    <row r="448">
      <c r="E448" s="17">
        <v>12.0</v>
      </c>
      <c r="F448" s="17">
        <v>8.0</v>
      </c>
      <c r="G448" s="17">
        <v>4.0</v>
      </c>
      <c r="H448" s="17">
        <v>1.0</v>
      </c>
      <c r="I448" s="17">
        <v>1.0</v>
      </c>
      <c r="J448" s="17" t="s">
        <v>747</v>
      </c>
      <c r="K448" s="58"/>
      <c r="L448" s="58"/>
      <c r="M448" s="58"/>
    </row>
    <row r="449">
      <c r="E449" s="17">
        <v>13.0</v>
      </c>
      <c r="F449" s="17">
        <v>5.0</v>
      </c>
      <c r="G449" s="17">
        <v>3.0</v>
      </c>
      <c r="H449" s="17">
        <v>2.0</v>
      </c>
      <c r="I449" s="17">
        <v>4.0</v>
      </c>
      <c r="J449" s="17" t="s">
        <v>773</v>
      </c>
      <c r="K449" s="44" t="s">
        <v>849</v>
      </c>
      <c r="L449" s="58"/>
      <c r="M449" s="58"/>
    </row>
    <row r="450">
      <c r="E450" s="17">
        <v>14.0</v>
      </c>
      <c r="F450" s="17">
        <v>3.0</v>
      </c>
      <c r="G450" s="17">
        <v>4.0</v>
      </c>
      <c r="H450" s="17">
        <v>3.0</v>
      </c>
      <c r="I450" s="17">
        <v>3.0</v>
      </c>
      <c r="J450" s="17" t="s">
        <v>773</v>
      </c>
      <c r="K450" s="44" t="s">
        <v>850</v>
      </c>
      <c r="L450" s="58"/>
      <c r="M450" s="58"/>
    </row>
    <row r="451">
      <c r="A451" s="17">
        <v>21.0</v>
      </c>
      <c r="C451" s="17" t="s">
        <v>38</v>
      </c>
      <c r="D451" s="17">
        <v>31.0</v>
      </c>
      <c r="E451" s="17">
        <v>0.0</v>
      </c>
      <c r="F451" s="17">
        <v>5.0</v>
      </c>
      <c r="G451" s="17">
        <v>5.0</v>
      </c>
      <c r="H451" s="17">
        <v>5.0</v>
      </c>
      <c r="I451" s="17">
        <v>5.0</v>
      </c>
      <c r="J451" s="17" t="s">
        <v>748</v>
      </c>
      <c r="K451" s="90" t="s">
        <v>775</v>
      </c>
      <c r="L451" s="58"/>
      <c r="M451" s="58"/>
    </row>
    <row r="452">
      <c r="E452" s="17">
        <v>1.0</v>
      </c>
      <c r="F452" s="17">
        <v>5.0</v>
      </c>
      <c r="G452" s="17">
        <v>4.0</v>
      </c>
      <c r="H452" s="17">
        <v>3.0</v>
      </c>
      <c r="I452" s="17">
        <v>4.0</v>
      </c>
      <c r="J452" s="17" t="s">
        <v>748</v>
      </c>
      <c r="K452" s="90" t="s">
        <v>775</v>
      </c>
      <c r="L452" s="58"/>
      <c r="M452" s="58"/>
    </row>
    <row r="453">
      <c r="E453" s="17">
        <v>2.0</v>
      </c>
      <c r="F453" s="17">
        <v>21.0</v>
      </c>
      <c r="G453" s="17">
        <v>5.0</v>
      </c>
      <c r="H453" s="17">
        <v>1.0</v>
      </c>
      <c r="I453" s="17">
        <v>2.0</v>
      </c>
      <c r="J453" s="17" t="s">
        <v>773</v>
      </c>
      <c r="K453" s="44" t="s">
        <v>851</v>
      </c>
      <c r="L453" s="58"/>
      <c r="M453" s="58"/>
    </row>
    <row r="454">
      <c r="E454" s="17">
        <v>3.0</v>
      </c>
      <c r="F454" s="17">
        <v>11.0</v>
      </c>
      <c r="G454" s="17">
        <v>4.0</v>
      </c>
      <c r="H454" s="17">
        <v>2.0</v>
      </c>
      <c r="I454" s="17">
        <v>2.0</v>
      </c>
      <c r="J454" s="17" t="s">
        <v>773</v>
      </c>
      <c r="K454" s="44" t="s">
        <v>852</v>
      </c>
      <c r="L454" s="58"/>
      <c r="M454" s="58"/>
    </row>
    <row r="455">
      <c r="A455" s="17">
        <v>22.0</v>
      </c>
      <c r="B455" s="17" t="s">
        <v>39</v>
      </c>
      <c r="C455" s="17" t="s">
        <v>40</v>
      </c>
      <c r="D455" s="17">
        <v>24.0</v>
      </c>
      <c r="E455" s="17">
        <v>0.0</v>
      </c>
      <c r="F455" s="17">
        <v>9.0</v>
      </c>
      <c r="G455" s="17">
        <v>5.0</v>
      </c>
      <c r="H455" s="17">
        <v>6.0</v>
      </c>
      <c r="I455" s="17">
        <v>6.0</v>
      </c>
      <c r="J455" s="17" t="s">
        <v>765</v>
      </c>
      <c r="K455" s="58"/>
      <c r="L455" s="44" t="s">
        <v>853</v>
      </c>
      <c r="M455" s="58"/>
    </row>
    <row r="456">
      <c r="E456" s="17">
        <v>1.0</v>
      </c>
      <c r="F456" s="17">
        <v>6.0</v>
      </c>
      <c r="G456" s="17">
        <v>3.0</v>
      </c>
      <c r="H456" s="17">
        <v>5.0</v>
      </c>
      <c r="I456" s="17">
        <v>6.0</v>
      </c>
      <c r="J456" s="17" t="s">
        <v>748</v>
      </c>
      <c r="K456" s="90" t="s">
        <v>775</v>
      </c>
      <c r="L456" s="58"/>
      <c r="M456" s="58"/>
    </row>
    <row r="457">
      <c r="E457" s="17">
        <v>2.0</v>
      </c>
      <c r="F457" s="17">
        <v>9.0</v>
      </c>
      <c r="G457" s="17">
        <v>8.0</v>
      </c>
      <c r="H457" s="17">
        <v>1.0</v>
      </c>
      <c r="I457" s="17">
        <v>1.0</v>
      </c>
      <c r="J457" s="17" t="s">
        <v>747</v>
      </c>
      <c r="K457" s="58"/>
      <c r="L457" s="58"/>
      <c r="M457" s="58"/>
    </row>
    <row r="458">
      <c r="A458" s="17">
        <v>23.0</v>
      </c>
      <c r="C458" s="17" t="s">
        <v>523</v>
      </c>
      <c r="D458" s="17">
        <v>42.0</v>
      </c>
      <c r="E458" s="17">
        <v>2.0</v>
      </c>
      <c r="F458" s="17">
        <v>12.0</v>
      </c>
      <c r="G458" s="17">
        <v>7.0</v>
      </c>
      <c r="H458" s="17">
        <v>4.0</v>
      </c>
      <c r="I458" s="17">
        <v>5.0</v>
      </c>
      <c r="J458" s="17" t="s">
        <v>765</v>
      </c>
      <c r="K458" s="58"/>
      <c r="L458" s="91" t="s">
        <v>854</v>
      </c>
      <c r="M458" s="58"/>
    </row>
    <row r="459">
      <c r="E459" s="17">
        <v>3.0</v>
      </c>
      <c r="F459" s="17">
        <v>12.0</v>
      </c>
      <c r="G459" s="17">
        <v>9.0</v>
      </c>
      <c r="H459" s="17">
        <v>8.0</v>
      </c>
      <c r="I459" s="17">
        <v>8.0</v>
      </c>
      <c r="J459" s="17" t="s">
        <v>765</v>
      </c>
      <c r="K459" s="58"/>
      <c r="L459" s="91" t="s">
        <v>854</v>
      </c>
      <c r="M459" s="58"/>
    </row>
    <row r="460">
      <c r="E460" s="17">
        <v>0.0</v>
      </c>
      <c r="F460" s="17">
        <v>13.0</v>
      </c>
      <c r="G460" s="17">
        <v>7.0</v>
      </c>
      <c r="H460" s="17">
        <v>3.0</v>
      </c>
      <c r="I460" s="17">
        <v>3.0</v>
      </c>
      <c r="J460" s="17" t="s">
        <v>765</v>
      </c>
      <c r="K460" s="58"/>
      <c r="L460" s="91" t="s">
        <v>855</v>
      </c>
      <c r="M460" s="58"/>
    </row>
    <row r="461">
      <c r="E461" s="17">
        <v>1.0</v>
      </c>
      <c r="F461" s="17">
        <v>13.0</v>
      </c>
      <c r="G461" s="17">
        <v>7.0</v>
      </c>
      <c r="H461" s="17">
        <v>3.0</v>
      </c>
      <c r="I461" s="17">
        <v>3.0</v>
      </c>
      <c r="J461" s="17" t="s">
        <v>765</v>
      </c>
      <c r="K461" s="58"/>
      <c r="L461" s="91" t="s">
        <v>855</v>
      </c>
      <c r="M461" s="58"/>
    </row>
    <row r="462">
      <c r="A462" s="17">
        <v>24.0</v>
      </c>
      <c r="C462" s="17" t="s">
        <v>524</v>
      </c>
      <c r="D462" s="17">
        <v>349.0</v>
      </c>
      <c r="E462" s="17">
        <v>0.0</v>
      </c>
      <c r="F462" s="17">
        <v>4.0</v>
      </c>
      <c r="G462" s="17">
        <v>15.0</v>
      </c>
      <c r="H462" s="17">
        <v>1.0</v>
      </c>
      <c r="I462" s="17">
        <v>1.0</v>
      </c>
      <c r="J462" s="17" t="s">
        <v>747</v>
      </c>
      <c r="K462" s="58"/>
      <c r="L462" s="58"/>
      <c r="M462" s="58"/>
    </row>
    <row r="463">
      <c r="E463" s="17">
        <v>1.0</v>
      </c>
      <c r="F463" s="17">
        <v>4.0</v>
      </c>
      <c r="G463" s="17">
        <v>11.0</v>
      </c>
      <c r="H463" s="17">
        <v>3.0</v>
      </c>
      <c r="I463" s="17">
        <v>3.0</v>
      </c>
      <c r="J463" s="17" t="s">
        <v>773</v>
      </c>
      <c r="K463" s="44" t="s">
        <v>856</v>
      </c>
      <c r="L463" s="58"/>
      <c r="M463" s="58"/>
    </row>
    <row r="464">
      <c r="E464" s="17">
        <v>2.0</v>
      </c>
      <c r="F464" s="17">
        <v>5.0</v>
      </c>
      <c r="G464" s="17">
        <v>4.0</v>
      </c>
      <c r="H464" s="17">
        <v>5.0</v>
      </c>
      <c r="I464" s="17">
        <v>5.0</v>
      </c>
      <c r="J464" s="17" t="s">
        <v>773</v>
      </c>
      <c r="K464" s="44" t="s">
        <v>857</v>
      </c>
      <c r="L464" s="58"/>
      <c r="M464" s="58"/>
    </row>
    <row r="465">
      <c r="E465" s="17">
        <v>3.0</v>
      </c>
      <c r="F465" s="17">
        <v>4.0</v>
      </c>
      <c r="G465" s="17">
        <v>34.0</v>
      </c>
      <c r="H465" s="17">
        <v>1.0</v>
      </c>
      <c r="I465" s="17">
        <v>1.0</v>
      </c>
      <c r="J465" s="17" t="s">
        <v>747</v>
      </c>
      <c r="K465" s="58"/>
      <c r="L465" s="58"/>
      <c r="M465" s="58"/>
    </row>
    <row r="466">
      <c r="E466" s="17">
        <v>4.0</v>
      </c>
      <c r="F466" s="17">
        <v>3.0</v>
      </c>
      <c r="G466" s="17">
        <v>8.0</v>
      </c>
      <c r="H466" s="17">
        <v>1.0</v>
      </c>
      <c r="I466" s="17">
        <v>1.0</v>
      </c>
      <c r="J466" s="17" t="s">
        <v>747</v>
      </c>
      <c r="K466" s="58"/>
      <c r="L466" s="58"/>
      <c r="M466" s="58"/>
    </row>
    <row r="467">
      <c r="E467" s="17">
        <v>5.0</v>
      </c>
      <c r="F467" s="17">
        <v>3.0</v>
      </c>
      <c r="G467" s="17">
        <v>9.0</v>
      </c>
      <c r="H467" s="17">
        <v>1.0</v>
      </c>
      <c r="I467" s="17">
        <v>2.0</v>
      </c>
      <c r="J467" s="17" t="s">
        <v>773</v>
      </c>
      <c r="K467" s="44" t="s">
        <v>858</v>
      </c>
      <c r="L467" s="58"/>
      <c r="M467" s="58"/>
    </row>
    <row r="468">
      <c r="E468" s="17">
        <v>6.0</v>
      </c>
      <c r="F468" s="17">
        <v>3.0</v>
      </c>
      <c r="G468" s="17">
        <v>11.0</v>
      </c>
      <c r="H468" s="17">
        <v>2.0</v>
      </c>
      <c r="I468" s="17">
        <v>3.0</v>
      </c>
      <c r="J468" s="17" t="s">
        <v>748</v>
      </c>
      <c r="K468" s="90" t="s">
        <v>775</v>
      </c>
      <c r="L468" s="58"/>
      <c r="M468" s="58"/>
    </row>
    <row r="469">
      <c r="E469" s="17">
        <v>7.0</v>
      </c>
      <c r="F469" s="17">
        <v>3.0</v>
      </c>
      <c r="G469" s="17">
        <v>7.0</v>
      </c>
      <c r="H469" s="17">
        <v>3.0</v>
      </c>
      <c r="I469" s="17">
        <v>3.0</v>
      </c>
      <c r="J469" s="17" t="s">
        <v>773</v>
      </c>
      <c r="K469" s="44" t="s">
        <v>859</v>
      </c>
      <c r="L469" s="58"/>
      <c r="M469" s="58"/>
    </row>
    <row r="470">
      <c r="E470" s="17">
        <v>8.0</v>
      </c>
      <c r="F470" s="17">
        <v>3.0</v>
      </c>
      <c r="G470" s="17">
        <v>14.0</v>
      </c>
      <c r="H470" s="17">
        <v>2.0</v>
      </c>
      <c r="I470" s="17">
        <v>2.0</v>
      </c>
      <c r="J470" s="17" t="s">
        <v>773</v>
      </c>
      <c r="K470" s="44" t="s">
        <v>860</v>
      </c>
      <c r="L470" s="58"/>
      <c r="M470" s="58"/>
    </row>
    <row r="471">
      <c r="E471" s="17">
        <v>9.0</v>
      </c>
      <c r="F471" s="17">
        <v>4.0</v>
      </c>
      <c r="G471" s="17">
        <v>12.0</v>
      </c>
      <c r="H471" s="17">
        <v>4.0</v>
      </c>
      <c r="I471" s="17">
        <v>4.0</v>
      </c>
      <c r="J471" s="17" t="s">
        <v>773</v>
      </c>
      <c r="K471" s="44" t="s">
        <v>861</v>
      </c>
      <c r="L471" s="58"/>
      <c r="M471" s="58"/>
    </row>
    <row r="472">
      <c r="E472" s="17">
        <v>10.0</v>
      </c>
      <c r="F472" s="17">
        <v>3.0</v>
      </c>
      <c r="G472" s="17">
        <v>20.0</v>
      </c>
      <c r="H472" s="17">
        <v>1.0</v>
      </c>
      <c r="I472" s="17">
        <v>1.0</v>
      </c>
      <c r="J472" s="17" t="s">
        <v>747</v>
      </c>
      <c r="K472" s="58"/>
      <c r="L472" s="58"/>
      <c r="M472" s="58"/>
    </row>
    <row r="473">
      <c r="E473" s="17">
        <v>11.0</v>
      </c>
      <c r="F473" s="17">
        <v>4.0</v>
      </c>
      <c r="G473" s="17">
        <v>18.0</v>
      </c>
      <c r="H473" s="17">
        <v>1.0</v>
      </c>
      <c r="I473" s="17">
        <v>1.0</v>
      </c>
      <c r="J473" s="17" t="s">
        <v>747</v>
      </c>
      <c r="K473" s="58"/>
      <c r="L473" s="58"/>
      <c r="M473" s="58"/>
    </row>
    <row r="474">
      <c r="E474" s="17">
        <v>12.0</v>
      </c>
      <c r="F474" s="17">
        <v>3.0</v>
      </c>
      <c r="G474" s="17">
        <v>14.0</v>
      </c>
      <c r="H474" s="17">
        <v>1.0</v>
      </c>
      <c r="I474" s="17">
        <v>1.0</v>
      </c>
      <c r="J474" s="17" t="s">
        <v>747</v>
      </c>
      <c r="K474" s="58"/>
      <c r="L474" s="58"/>
      <c r="M474" s="58"/>
    </row>
    <row r="475">
      <c r="E475" s="17">
        <v>13.0</v>
      </c>
      <c r="F475" s="17">
        <v>3.0</v>
      </c>
      <c r="G475" s="17">
        <v>8.0</v>
      </c>
      <c r="H475" s="17">
        <v>3.0</v>
      </c>
      <c r="I475" s="17">
        <v>3.0</v>
      </c>
      <c r="J475" s="17" t="s">
        <v>773</v>
      </c>
      <c r="K475" s="44" t="s">
        <v>861</v>
      </c>
      <c r="L475" s="58"/>
      <c r="M475" s="58"/>
    </row>
    <row r="476">
      <c r="E476" s="17">
        <v>14.0</v>
      </c>
      <c r="F476" s="17">
        <v>3.0</v>
      </c>
      <c r="G476" s="17">
        <v>25.0</v>
      </c>
      <c r="H476" s="17">
        <v>1.0</v>
      </c>
      <c r="I476" s="17">
        <v>1.0</v>
      </c>
      <c r="J476" s="17" t="s">
        <v>747</v>
      </c>
      <c r="K476" s="58"/>
      <c r="L476" s="58"/>
      <c r="M476" s="58"/>
    </row>
    <row r="477">
      <c r="E477" s="17">
        <v>15.0</v>
      </c>
      <c r="F477" s="17">
        <v>3.0</v>
      </c>
      <c r="G477" s="17">
        <v>10.0</v>
      </c>
      <c r="H477" s="17">
        <v>3.0</v>
      </c>
      <c r="I477" s="17">
        <v>3.0</v>
      </c>
      <c r="J477" s="17" t="s">
        <v>748</v>
      </c>
      <c r="K477" s="90" t="s">
        <v>775</v>
      </c>
      <c r="L477" s="58"/>
      <c r="M477" s="58"/>
    </row>
    <row r="478">
      <c r="E478" s="17">
        <v>16.0</v>
      </c>
      <c r="F478" s="17">
        <v>4.0</v>
      </c>
      <c r="G478" s="17">
        <v>12.0</v>
      </c>
      <c r="H478" s="17">
        <v>4.0</v>
      </c>
      <c r="I478" s="17">
        <v>4.0</v>
      </c>
      <c r="J478" s="17" t="s">
        <v>773</v>
      </c>
      <c r="K478" s="44" t="s">
        <v>861</v>
      </c>
      <c r="L478" s="58"/>
      <c r="M478" s="58"/>
    </row>
    <row r="479">
      <c r="E479" s="17">
        <v>17.0</v>
      </c>
      <c r="F479" s="17">
        <v>3.0</v>
      </c>
      <c r="G479" s="17">
        <v>13.0</v>
      </c>
      <c r="H479" s="17">
        <v>3.0</v>
      </c>
      <c r="I479" s="17">
        <v>3.0</v>
      </c>
      <c r="J479" s="17" t="s">
        <v>773</v>
      </c>
      <c r="K479" s="44" t="s">
        <v>861</v>
      </c>
      <c r="L479" s="58"/>
      <c r="M479" s="58"/>
    </row>
    <row r="480">
      <c r="E480" s="17">
        <v>18.0</v>
      </c>
      <c r="F480" s="17">
        <v>3.0</v>
      </c>
      <c r="G480" s="17">
        <v>30.0</v>
      </c>
      <c r="H480" s="17">
        <v>1.0</v>
      </c>
      <c r="I480" s="17">
        <v>1.0</v>
      </c>
      <c r="J480" s="17" t="s">
        <v>747</v>
      </c>
      <c r="K480" s="58"/>
      <c r="L480" s="58"/>
      <c r="M480" s="58"/>
    </row>
    <row r="481">
      <c r="E481" s="17">
        <v>19.0</v>
      </c>
      <c r="F481" s="17">
        <v>4.0</v>
      </c>
      <c r="G481" s="17">
        <v>6.0</v>
      </c>
      <c r="H481" s="17">
        <v>3.0</v>
      </c>
      <c r="I481" s="17">
        <v>3.0</v>
      </c>
      <c r="J481" s="17" t="s">
        <v>748</v>
      </c>
      <c r="K481" s="90" t="s">
        <v>775</v>
      </c>
      <c r="L481" s="58"/>
      <c r="M481" s="58"/>
    </row>
    <row r="482">
      <c r="E482" s="17">
        <v>20.0</v>
      </c>
      <c r="F482" s="17">
        <v>3.0</v>
      </c>
      <c r="G482" s="17">
        <v>14.0</v>
      </c>
      <c r="H482" s="17">
        <v>1.0</v>
      </c>
      <c r="I482" s="17">
        <v>1.0</v>
      </c>
      <c r="J482" s="17" t="s">
        <v>747</v>
      </c>
      <c r="K482" s="58"/>
      <c r="L482" s="58"/>
      <c r="M482" s="58"/>
    </row>
    <row r="483">
      <c r="E483" s="17">
        <v>21.0</v>
      </c>
      <c r="F483" s="17">
        <v>3.0</v>
      </c>
      <c r="G483" s="17">
        <v>4.0</v>
      </c>
      <c r="H483" s="17">
        <v>2.0</v>
      </c>
      <c r="I483" s="17">
        <v>2.0</v>
      </c>
      <c r="J483" s="17" t="s">
        <v>773</v>
      </c>
      <c r="K483" s="44" t="s">
        <v>862</v>
      </c>
      <c r="L483" s="58"/>
      <c r="M483" s="58"/>
    </row>
    <row r="484">
      <c r="E484" s="17">
        <v>22.0</v>
      </c>
      <c r="F484" s="17">
        <v>4.0</v>
      </c>
      <c r="G484" s="17">
        <v>7.0</v>
      </c>
      <c r="H484" s="17">
        <v>4.0</v>
      </c>
      <c r="I484" s="17">
        <v>4.0</v>
      </c>
      <c r="J484" s="17" t="s">
        <v>748</v>
      </c>
      <c r="K484" s="90" t="s">
        <v>775</v>
      </c>
      <c r="L484" s="58"/>
      <c r="M484" s="58"/>
    </row>
    <row r="485">
      <c r="E485" s="17">
        <v>23.0</v>
      </c>
      <c r="F485" s="17">
        <v>3.0</v>
      </c>
      <c r="G485" s="17">
        <v>24.0</v>
      </c>
      <c r="H485" s="17">
        <v>1.0</v>
      </c>
      <c r="I485" s="17">
        <v>1.0</v>
      </c>
      <c r="J485" s="17" t="s">
        <v>747</v>
      </c>
      <c r="K485" s="58"/>
      <c r="L485" s="58"/>
      <c r="M485" s="58"/>
    </row>
    <row r="486">
      <c r="E486" s="17">
        <v>24.0</v>
      </c>
      <c r="F486" s="17">
        <v>3.0</v>
      </c>
      <c r="G486" s="17">
        <v>5.0</v>
      </c>
      <c r="H486" s="17">
        <v>3.0</v>
      </c>
      <c r="I486" s="17">
        <v>3.0</v>
      </c>
      <c r="J486" s="17" t="s">
        <v>765</v>
      </c>
      <c r="K486" s="58"/>
      <c r="L486" s="44" t="s">
        <v>863</v>
      </c>
      <c r="M486" s="58"/>
    </row>
    <row r="487">
      <c r="E487" s="17">
        <v>25.0</v>
      </c>
      <c r="F487" s="17">
        <v>3.0</v>
      </c>
      <c r="G487" s="17">
        <v>29.0</v>
      </c>
      <c r="H487" s="17">
        <v>1.0</v>
      </c>
      <c r="I487" s="17">
        <v>1.0</v>
      </c>
      <c r="J487" s="17" t="s">
        <v>747</v>
      </c>
      <c r="K487" s="58"/>
      <c r="L487" s="58"/>
      <c r="M487" s="58"/>
    </row>
    <row r="488">
      <c r="E488" s="17">
        <v>26.0</v>
      </c>
      <c r="F488" s="17">
        <v>3.0</v>
      </c>
      <c r="G488" s="17">
        <v>12.0</v>
      </c>
      <c r="H488" s="17">
        <v>2.0</v>
      </c>
      <c r="I488" s="17">
        <v>2.0</v>
      </c>
      <c r="J488" s="17" t="s">
        <v>748</v>
      </c>
      <c r="K488" s="90" t="s">
        <v>775</v>
      </c>
      <c r="L488" s="58"/>
      <c r="M488" s="58"/>
    </row>
    <row r="489">
      <c r="E489" s="17">
        <v>27.0</v>
      </c>
      <c r="F489" s="17">
        <v>3.0</v>
      </c>
      <c r="G489" s="17">
        <v>8.0</v>
      </c>
      <c r="H489" s="17">
        <v>2.0</v>
      </c>
      <c r="I489" s="17">
        <v>3.0</v>
      </c>
      <c r="J489" s="17" t="s">
        <v>748</v>
      </c>
      <c r="K489" s="90" t="s">
        <v>775</v>
      </c>
      <c r="L489" s="58"/>
      <c r="M489" s="58"/>
    </row>
    <row r="490">
      <c r="E490" s="17">
        <v>28.0</v>
      </c>
      <c r="F490" s="17">
        <v>4.0</v>
      </c>
      <c r="G490" s="17">
        <v>8.0</v>
      </c>
      <c r="H490" s="17">
        <v>2.0</v>
      </c>
      <c r="I490" s="17">
        <v>2.0</v>
      </c>
      <c r="J490" s="17" t="s">
        <v>748</v>
      </c>
      <c r="K490" s="90" t="s">
        <v>775</v>
      </c>
      <c r="L490" s="58"/>
      <c r="M490" s="58"/>
    </row>
    <row r="491">
      <c r="E491" s="17">
        <v>29.0</v>
      </c>
      <c r="F491" s="17">
        <v>4.0</v>
      </c>
      <c r="G491" s="17">
        <v>10.0</v>
      </c>
      <c r="H491" s="17">
        <v>3.0</v>
      </c>
      <c r="I491" s="17">
        <v>3.0</v>
      </c>
      <c r="J491" s="17" t="s">
        <v>765</v>
      </c>
      <c r="K491" s="58"/>
      <c r="L491" s="44" t="s">
        <v>864</v>
      </c>
      <c r="M491" s="58"/>
    </row>
    <row r="492">
      <c r="E492" s="17">
        <v>30.0</v>
      </c>
      <c r="F492" s="17">
        <v>4.0</v>
      </c>
      <c r="G492" s="17">
        <v>7.0</v>
      </c>
      <c r="H492" s="17">
        <v>2.0</v>
      </c>
      <c r="I492" s="17">
        <v>2.0</v>
      </c>
      <c r="J492" s="17" t="s">
        <v>748</v>
      </c>
      <c r="K492" s="90" t="s">
        <v>775</v>
      </c>
      <c r="L492" s="58"/>
      <c r="M492" s="58"/>
    </row>
    <row r="493">
      <c r="E493" s="17">
        <v>31.0</v>
      </c>
      <c r="F493" s="17">
        <v>3.0</v>
      </c>
      <c r="G493" s="17">
        <v>23.0</v>
      </c>
      <c r="H493" s="17">
        <v>1.0</v>
      </c>
      <c r="I493" s="17">
        <v>1.0</v>
      </c>
      <c r="J493" s="17" t="s">
        <v>747</v>
      </c>
      <c r="K493" s="58"/>
      <c r="L493" s="58"/>
      <c r="M493" s="58"/>
    </row>
    <row r="494">
      <c r="E494" s="17">
        <v>32.0</v>
      </c>
      <c r="F494" s="17">
        <v>4.0</v>
      </c>
      <c r="G494" s="17">
        <v>10.0</v>
      </c>
      <c r="H494" s="17">
        <v>4.0</v>
      </c>
      <c r="I494" s="17">
        <v>4.0</v>
      </c>
      <c r="J494" s="17" t="s">
        <v>773</v>
      </c>
      <c r="K494" s="44" t="s">
        <v>862</v>
      </c>
      <c r="L494" s="58"/>
      <c r="M494" s="58"/>
    </row>
    <row r="495">
      <c r="E495" s="17">
        <v>33.0</v>
      </c>
      <c r="F495" s="17">
        <v>4.0</v>
      </c>
      <c r="G495" s="17">
        <v>8.0</v>
      </c>
      <c r="H495" s="17">
        <v>4.0</v>
      </c>
      <c r="I495" s="17">
        <v>4.0</v>
      </c>
      <c r="J495" s="17" t="s">
        <v>773</v>
      </c>
      <c r="K495" s="44" t="s">
        <v>865</v>
      </c>
      <c r="L495" s="58"/>
      <c r="M495" s="58"/>
    </row>
    <row r="496">
      <c r="E496" s="17">
        <v>34.0</v>
      </c>
      <c r="F496" s="17">
        <v>4.0</v>
      </c>
      <c r="G496" s="17">
        <v>10.0</v>
      </c>
      <c r="H496" s="17">
        <v>3.0</v>
      </c>
      <c r="I496" s="17">
        <v>3.0</v>
      </c>
      <c r="J496" s="17" t="s">
        <v>773</v>
      </c>
      <c r="K496" s="44" t="s">
        <v>865</v>
      </c>
      <c r="L496" s="58"/>
      <c r="M496" s="58"/>
    </row>
    <row r="497">
      <c r="E497" s="17">
        <v>35.0</v>
      </c>
      <c r="F497" s="17">
        <v>3.0</v>
      </c>
      <c r="G497" s="17">
        <v>20.0</v>
      </c>
      <c r="H497" s="17">
        <v>1.0</v>
      </c>
      <c r="I497" s="17">
        <v>1.0</v>
      </c>
      <c r="J497" s="17" t="s">
        <v>747</v>
      </c>
      <c r="K497" s="58"/>
      <c r="L497" s="58"/>
      <c r="M497" s="58"/>
    </row>
    <row r="498">
      <c r="E498" s="17">
        <v>36.0</v>
      </c>
      <c r="F498" s="17">
        <v>3.0</v>
      </c>
      <c r="G498" s="17">
        <v>9.0</v>
      </c>
      <c r="H498" s="17">
        <v>2.0</v>
      </c>
      <c r="I498" s="17">
        <v>2.0</v>
      </c>
      <c r="J498" s="17" t="s">
        <v>773</v>
      </c>
      <c r="K498" s="44" t="s">
        <v>865</v>
      </c>
      <c r="L498" s="58"/>
      <c r="M498" s="44"/>
    </row>
    <row r="499">
      <c r="E499" s="17">
        <v>37.0</v>
      </c>
      <c r="F499" s="17">
        <v>4.0</v>
      </c>
      <c r="G499" s="17">
        <v>10.0</v>
      </c>
      <c r="H499" s="17">
        <v>3.0</v>
      </c>
      <c r="I499" s="17">
        <v>4.0</v>
      </c>
      <c r="J499" s="17" t="s">
        <v>765</v>
      </c>
      <c r="K499" s="58"/>
      <c r="L499" s="44" t="s">
        <v>866</v>
      </c>
      <c r="M499" s="58"/>
    </row>
    <row r="500">
      <c r="E500" s="17">
        <v>38.0</v>
      </c>
      <c r="F500" s="17">
        <v>4.0</v>
      </c>
      <c r="G500" s="17">
        <v>7.0</v>
      </c>
      <c r="H500" s="17">
        <v>4.0</v>
      </c>
      <c r="I500" s="17">
        <v>4.0</v>
      </c>
      <c r="J500" s="17" t="s">
        <v>773</v>
      </c>
      <c r="K500" s="44" t="s">
        <v>865</v>
      </c>
      <c r="L500" s="58"/>
      <c r="M500" s="58"/>
    </row>
    <row r="501">
      <c r="E501" s="17">
        <v>39.0</v>
      </c>
      <c r="F501" s="17">
        <v>4.0</v>
      </c>
      <c r="G501" s="17">
        <v>10.0</v>
      </c>
      <c r="H501" s="17">
        <v>4.0</v>
      </c>
      <c r="I501" s="17">
        <v>4.0</v>
      </c>
      <c r="J501" s="17" t="s">
        <v>748</v>
      </c>
      <c r="K501" s="90" t="s">
        <v>775</v>
      </c>
      <c r="L501" s="58"/>
      <c r="M501" s="58"/>
    </row>
    <row r="502">
      <c r="E502" s="17">
        <v>40.0</v>
      </c>
      <c r="F502" s="17">
        <v>4.0</v>
      </c>
      <c r="G502" s="17">
        <v>9.0</v>
      </c>
      <c r="H502" s="17">
        <v>4.0</v>
      </c>
      <c r="I502" s="17">
        <v>4.0</v>
      </c>
      <c r="J502" s="17" t="s">
        <v>773</v>
      </c>
      <c r="K502" s="44" t="s">
        <v>865</v>
      </c>
      <c r="L502" s="58"/>
      <c r="M502" s="58"/>
    </row>
    <row r="503">
      <c r="E503" s="17">
        <v>41.0</v>
      </c>
      <c r="F503" s="17">
        <v>3.0</v>
      </c>
      <c r="G503" s="17">
        <v>41.0</v>
      </c>
      <c r="H503" s="17">
        <v>1.0</v>
      </c>
      <c r="I503" s="17">
        <v>1.0</v>
      </c>
      <c r="J503" s="17" t="s">
        <v>747</v>
      </c>
      <c r="K503" s="58"/>
      <c r="L503" s="58"/>
      <c r="M503" s="58"/>
    </row>
    <row r="504">
      <c r="E504" s="17">
        <v>42.0</v>
      </c>
      <c r="F504" s="17">
        <v>3.0</v>
      </c>
      <c r="G504" s="17">
        <v>20.0</v>
      </c>
      <c r="H504" s="17">
        <v>1.0</v>
      </c>
      <c r="I504" s="17">
        <v>1.0</v>
      </c>
      <c r="J504" s="17" t="s">
        <v>747</v>
      </c>
      <c r="K504" s="58"/>
      <c r="L504" s="58"/>
      <c r="M504" s="58"/>
    </row>
    <row r="505">
      <c r="E505" s="17">
        <v>43.0</v>
      </c>
      <c r="F505" s="17">
        <v>3.0</v>
      </c>
      <c r="G505" s="17">
        <v>6.0</v>
      </c>
      <c r="H505" s="17">
        <v>3.0</v>
      </c>
      <c r="I505" s="17">
        <v>3.0</v>
      </c>
      <c r="J505" s="17" t="s">
        <v>748</v>
      </c>
      <c r="K505" s="90" t="s">
        <v>775</v>
      </c>
      <c r="L505" s="58"/>
      <c r="M505" s="58"/>
    </row>
    <row r="506">
      <c r="E506" s="17">
        <v>44.0</v>
      </c>
      <c r="F506" s="17">
        <v>3.0</v>
      </c>
      <c r="G506" s="17">
        <v>10.0</v>
      </c>
      <c r="H506" s="17">
        <v>3.0</v>
      </c>
      <c r="I506" s="17">
        <v>3.0</v>
      </c>
      <c r="J506" s="17" t="s">
        <v>773</v>
      </c>
      <c r="K506" s="44" t="s">
        <v>865</v>
      </c>
      <c r="L506" s="58"/>
      <c r="M506" s="58"/>
    </row>
    <row r="507">
      <c r="E507" s="17">
        <v>45.0</v>
      </c>
      <c r="F507" s="17">
        <v>3.0</v>
      </c>
      <c r="G507" s="17">
        <v>13.0</v>
      </c>
      <c r="H507" s="17">
        <v>2.0</v>
      </c>
      <c r="I507" s="17">
        <v>2.0</v>
      </c>
      <c r="J507" s="17" t="s">
        <v>748</v>
      </c>
      <c r="K507" s="90" t="s">
        <v>775</v>
      </c>
      <c r="L507" s="58"/>
      <c r="M507" s="58"/>
    </row>
    <row r="508">
      <c r="E508" s="17">
        <v>46.0</v>
      </c>
      <c r="F508" s="17">
        <v>3.0</v>
      </c>
      <c r="G508" s="17">
        <v>9.0</v>
      </c>
      <c r="H508" s="17">
        <v>3.0</v>
      </c>
      <c r="I508" s="17">
        <v>3.0</v>
      </c>
      <c r="J508" s="17" t="s">
        <v>748</v>
      </c>
      <c r="K508" s="90" t="s">
        <v>775</v>
      </c>
      <c r="L508" s="58"/>
      <c r="M508" s="58"/>
    </row>
    <row r="509">
      <c r="E509" s="17">
        <v>47.0</v>
      </c>
      <c r="F509" s="17">
        <v>3.0</v>
      </c>
      <c r="G509" s="17">
        <v>9.0</v>
      </c>
      <c r="H509" s="17">
        <v>3.0</v>
      </c>
      <c r="I509" s="17">
        <v>3.0</v>
      </c>
      <c r="J509" s="17" t="s">
        <v>748</v>
      </c>
      <c r="K509" s="90" t="s">
        <v>775</v>
      </c>
      <c r="L509" s="58"/>
      <c r="M509" s="58"/>
    </row>
    <row r="510">
      <c r="E510" s="17">
        <v>48.0</v>
      </c>
      <c r="F510" s="17">
        <v>3.0</v>
      </c>
      <c r="G510" s="17">
        <v>13.0</v>
      </c>
      <c r="H510" s="17">
        <v>3.0</v>
      </c>
      <c r="I510" s="17">
        <v>3.0</v>
      </c>
      <c r="J510" s="17" t="s">
        <v>748</v>
      </c>
      <c r="K510" s="90" t="s">
        <v>775</v>
      </c>
      <c r="L510" s="58"/>
      <c r="M510" s="58"/>
    </row>
    <row r="511">
      <c r="E511" s="17">
        <v>49.0</v>
      </c>
      <c r="F511" s="17">
        <v>3.0</v>
      </c>
      <c r="G511" s="17">
        <v>8.0</v>
      </c>
      <c r="H511" s="17">
        <v>2.0</v>
      </c>
      <c r="I511" s="17">
        <v>3.0</v>
      </c>
      <c r="J511" s="17" t="s">
        <v>773</v>
      </c>
      <c r="K511" s="44" t="s">
        <v>865</v>
      </c>
      <c r="L511" s="58"/>
      <c r="M511" s="58"/>
    </row>
    <row r="512">
      <c r="E512" s="17">
        <v>50.0</v>
      </c>
      <c r="F512" s="17">
        <v>3.0</v>
      </c>
      <c r="G512" s="17">
        <v>9.0</v>
      </c>
      <c r="H512" s="17">
        <v>3.0</v>
      </c>
      <c r="I512" s="17">
        <v>3.0</v>
      </c>
      <c r="J512" s="17" t="s">
        <v>748</v>
      </c>
      <c r="K512" s="90" t="s">
        <v>775</v>
      </c>
      <c r="L512" s="58"/>
      <c r="M512" s="58"/>
    </row>
    <row r="513">
      <c r="E513" s="17">
        <v>51.0</v>
      </c>
      <c r="F513" s="17">
        <v>3.0</v>
      </c>
      <c r="G513" s="17">
        <v>6.0</v>
      </c>
      <c r="H513" s="17">
        <v>2.0</v>
      </c>
      <c r="I513" s="17">
        <v>2.0</v>
      </c>
      <c r="J513" s="17" t="s">
        <v>765</v>
      </c>
      <c r="K513" s="58"/>
      <c r="L513" s="44" t="s">
        <v>867</v>
      </c>
      <c r="M513" s="58"/>
    </row>
    <row r="514">
      <c r="E514" s="17">
        <v>52.0</v>
      </c>
      <c r="F514" s="17">
        <v>3.0</v>
      </c>
      <c r="G514" s="17">
        <v>7.0</v>
      </c>
      <c r="H514" s="17">
        <v>1.0</v>
      </c>
      <c r="I514" s="17">
        <v>3.0</v>
      </c>
      <c r="J514" s="17" t="s">
        <v>748</v>
      </c>
      <c r="K514" s="90" t="s">
        <v>775</v>
      </c>
      <c r="L514" s="58"/>
      <c r="M514" s="58"/>
    </row>
    <row r="515">
      <c r="E515" s="17">
        <v>53.0</v>
      </c>
      <c r="F515" s="17">
        <v>3.0</v>
      </c>
      <c r="G515" s="17">
        <v>8.0</v>
      </c>
      <c r="H515" s="17">
        <v>3.0</v>
      </c>
      <c r="I515" s="17">
        <v>3.0</v>
      </c>
      <c r="J515" s="17" t="s">
        <v>748</v>
      </c>
      <c r="K515" s="90" t="s">
        <v>775</v>
      </c>
      <c r="L515" s="58"/>
      <c r="M515" s="58"/>
    </row>
    <row r="516">
      <c r="E516" s="17">
        <v>54.0</v>
      </c>
      <c r="F516" s="17">
        <v>3.0</v>
      </c>
      <c r="G516" s="17">
        <v>11.0</v>
      </c>
      <c r="H516" s="17">
        <v>2.0</v>
      </c>
      <c r="I516" s="17">
        <v>3.0</v>
      </c>
      <c r="J516" s="17" t="s">
        <v>773</v>
      </c>
      <c r="K516" s="44" t="s">
        <v>865</v>
      </c>
      <c r="L516" s="58"/>
      <c r="M516" s="58"/>
    </row>
    <row r="517">
      <c r="E517" s="17">
        <v>55.0</v>
      </c>
      <c r="F517" s="17">
        <v>3.0</v>
      </c>
      <c r="G517" s="17">
        <v>13.0</v>
      </c>
      <c r="H517" s="17">
        <v>3.0</v>
      </c>
      <c r="I517" s="17">
        <v>3.0</v>
      </c>
      <c r="J517" s="17" t="s">
        <v>765</v>
      </c>
      <c r="K517" s="58"/>
      <c r="L517" s="44" t="s">
        <v>868</v>
      </c>
      <c r="M517" s="58"/>
    </row>
    <row r="518">
      <c r="E518" s="17">
        <v>56.0</v>
      </c>
      <c r="F518" s="17">
        <v>3.0</v>
      </c>
      <c r="G518" s="17">
        <v>12.0</v>
      </c>
      <c r="H518" s="17">
        <v>2.0</v>
      </c>
      <c r="I518" s="17">
        <v>2.0</v>
      </c>
      <c r="J518" s="17" t="s">
        <v>773</v>
      </c>
      <c r="K518" s="44" t="s">
        <v>865</v>
      </c>
      <c r="L518" s="58"/>
      <c r="M518" s="58"/>
    </row>
    <row r="519">
      <c r="E519" s="17">
        <v>57.0</v>
      </c>
      <c r="F519" s="17">
        <v>3.0</v>
      </c>
      <c r="G519" s="17">
        <v>8.0</v>
      </c>
      <c r="H519" s="17">
        <v>3.0</v>
      </c>
      <c r="I519" s="17">
        <v>3.0</v>
      </c>
      <c r="J519" s="17" t="s">
        <v>748</v>
      </c>
      <c r="K519" s="90" t="s">
        <v>775</v>
      </c>
      <c r="L519" s="58"/>
      <c r="M519" s="58"/>
    </row>
    <row r="520">
      <c r="E520" s="17">
        <v>58.0</v>
      </c>
      <c r="F520" s="17">
        <v>3.0</v>
      </c>
      <c r="G520" s="17">
        <v>13.0</v>
      </c>
      <c r="H520" s="17">
        <v>2.0</v>
      </c>
      <c r="I520" s="17">
        <v>3.0</v>
      </c>
      <c r="J520" s="17" t="s">
        <v>748</v>
      </c>
      <c r="K520" s="90" t="s">
        <v>775</v>
      </c>
      <c r="L520" s="58"/>
      <c r="M520" s="58"/>
    </row>
    <row r="521">
      <c r="E521" s="17">
        <v>59.0</v>
      </c>
      <c r="F521" s="17">
        <v>3.0</v>
      </c>
      <c r="G521" s="17">
        <v>6.0</v>
      </c>
      <c r="H521" s="17">
        <v>3.0</v>
      </c>
      <c r="I521" s="17">
        <v>3.0</v>
      </c>
      <c r="J521" s="17" t="s">
        <v>748</v>
      </c>
      <c r="K521" s="90" t="s">
        <v>775</v>
      </c>
      <c r="L521" s="58"/>
      <c r="M521" s="58"/>
    </row>
    <row r="522">
      <c r="E522" s="17">
        <v>60.0</v>
      </c>
      <c r="F522" s="17">
        <v>3.0</v>
      </c>
      <c r="G522" s="17">
        <v>9.0</v>
      </c>
      <c r="H522" s="17">
        <v>2.0</v>
      </c>
      <c r="I522" s="17">
        <v>2.0</v>
      </c>
      <c r="J522" s="17" t="s">
        <v>773</v>
      </c>
      <c r="K522" s="44" t="s">
        <v>865</v>
      </c>
      <c r="L522" s="58"/>
      <c r="M522" s="58"/>
    </row>
    <row r="523">
      <c r="E523" s="17">
        <v>61.0</v>
      </c>
      <c r="F523" s="17">
        <v>3.0</v>
      </c>
      <c r="G523" s="17">
        <v>7.0</v>
      </c>
      <c r="H523" s="17">
        <v>1.0</v>
      </c>
      <c r="I523" s="17">
        <v>2.0</v>
      </c>
      <c r="J523" s="17" t="s">
        <v>765</v>
      </c>
      <c r="K523" s="58"/>
      <c r="L523" s="44" t="s">
        <v>869</v>
      </c>
      <c r="M523" s="58"/>
    </row>
    <row r="524">
      <c r="E524" s="17">
        <v>62.0</v>
      </c>
      <c r="F524" s="17">
        <v>3.0</v>
      </c>
      <c r="G524" s="17">
        <v>11.0</v>
      </c>
      <c r="H524" s="17">
        <v>1.0</v>
      </c>
      <c r="I524" s="17">
        <v>2.0</v>
      </c>
      <c r="J524" s="17" t="s">
        <v>748</v>
      </c>
      <c r="K524" s="90" t="s">
        <v>775</v>
      </c>
      <c r="L524" s="58"/>
      <c r="M524" s="58"/>
    </row>
    <row r="525">
      <c r="E525" s="17">
        <v>63.0</v>
      </c>
      <c r="F525" s="17">
        <v>3.0</v>
      </c>
      <c r="G525" s="17">
        <v>9.0</v>
      </c>
      <c r="H525" s="17">
        <v>3.0</v>
      </c>
      <c r="I525" s="17">
        <v>3.0</v>
      </c>
      <c r="J525" s="17" t="s">
        <v>773</v>
      </c>
      <c r="K525" s="44" t="s">
        <v>865</v>
      </c>
      <c r="L525" s="58"/>
      <c r="M525" s="58"/>
    </row>
    <row r="526">
      <c r="E526" s="17">
        <v>64.0</v>
      </c>
      <c r="F526" s="17">
        <v>3.0</v>
      </c>
      <c r="G526" s="17">
        <v>5.0</v>
      </c>
      <c r="H526" s="17">
        <v>3.0</v>
      </c>
      <c r="I526" s="17">
        <v>3.0</v>
      </c>
      <c r="J526" s="17" t="s">
        <v>748</v>
      </c>
      <c r="K526" s="90" t="s">
        <v>775</v>
      </c>
      <c r="L526" s="58"/>
      <c r="M526" s="58"/>
    </row>
    <row r="527">
      <c r="E527" s="17">
        <v>65.0</v>
      </c>
      <c r="F527" s="17">
        <v>3.0</v>
      </c>
      <c r="G527" s="17">
        <v>12.0</v>
      </c>
      <c r="H527" s="17">
        <v>2.0</v>
      </c>
      <c r="I527" s="17">
        <v>3.0</v>
      </c>
      <c r="J527" s="17" t="s">
        <v>748</v>
      </c>
      <c r="K527" s="90" t="s">
        <v>775</v>
      </c>
      <c r="L527" s="58"/>
      <c r="M527" s="58"/>
    </row>
    <row r="528">
      <c r="E528" s="17">
        <v>66.0</v>
      </c>
      <c r="F528" s="17">
        <v>3.0</v>
      </c>
      <c r="G528" s="17">
        <v>8.0</v>
      </c>
      <c r="H528" s="17">
        <v>1.0</v>
      </c>
      <c r="I528" s="17">
        <v>1.0</v>
      </c>
      <c r="J528" s="17" t="s">
        <v>747</v>
      </c>
      <c r="K528" s="58"/>
      <c r="L528" s="58"/>
      <c r="M528" s="58"/>
    </row>
    <row r="529">
      <c r="E529" s="17">
        <v>67.0</v>
      </c>
      <c r="F529" s="17">
        <v>3.0</v>
      </c>
      <c r="G529" s="17">
        <v>11.0</v>
      </c>
      <c r="H529" s="17">
        <v>3.0</v>
      </c>
      <c r="I529" s="17">
        <v>3.0</v>
      </c>
      <c r="J529" s="17" t="s">
        <v>748</v>
      </c>
      <c r="K529" s="90" t="s">
        <v>775</v>
      </c>
      <c r="L529" s="58"/>
      <c r="M529" s="58"/>
    </row>
    <row r="530">
      <c r="E530" s="17">
        <v>68.0</v>
      </c>
      <c r="F530" s="17">
        <v>3.0</v>
      </c>
      <c r="G530" s="17">
        <v>9.0</v>
      </c>
      <c r="H530" s="17">
        <v>3.0</v>
      </c>
      <c r="I530" s="17">
        <v>3.0</v>
      </c>
      <c r="J530" s="17" t="s">
        <v>748</v>
      </c>
      <c r="K530" s="90" t="s">
        <v>775</v>
      </c>
      <c r="L530" s="58"/>
      <c r="M530" s="58"/>
    </row>
    <row r="531">
      <c r="E531" s="17">
        <v>69.0</v>
      </c>
      <c r="F531" s="17">
        <v>3.0</v>
      </c>
      <c r="G531" s="17">
        <v>7.0</v>
      </c>
      <c r="H531" s="17">
        <v>3.0</v>
      </c>
      <c r="I531" s="17">
        <v>3.0</v>
      </c>
      <c r="J531" s="17" t="s">
        <v>748</v>
      </c>
      <c r="K531" s="90" t="s">
        <v>775</v>
      </c>
      <c r="L531" s="58"/>
      <c r="M531" s="58"/>
    </row>
    <row r="532">
      <c r="E532" s="17">
        <v>70.0</v>
      </c>
      <c r="F532" s="17">
        <v>3.0</v>
      </c>
      <c r="G532" s="17">
        <v>10.0</v>
      </c>
      <c r="H532" s="17">
        <v>3.0</v>
      </c>
      <c r="I532" s="17">
        <v>3.0</v>
      </c>
      <c r="J532" s="17" t="s">
        <v>748</v>
      </c>
      <c r="K532" s="90" t="s">
        <v>775</v>
      </c>
      <c r="L532" s="58"/>
      <c r="M532" s="58"/>
    </row>
    <row r="533">
      <c r="E533" s="17">
        <v>71.0</v>
      </c>
      <c r="F533" s="17">
        <v>3.0</v>
      </c>
      <c r="G533" s="17">
        <v>13.0</v>
      </c>
      <c r="H533" s="17">
        <v>2.0</v>
      </c>
      <c r="I533" s="17">
        <v>2.0</v>
      </c>
      <c r="J533" s="17" t="s">
        <v>748</v>
      </c>
      <c r="K533" s="90" t="s">
        <v>775</v>
      </c>
      <c r="L533" s="58"/>
      <c r="M533" s="58"/>
    </row>
    <row r="534">
      <c r="E534" s="17">
        <v>72.0</v>
      </c>
      <c r="F534" s="17">
        <v>3.0</v>
      </c>
      <c r="G534" s="17">
        <v>9.0</v>
      </c>
      <c r="H534" s="17">
        <v>2.0</v>
      </c>
      <c r="I534" s="17">
        <v>3.0</v>
      </c>
      <c r="J534" s="17" t="s">
        <v>748</v>
      </c>
      <c r="K534" s="90" t="s">
        <v>775</v>
      </c>
      <c r="L534" s="58"/>
      <c r="M534" s="58"/>
    </row>
    <row r="535">
      <c r="E535" s="17">
        <v>73.0</v>
      </c>
      <c r="F535" s="17">
        <v>3.0</v>
      </c>
      <c r="G535" s="17">
        <v>4.0</v>
      </c>
      <c r="H535" s="17">
        <v>1.0</v>
      </c>
      <c r="I535" s="17">
        <v>1.0</v>
      </c>
      <c r="J535" s="17" t="s">
        <v>747</v>
      </c>
      <c r="K535" s="58"/>
      <c r="L535" s="58"/>
      <c r="M535" s="58"/>
    </row>
    <row r="536">
      <c r="E536" s="17">
        <v>74.0</v>
      </c>
      <c r="F536" s="17">
        <v>3.0</v>
      </c>
      <c r="G536" s="17">
        <v>19.0</v>
      </c>
      <c r="H536" s="17">
        <v>2.0</v>
      </c>
      <c r="I536" s="17">
        <v>2.0</v>
      </c>
      <c r="J536" s="17" t="s">
        <v>748</v>
      </c>
      <c r="K536" s="90" t="s">
        <v>775</v>
      </c>
      <c r="L536" s="58"/>
      <c r="M536" s="58"/>
    </row>
    <row r="537">
      <c r="E537" s="17">
        <v>75.0</v>
      </c>
      <c r="F537" s="17">
        <v>3.0</v>
      </c>
      <c r="G537" s="17">
        <v>12.0</v>
      </c>
      <c r="H537" s="17">
        <v>3.0</v>
      </c>
      <c r="I537" s="17">
        <v>3.0</v>
      </c>
      <c r="J537" s="17" t="s">
        <v>773</v>
      </c>
      <c r="K537" s="44" t="s">
        <v>870</v>
      </c>
      <c r="L537" s="58"/>
      <c r="M537" s="58"/>
    </row>
    <row r="538">
      <c r="E538" s="17">
        <v>76.0</v>
      </c>
      <c r="F538" s="17">
        <v>3.0</v>
      </c>
      <c r="G538" s="17">
        <v>8.0</v>
      </c>
      <c r="H538" s="17">
        <v>2.0</v>
      </c>
      <c r="I538" s="17">
        <v>2.0</v>
      </c>
      <c r="J538" s="17" t="s">
        <v>748</v>
      </c>
      <c r="K538" s="90" t="s">
        <v>775</v>
      </c>
      <c r="L538" s="58"/>
      <c r="M538" s="58"/>
    </row>
    <row r="539">
      <c r="E539" s="17">
        <v>77.0</v>
      </c>
      <c r="F539" s="17">
        <v>3.0</v>
      </c>
      <c r="G539" s="17">
        <v>7.0</v>
      </c>
      <c r="H539" s="17">
        <v>1.0</v>
      </c>
      <c r="I539" s="17">
        <v>2.0</v>
      </c>
      <c r="J539" s="17" t="s">
        <v>748</v>
      </c>
      <c r="K539" s="90" t="s">
        <v>775</v>
      </c>
      <c r="L539" s="58"/>
      <c r="M539" s="58"/>
    </row>
    <row r="540">
      <c r="E540" s="17">
        <v>78.0</v>
      </c>
      <c r="F540" s="17">
        <v>3.0</v>
      </c>
      <c r="G540" s="17">
        <v>8.0</v>
      </c>
      <c r="H540" s="17">
        <v>3.0</v>
      </c>
      <c r="I540" s="17">
        <v>3.0</v>
      </c>
      <c r="J540" s="17" t="s">
        <v>748</v>
      </c>
      <c r="K540" s="90" t="s">
        <v>775</v>
      </c>
      <c r="L540" s="58"/>
      <c r="M540" s="58"/>
    </row>
    <row r="541">
      <c r="E541" s="17">
        <v>79.0</v>
      </c>
      <c r="F541" s="17">
        <v>4.0</v>
      </c>
      <c r="G541" s="17">
        <v>7.0</v>
      </c>
      <c r="H541" s="17">
        <v>3.0</v>
      </c>
      <c r="I541" s="17">
        <v>3.0</v>
      </c>
      <c r="J541" s="17" t="s">
        <v>748</v>
      </c>
      <c r="K541" s="90" t="s">
        <v>775</v>
      </c>
      <c r="L541" s="58"/>
      <c r="M541" s="58"/>
    </row>
    <row r="542">
      <c r="E542" s="17">
        <v>80.0</v>
      </c>
      <c r="F542" s="17">
        <v>3.0</v>
      </c>
      <c r="G542" s="17">
        <v>10.0</v>
      </c>
      <c r="H542" s="17">
        <v>3.0</v>
      </c>
      <c r="I542" s="17">
        <v>3.0</v>
      </c>
      <c r="J542" s="17" t="s">
        <v>773</v>
      </c>
      <c r="K542" s="44" t="s">
        <v>870</v>
      </c>
      <c r="L542" s="58"/>
      <c r="M542" s="58"/>
    </row>
    <row r="543">
      <c r="E543" s="17">
        <v>81.0</v>
      </c>
      <c r="F543" s="17">
        <v>3.0</v>
      </c>
      <c r="G543" s="17">
        <v>10.0</v>
      </c>
      <c r="H543" s="17">
        <v>3.0</v>
      </c>
      <c r="I543" s="17">
        <v>3.0</v>
      </c>
      <c r="J543" s="17" t="s">
        <v>773</v>
      </c>
      <c r="K543" s="44" t="s">
        <v>870</v>
      </c>
      <c r="L543" s="58"/>
      <c r="M543" s="58"/>
    </row>
    <row r="544">
      <c r="E544" s="17">
        <v>82.0</v>
      </c>
      <c r="F544" s="17">
        <v>3.0</v>
      </c>
      <c r="G544" s="17">
        <v>8.0</v>
      </c>
      <c r="H544" s="17">
        <v>2.0</v>
      </c>
      <c r="I544" s="17">
        <v>2.0</v>
      </c>
      <c r="J544" s="17" t="s">
        <v>773</v>
      </c>
      <c r="K544" s="44" t="s">
        <v>870</v>
      </c>
      <c r="L544" s="58"/>
      <c r="M544" s="58"/>
    </row>
    <row r="545">
      <c r="E545" s="17">
        <v>83.0</v>
      </c>
      <c r="F545" s="17">
        <v>3.0</v>
      </c>
      <c r="G545" s="17">
        <v>9.0</v>
      </c>
      <c r="H545" s="17">
        <v>3.0</v>
      </c>
      <c r="I545" s="17">
        <v>3.0</v>
      </c>
      <c r="J545" s="17" t="s">
        <v>748</v>
      </c>
      <c r="K545" s="90" t="s">
        <v>775</v>
      </c>
      <c r="L545" s="58"/>
      <c r="M545" s="58"/>
    </row>
    <row r="546">
      <c r="E546" s="17">
        <v>84.0</v>
      </c>
      <c r="F546" s="17">
        <v>3.0</v>
      </c>
      <c r="G546" s="17">
        <v>6.0</v>
      </c>
      <c r="H546" s="17">
        <v>3.0</v>
      </c>
      <c r="I546" s="17">
        <v>3.0</v>
      </c>
      <c r="J546" s="17" t="s">
        <v>773</v>
      </c>
      <c r="K546" s="44" t="s">
        <v>870</v>
      </c>
      <c r="L546" s="58"/>
      <c r="M546" s="58"/>
    </row>
    <row r="547">
      <c r="E547" s="17">
        <v>85.0</v>
      </c>
      <c r="F547" s="17">
        <v>3.0</v>
      </c>
      <c r="G547" s="17">
        <v>6.0</v>
      </c>
      <c r="H547" s="17">
        <v>2.0</v>
      </c>
      <c r="I547" s="17">
        <v>2.0</v>
      </c>
      <c r="J547" s="17" t="s">
        <v>773</v>
      </c>
      <c r="K547" s="44" t="s">
        <v>870</v>
      </c>
      <c r="L547" s="58"/>
      <c r="M547" s="58"/>
    </row>
    <row r="548">
      <c r="E548" s="17">
        <v>86.0</v>
      </c>
      <c r="F548" s="17">
        <v>3.0</v>
      </c>
      <c r="G548" s="17">
        <v>11.0</v>
      </c>
      <c r="H548" s="17">
        <v>2.0</v>
      </c>
      <c r="I548" s="17">
        <v>2.0</v>
      </c>
      <c r="J548" s="17" t="s">
        <v>773</v>
      </c>
      <c r="K548" s="44" t="s">
        <v>870</v>
      </c>
      <c r="L548" s="58"/>
      <c r="M548" s="58"/>
    </row>
    <row r="549">
      <c r="E549" s="17">
        <v>87.0</v>
      </c>
      <c r="F549" s="17">
        <v>3.0</v>
      </c>
      <c r="G549" s="17">
        <v>11.0</v>
      </c>
      <c r="H549" s="17">
        <v>3.0</v>
      </c>
      <c r="I549" s="17">
        <v>3.0</v>
      </c>
      <c r="J549" s="17" t="s">
        <v>748</v>
      </c>
      <c r="K549" s="90" t="s">
        <v>775</v>
      </c>
      <c r="L549" s="58"/>
      <c r="M549" s="58"/>
    </row>
    <row r="550">
      <c r="E550" s="17">
        <v>88.0</v>
      </c>
      <c r="F550" s="17">
        <v>3.0</v>
      </c>
      <c r="G550" s="17">
        <v>9.0</v>
      </c>
      <c r="H550" s="17">
        <v>3.0</v>
      </c>
      <c r="I550" s="17">
        <v>3.0</v>
      </c>
      <c r="J550" s="17" t="s">
        <v>748</v>
      </c>
      <c r="K550" s="90" t="s">
        <v>775</v>
      </c>
      <c r="L550" s="58"/>
      <c r="M550" s="58"/>
    </row>
    <row r="551">
      <c r="E551" s="17">
        <v>89.0</v>
      </c>
      <c r="F551" s="17">
        <v>3.0</v>
      </c>
      <c r="G551" s="17">
        <v>12.0</v>
      </c>
      <c r="H551" s="17">
        <v>2.0</v>
      </c>
      <c r="I551" s="17">
        <v>2.0</v>
      </c>
      <c r="J551" s="17" t="s">
        <v>748</v>
      </c>
      <c r="K551" s="90" t="s">
        <v>775</v>
      </c>
      <c r="L551" s="58"/>
      <c r="M551" s="58"/>
    </row>
    <row r="552">
      <c r="E552" s="17">
        <v>90.0</v>
      </c>
      <c r="F552" s="17">
        <v>3.0</v>
      </c>
      <c r="G552" s="17">
        <v>10.0</v>
      </c>
      <c r="H552" s="17">
        <v>2.0</v>
      </c>
      <c r="I552" s="17">
        <v>2.0</v>
      </c>
      <c r="J552" s="17" t="s">
        <v>748</v>
      </c>
      <c r="K552" s="90" t="s">
        <v>775</v>
      </c>
      <c r="L552" s="58"/>
      <c r="M552" s="58"/>
    </row>
    <row r="553">
      <c r="E553" s="17">
        <v>91.0</v>
      </c>
      <c r="F553" s="17">
        <v>3.0</v>
      </c>
      <c r="G553" s="17">
        <v>11.0</v>
      </c>
      <c r="H553" s="17">
        <v>2.0</v>
      </c>
      <c r="I553" s="17">
        <v>2.0</v>
      </c>
      <c r="J553" s="17" t="s">
        <v>765</v>
      </c>
      <c r="K553" s="58"/>
      <c r="L553" s="44" t="s">
        <v>871</v>
      </c>
      <c r="M553" s="58"/>
    </row>
    <row r="554">
      <c r="E554" s="17">
        <v>92.0</v>
      </c>
      <c r="F554" s="17">
        <v>3.0</v>
      </c>
      <c r="G554" s="17">
        <v>7.0</v>
      </c>
      <c r="H554" s="17">
        <v>2.0</v>
      </c>
      <c r="I554" s="17">
        <v>3.0</v>
      </c>
      <c r="J554" s="17" t="s">
        <v>748</v>
      </c>
      <c r="K554" s="90" t="s">
        <v>775</v>
      </c>
      <c r="L554" s="58"/>
      <c r="M554" s="58"/>
    </row>
    <row r="555">
      <c r="E555" s="17">
        <v>93.0</v>
      </c>
      <c r="F555" s="17">
        <v>3.0</v>
      </c>
      <c r="G555" s="17">
        <v>12.0</v>
      </c>
      <c r="H555" s="17">
        <v>1.0</v>
      </c>
      <c r="I555" s="17">
        <v>1.0</v>
      </c>
      <c r="J555" s="17" t="s">
        <v>747</v>
      </c>
      <c r="K555" s="58"/>
      <c r="L555" s="58"/>
      <c r="M555" s="58"/>
    </row>
    <row r="556">
      <c r="E556" s="17">
        <v>94.0</v>
      </c>
      <c r="F556" s="17">
        <v>3.0</v>
      </c>
      <c r="G556" s="17">
        <v>11.0</v>
      </c>
      <c r="H556" s="17">
        <v>1.0</v>
      </c>
      <c r="I556" s="17">
        <v>2.0</v>
      </c>
      <c r="J556" s="17" t="s">
        <v>765</v>
      </c>
      <c r="K556" s="58"/>
      <c r="L556" s="44" t="s">
        <v>871</v>
      </c>
      <c r="M556" s="58"/>
    </row>
    <row r="557">
      <c r="E557" s="17">
        <v>95.0</v>
      </c>
      <c r="F557" s="17">
        <v>3.0</v>
      </c>
      <c r="G557" s="17">
        <v>7.0</v>
      </c>
      <c r="H557" s="17">
        <v>3.0</v>
      </c>
      <c r="I557" s="17">
        <v>3.0</v>
      </c>
      <c r="J557" s="17" t="s">
        <v>748</v>
      </c>
      <c r="K557" s="90" t="s">
        <v>775</v>
      </c>
      <c r="L557" s="58"/>
      <c r="M557" s="58"/>
    </row>
    <row r="558">
      <c r="E558" s="17">
        <v>96.0</v>
      </c>
      <c r="F558" s="17">
        <v>3.0</v>
      </c>
      <c r="G558" s="17">
        <v>6.0</v>
      </c>
      <c r="H558" s="17">
        <v>3.0</v>
      </c>
      <c r="I558" s="17">
        <v>3.0</v>
      </c>
      <c r="J558" s="17" t="s">
        <v>748</v>
      </c>
      <c r="K558" s="90" t="s">
        <v>775</v>
      </c>
      <c r="L558" s="58"/>
      <c r="M558" s="58"/>
    </row>
    <row r="559">
      <c r="E559" s="17">
        <v>97.0</v>
      </c>
      <c r="F559" s="17">
        <v>3.0</v>
      </c>
      <c r="G559" s="17">
        <v>8.0</v>
      </c>
      <c r="H559" s="17">
        <v>3.0</v>
      </c>
      <c r="I559" s="17">
        <v>3.0</v>
      </c>
      <c r="J559" s="17" t="s">
        <v>765</v>
      </c>
      <c r="K559" s="58"/>
      <c r="L559" s="44" t="s">
        <v>872</v>
      </c>
      <c r="M559" s="44" t="s">
        <v>873</v>
      </c>
    </row>
    <row r="560">
      <c r="E560" s="17">
        <v>98.0</v>
      </c>
      <c r="F560" s="17">
        <v>3.0</v>
      </c>
      <c r="G560" s="17">
        <v>9.0</v>
      </c>
      <c r="H560" s="17">
        <v>2.0</v>
      </c>
      <c r="I560" s="17">
        <v>2.0</v>
      </c>
      <c r="J560" s="17" t="s">
        <v>748</v>
      </c>
      <c r="K560" s="90" t="s">
        <v>775</v>
      </c>
      <c r="L560" s="58"/>
      <c r="M560" s="58"/>
    </row>
    <row r="561">
      <c r="E561" s="17">
        <v>99.0</v>
      </c>
      <c r="F561" s="17">
        <v>3.0</v>
      </c>
      <c r="G561" s="17">
        <v>12.0</v>
      </c>
      <c r="H561" s="17">
        <v>1.0</v>
      </c>
      <c r="I561" s="17">
        <v>2.0</v>
      </c>
      <c r="J561" s="17" t="s">
        <v>773</v>
      </c>
      <c r="K561" s="44" t="s">
        <v>874</v>
      </c>
      <c r="L561" s="58"/>
      <c r="M561" s="58"/>
    </row>
    <row r="562">
      <c r="E562" s="17">
        <v>100.0</v>
      </c>
      <c r="F562" s="17">
        <v>3.0</v>
      </c>
      <c r="G562" s="17">
        <v>13.0</v>
      </c>
      <c r="H562" s="17">
        <v>2.0</v>
      </c>
      <c r="I562" s="17">
        <v>2.0</v>
      </c>
      <c r="J562" s="17" t="s">
        <v>765</v>
      </c>
      <c r="K562" s="58"/>
      <c r="L562" s="44" t="s">
        <v>875</v>
      </c>
      <c r="M562" s="58"/>
    </row>
    <row r="563">
      <c r="K563" s="58"/>
      <c r="L563" s="58"/>
      <c r="M563" s="58"/>
    </row>
    <row r="564">
      <c r="K564" s="92"/>
      <c r="L564" s="58"/>
      <c r="M564" s="58"/>
    </row>
    <row r="565">
      <c r="K565" s="92"/>
      <c r="L565" s="58"/>
      <c r="M565" s="58"/>
    </row>
    <row r="566">
      <c r="K566" s="92"/>
      <c r="L566" s="58"/>
      <c r="M566" s="58"/>
    </row>
    <row r="567">
      <c r="K567" s="92"/>
      <c r="L567" s="58"/>
      <c r="M567" s="58"/>
    </row>
    <row r="568">
      <c r="K568" s="58"/>
      <c r="L568" s="58"/>
      <c r="M568" s="58"/>
    </row>
    <row r="569">
      <c r="K569" s="58"/>
      <c r="L569" s="58"/>
      <c r="M569" s="58"/>
    </row>
    <row r="570">
      <c r="K570" s="58"/>
      <c r="L570" s="58"/>
      <c r="M570" s="58"/>
    </row>
    <row r="571">
      <c r="K571" s="58"/>
      <c r="L571" s="58"/>
      <c r="M571" s="58"/>
    </row>
    <row r="572">
      <c r="K572" s="58"/>
      <c r="L572" s="58"/>
      <c r="M572" s="58"/>
    </row>
    <row r="573">
      <c r="K573" s="58"/>
      <c r="L573" s="58"/>
      <c r="M573" s="58"/>
    </row>
    <row r="574">
      <c r="K574" s="58"/>
      <c r="L574" s="58"/>
      <c r="M574" s="58"/>
    </row>
    <row r="575">
      <c r="K575" s="58"/>
      <c r="L575" s="58"/>
      <c r="M575" s="58"/>
    </row>
    <row r="576">
      <c r="K576" s="58"/>
      <c r="L576" s="58"/>
      <c r="M576" s="58"/>
    </row>
    <row r="577">
      <c r="K577" s="58"/>
      <c r="L577" s="58"/>
      <c r="M577" s="58"/>
    </row>
    <row r="578">
      <c r="K578" s="58"/>
      <c r="L578" s="58"/>
      <c r="M578" s="58"/>
    </row>
    <row r="579">
      <c r="K579" s="58"/>
      <c r="L579" s="58"/>
      <c r="M579" s="58"/>
    </row>
    <row r="580">
      <c r="K580" s="58"/>
      <c r="L580" s="58"/>
      <c r="M580" s="58"/>
    </row>
    <row r="581">
      <c r="K581" s="58"/>
      <c r="L581" s="58"/>
      <c r="M581" s="58"/>
    </row>
    <row r="582">
      <c r="K582" s="58"/>
      <c r="L582" s="58"/>
      <c r="M582" s="58"/>
    </row>
    <row r="583">
      <c r="K583" s="58"/>
      <c r="L583" s="58"/>
      <c r="M583" s="58"/>
    </row>
    <row r="584">
      <c r="K584" s="58"/>
      <c r="L584" s="58"/>
      <c r="M584" s="58"/>
    </row>
    <row r="585">
      <c r="K585" s="58"/>
      <c r="L585" s="58"/>
      <c r="M585" s="58"/>
    </row>
    <row r="586">
      <c r="K586" s="58"/>
      <c r="L586" s="58"/>
      <c r="M586" s="58"/>
    </row>
    <row r="587">
      <c r="K587" s="58"/>
      <c r="L587" s="58"/>
      <c r="M587" s="58"/>
    </row>
    <row r="588">
      <c r="K588" s="58"/>
      <c r="L588" s="58"/>
      <c r="M588" s="58"/>
    </row>
    <row r="589">
      <c r="K589" s="58"/>
      <c r="L589" s="58"/>
      <c r="M589" s="58"/>
    </row>
    <row r="590">
      <c r="K590" s="58"/>
      <c r="L590" s="58"/>
      <c r="M590" s="58"/>
    </row>
    <row r="591">
      <c r="K591" s="58"/>
      <c r="L591" s="58"/>
      <c r="M591" s="58"/>
    </row>
    <row r="592">
      <c r="K592" s="58"/>
      <c r="L592" s="58"/>
      <c r="M592" s="58"/>
    </row>
    <row r="593">
      <c r="K593" s="58"/>
      <c r="L593" s="58"/>
      <c r="M593" s="58"/>
    </row>
    <row r="594">
      <c r="K594" s="58"/>
      <c r="L594" s="58"/>
      <c r="M594" s="58"/>
    </row>
    <row r="595">
      <c r="K595" s="58"/>
      <c r="L595" s="58"/>
      <c r="M595" s="58"/>
    </row>
    <row r="596">
      <c r="K596" s="58"/>
      <c r="L596" s="58"/>
      <c r="M596" s="58"/>
    </row>
    <row r="597">
      <c r="K597" s="58"/>
      <c r="L597" s="58"/>
      <c r="M597" s="58"/>
    </row>
    <row r="598">
      <c r="K598" s="58"/>
      <c r="L598" s="58"/>
      <c r="M598" s="58"/>
    </row>
    <row r="599">
      <c r="K599" s="58"/>
      <c r="L599" s="58"/>
      <c r="M599" s="58"/>
    </row>
    <row r="600">
      <c r="K600" s="58"/>
      <c r="L600" s="58"/>
      <c r="M600" s="58"/>
    </row>
    <row r="601">
      <c r="K601" s="58"/>
      <c r="L601" s="58"/>
      <c r="M601" s="58"/>
    </row>
    <row r="602">
      <c r="K602" s="58"/>
      <c r="L602" s="58"/>
      <c r="M602" s="58"/>
    </row>
    <row r="603">
      <c r="K603" s="58"/>
      <c r="L603" s="58"/>
      <c r="M603" s="58"/>
    </row>
    <row r="604">
      <c r="K604" s="58"/>
      <c r="L604" s="58"/>
      <c r="M604" s="58"/>
    </row>
    <row r="605">
      <c r="K605" s="58"/>
      <c r="L605" s="58"/>
      <c r="M605" s="58"/>
    </row>
    <row r="606">
      <c r="K606" s="58"/>
      <c r="L606" s="58"/>
      <c r="M606" s="58"/>
    </row>
    <row r="607">
      <c r="K607" s="58"/>
      <c r="L607" s="58"/>
      <c r="M607" s="58"/>
    </row>
    <row r="608">
      <c r="K608" s="58"/>
      <c r="L608" s="58"/>
      <c r="M608" s="58"/>
    </row>
    <row r="609">
      <c r="K609" s="58"/>
      <c r="L609" s="58"/>
      <c r="M609" s="58"/>
    </row>
    <row r="610">
      <c r="K610" s="58"/>
      <c r="L610" s="58"/>
      <c r="M610" s="58"/>
    </row>
    <row r="611">
      <c r="K611" s="58"/>
      <c r="L611" s="58"/>
      <c r="M611" s="58"/>
    </row>
    <row r="612">
      <c r="K612" s="58"/>
      <c r="L612" s="58"/>
      <c r="M612" s="58"/>
    </row>
    <row r="613">
      <c r="K613" s="58"/>
      <c r="L613" s="58"/>
      <c r="M613" s="58"/>
    </row>
    <row r="614">
      <c r="K614" s="58"/>
      <c r="L614" s="58"/>
      <c r="M614" s="58"/>
    </row>
    <row r="615">
      <c r="K615" s="58"/>
      <c r="L615" s="58"/>
      <c r="M615" s="58"/>
    </row>
    <row r="616">
      <c r="K616" s="58"/>
      <c r="L616" s="58"/>
      <c r="M616" s="58"/>
    </row>
    <row r="617">
      <c r="K617" s="58"/>
      <c r="L617" s="58"/>
      <c r="M617" s="58"/>
    </row>
    <row r="618">
      <c r="K618" s="58"/>
      <c r="L618" s="58"/>
      <c r="M618" s="58"/>
    </row>
    <row r="619">
      <c r="K619" s="58"/>
      <c r="L619" s="58"/>
      <c r="M619" s="58"/>
    </row>
    <row r="620">
      <c r="K620" s="58"/>
      <c r="L620" s="58"/>
      <c r="M620" s="58"/>
    </row>
    <row r="621">
      <c r="K621" s="58"/>
      <c r="L621" s="58"/>
      <c r="M621" s="58"/>
    </row>
    <row r="622">
      <c r="K622" s="58"/>
      <c r="L622" s="58"/>
      <c r="M622" s="58"/>
    </row>
    <row r="623">
      <c r="K623" s="58"/>
      <c r="L623" s="58"/>
      <c r="M623" s="58"/>
    </row>
    <row r="624">
      <c r="K624" s="58"/>
      <c r="L624" s="58"/>
      <c r="M624" s="58"/>
    </row>
    <row r="625">
      <c r="K625" s="58"/>
      <c r="L625" s="58"/>
      <c r="M625" s="58"/>
    </row>
    <row r="626">
      <c r="K626" s="58"/>
      <c r="L626" s="58"/>
      <c r="M626" s="58"/>
    </row>
    <row r="627">
      <c r="K627" s="58"/>
      <c r="L627" s="58"/>
      <c r="M627" s="58"/>
    </row>
    <row r="628">
      <c r="K628" s="58"/>
      <c r="L628" s="58"/>
      <c r="M628" s="58"/>
    </row>
    <row r="629">
      <c r="K629" s="58"/>
      <c r="L629" s="58"/>
      <c r="M629" s="58"/>
    </row>
    <row r="630">
      <c r="K630" s="58"/>
      <c r="L630" s="58"/>
      <c r="M630" s="58"/>
    </row>
    <row r="631">
      <c r="K631" s="58"/>
      <c r="L631" s="58"/>
      <c r="M631" s="58"/>
    </row>
    <row r="632">
      <c r="K632" s="58"/>
      <c r="L632" s="58"/>
      <c r="M632" s="58"/>
    </row>
    <row r="633">
      <c r="K633" s="58"/>
      <c r="L633" s="58"/>
      <c r="M633" s="58"/>
    </row>
    <row r="634">
      <c r="K634" s="58"/>
      <c r="L634" s="58"/>
      <c r="M634" s="58"/>
    </row>
    <row r="635">
      <c r="K635" s="58"/>
      <c r="L635" s="58"/>
      <c r="M635" s="58"/>
    </row>
    <row r="636">
      <c r="K636" s="58"/>
      <c r="L636" s="58"/>
      <c r="M636" s="58"/>
    </row>
    <row r="637">
      <c r="K637" s="58"/>
      <c r="L637" s="58"/>
      <c r="M637" s="58"/>
    </row>
    <row r="638">
      <c r="K638" s="58"/>
      <c r="L638" s="58"/>
      <c r="M638" s="58"/>
    </row>
    <row r="639">
      <c r="K639" s="58"/>
      <c r="L639" s="58"/>
      <c r="M639" s="58"/>
    </row>
    <row r="640">
      <c r="K640" s="58"/>
      <c r="L640" s="58"/>
      <c r="M640" s="58"/>
    </row>
    <row r="641">
      <c r="K641" s="58"/>
      <c r="L641" s="58"/>
      <c r="M641" s="58"/>
    </row>
    <row r="642">
      <c r="K642" s="58"/>
      <c r="L642" s="58"/>
      <c r="M642" s="58"/>
    </row>
    <row r="643">
      <c r="K643" s="58"/>
      <c r="L643" s="58"/>
      <c r="M643" s="58"/>
    </row>
    <row r="644">
      <c r="K644" s="58"/>
      <c r="L644" s="58"/>
      <c r="M644" s="58"/>
    </row>
    <row r="645">
      <c r="K645" s="58"/>
      <c r="L645" s="58"/>
      <c r="M645" s="58"/>
    </row>
    <row r="646">
      <c r="K646" s="58"/>
      <c r="L646" s="58"/>
      <c r="M646" s="58"/>
    </row>
    <row r="647">
      <c r="K647" s="58"/>
      <c r="L647" s="58"/>
      <c r="M647" s="58"/>
    </row>
    <row r="648">
      <c r="K648" s="58"/>
      <c r="L648" s="58"/>
      <c r="M648" s="58"/>
    </row>
    <row r="649">
      <c r="K649" s="58"/>
      <c r="L649" s="58"/>
      <c r="M649" s="58"/>
    </row>
    <row r="650">
      <c r="K650" s="58"/>
      <c r="L650" s="58"/>
      <c r="M650" s="58"/>
    </row>
    <row r="651">
      <c r="K651" s="58"/>
      <c r="L651" s="58"/>
      <c r="M651" s="58"/>
    </row>
    <row r="652">
      <c r="K652" s="58"/>
      <c r="L652" s="58"/>
      <c r="M652" s="58"/>
    </row>
    <row r="653">
      <c r="K653" s="58"/>
      <c r="L653" s="58"/>
      <c r="M653" s="58"/>
    </row>
    <row r="654">
      <c r="K654" s="58"/>
      <c r="L654" s="58"/>
      <c r="M654" s="58"/>
    </row>
    <row r="655">
      <c r="K655" s="58"/>
      <c r="L655" s="58"/>
      <c r="M655" s="58"/>
    </row>
    <row r="656">
      <c r="K656" s="58"/>
      <c r="L656" s="58"/>
      <c r="M656" s="58"/>
    </row>
    <row r="657">
      <c r="K657" s="58"/>
      <c r="L657" s="58"/>
      <c r="M657" s="58"/>
    </row>
    <row r="658">
      <c r="K658" s="58"/>
      <c r="L658" s="58"/>
      <c r="M658" s="58"/>
    </row>
    <row r="659">
      <c r="K659" s="58"/>
      <c r="L659" s="58"/>
      <c r="M659" s="58"/>
    </row>
    <row r="660">
      <c r="K660" s="58"/>
      <c r="L660" s="58"/>
      <c r="M660" s="58"/>
    </row>
    <row r="661">
      <c r="K661" s="58"/>
      <c r="L661" s="58"/>
      <c r="M661" s="58"/>
    </row>
    <row r="662">
      <c r="K662" s="58"/>
      <c r="L662" s="58"/>
      <c r="M662" s="58"/>
    </row>
    <row r="663">
      <c r="K663" s="58"/>
      <c r="L663" s="58"/>
      <c r="M663" s="58"/>
    </row>
    <row r="664">
      <c r="K664" s="58"/>
      <c r="L664" s="58"/>
      <c r="M664" s="58"/>
    </row>
    <row r="665">
      <c r="K665" s="58"/>
      <c r="L665" s="58"/>
      <c r="M665" s="58"/>
    </row>
    <row r="666">
      <c r="K666" s="58"/>
      <c r="L666" s="58"/>
      <c r="M666" s="58"/>
    </row>
    <row r="667">
      <c r="K667" s="58"/>
      <c r="L667" s="58"/>
      <c r="M667" s="58"/>
    </row>
    <row r="668">
      <c r="K668" s="58"/>
      <c r="L668" s="58"/>
      <c r="M668" s="58"/>
    </row>
    <row r="669">
      <c r="K669" s="58"/>
      <c r="L669" s="58"/>
      <c r="M669" s="58"/>
    </row>
    <row r="670">
      <c r="K670" s="58"/>
      <c r="L670" s="58"/>
      <c r="M670" s="58"/>
    </row>
    <row r="671">
      <c r="K671" s="58"/>
      <c r="L671" s="58"/>
      <c r="M671" s="58"/>
    </row>
    <row r="672">
      <c r="K672" s="58"/>
      <c r="L672" s="58"/>
      <c r="M672" s="58"/>
    </row>
    <row r="673">
      <c r="K673" s="58"/>
      <c r="L673" s="58"/>
      <c r="M673" s="58"/>
    </row>
    <row r="674">
      <c r="K674" s="58"/>
      <c r="L674" s="58"/>
      <c r="M674" s="58"/>
    </row>
    <row r="675">
      <c r="K675" s="58"/>
      <c r="L675" s="58"/>
      <c r="M675" s="58"/>
    </row>
    <row r="676">
      <c r="K676" s="58"/>
      <c r="L676" s="58"/>
      <c r="M676" s="58"/>
    </row>
    <row r="677">
      <c r="K677" s="58"/>
      <c r="L677" s="58"/>
      <c r="M677" s="58"/>
    </row>
    <row r="678">
      <c r="K678" s="58"/>
      <c r="L678" s="58"/>
      <c r="M678" s="58"/>
    </row>
    <row r="679">
      <c r="K679" s="58"/>
      <c r="L679" s="58"/>
      <c r="M679" s="58"/>
    </row>
    <row r="680">
      <c r="K680" s="58"/>
      <c r="L680" s="58"/>
      <c r="M680" s="58"/>
    </row>
    <row r="681">
      <c r="K681" s="58"/>
      <c r="L681" s="58"/>
      <c r="M681" s="58"/>
    </row>
    <row r="682">
      <c r="K682" s="58"/>
      <c r="L682" s="58"/>
      <c r="M682" s="58"/>
    </row>
    <row r="683">
      <c r="K683" s="58"/>
      <c r="L683" s="58"/>
      <c r="M683" s="58"/>
    </row>
    <row r="684">
      <c r="K684" s="58"/>
      <c r="L684" s="58"/>
      <c r="M684" s="58"/>
    </row>
    <row r="685">
      <c r="K685" s="58"/>
      <c r="L685" s="58"/>
      <c r="M685" s="58"/>
    </row>
    <row r="686">
      <c r="K686" s="58"/>
      <c r="L686" s="58"/>
      <c r="M686" s="58"/>
    </row>
    <row r="687">
      <c r="K687" s="58"/>
      <c r="L687" s="58"/>
      <c r="M687" s="58"/>
    </row>
    <row r="688">
      <c r="K688" s="58"/>
      <c r="L688" s="58"/>
      <c r="M688" s="58"/>
    </row>
    <row r="689">
      <c r="K689" s="58"/>
      <c r="L689" s="58"/>
      <c r="M689" s="58"/>
    </row>
    <row r="690">
      <c r="K690" s="58"/>
      <c r="L690" s="58"/>
      <c r="M690" s="58"/>
    </row>
    <row r="691">
      <c r="K691" s="58"/>
      <c r="L691" s="58"/>
      <c r="M691" s="58"/>
    </row>
    <row r="692">
      <c r="K692" s="58"/>
      <c r="L692" s="58"/>
      <c r="M692" s="58"/>
    </row>
    <row r="693">
      <c r="K693" s="58"/>
      <c r="L693" s="58"/>
      <c r="M693" s="58"/>
    </row>
    <row r="694">
      <c r="K694" s="58"/>
      <c r="L694" s="58"/>
      <c r="M694" s="58"/>
    </row>
    <row r="695">
      <c r="K695" s="58"/>
      <c r="L695" s="58"/>
      <c r="M695" s="58"/>
    </row>
    <row r="696">
      <c r="K696" s="58"/>
      <c r="L696" s="58"/>
      <c r="M696" s="58"/>
    </row>
    <row r="697">
      <c r="K697" s="58"/>
      <c r="L697" s="58"/>
      <c r="M697" s="58"/>
    </row>
    <row r="698">
      <c r="K698" s="58"/>
      <c r="L698" s="58"/>
      <c r="M698" s="58"/>
    </row>
    <row r="699">
      <c r="K699" s="58"/>
      <c r="L699" s="58"/>
      <c r="M699" s="58"/>
    </row>
    <row r="700">
      <c r="K700" s="58"/>
      <c r="L700" s="58"/>
      <c r="M700" s="58"/>
    </row>
    <row r="701">
      <c r="K701" s="58"/>
      <c r="L701" s="58"/>
      <c r="M701" s="58"/>
    </row>
    <row r="702">
      <c r="K702" s="58"/>
      <c r="L702" s="58"/>
      <c r="M702" s="58"/>
    </row>
    <row r="703">
      <c r="K703" s="58"/>
      <c r="L703" s="58"/>
      <c r="M703" s="58"/>
    </row>
    <row r="704">
      <c r="K704" s="58"/>
      <c r="L704" s="58"/>
      <c r="M704" s="58"/>
    </row>
    <row r="705">
      <c r="K705" s="58"/>
      <c r="L705" s="58"/>
      <c r="M705" s="58"/>
    </row>
    <row r="706">
      <c r="K706" s="58"/>
      <c r="L706" s="58"/>
      <c r="M706" s="58"/>
    </row>
    <row r="707">
      <c r="K707" s="58"/>
      <c r="L707" s="58"/>
      <c r="M707" s="58"/>
    </row>
    <row r="708">
      <c r="K708" s="58"/>
      <c r="L708" s="58"/>
      <c r="M708" s="58"/>
    </row>
    <row r="709">
      <c r="K709" s="58"/>
      <c r="L709" s="58"/>
      <c r="M709" s="58"/>
    </row>
    <row r="710">
      <c r="K710" s="58"/>
      <c r="L710" s="58"/>
      <c r="M710" s="58"/>
    </row>
    <row r="711">
      <c r="K711" s="58"/>
      <c r="L711" s="58"/>
      <c r="M711" s="58"/>
    </row>
    <row r="712">
      <c r="K712" s="58"/>
      <c r="L712" s="58"/>
      <c r="M712" s="58"/>
    </row>
    <row r="713">
      <c r="K713" s="58"/>
      <c r="L713" s="58"/>
      <c r="M713" s="58"/>
    </row>
    <row r="714">
      <c r="K714" s="58"/>
      <c r="L714" s="58"/>
      <c r="M714" s="58"/>
    </row>
    <row r="715">
      <c r="K715" s="58"/>
      <c r="L715" s="58"/>
      <c r="M715" s="58"/>
    </row>
    <row r="716">
      <c r="K716" s="58"/>
      <c r="L716" s="58"/>
      <c r="M716" s="58"/>
    </row>
    <row r="717">
      <c r="K717" s="58"/>
      <c r="L717" s="58"/>
      <c r="M717" s="58"/>
    </row>
    <row r="718">
      <c r="K718" s="58"/>
      <c r="L718" s="58"/>
      <c r="M718" s="58"/>
    </row>
    <row r="719">
      <c r="K719" s="58"/>
      <c r="L719" s="58"/>
      <c r="M719" s="58"/>
    </row>
    <row r="720">
      <c r="K720" s="58"/>
      <c r="L720" s="58"/>
      <c r="M720" s="58"/>
    </row>
    <row r="721">
      <c r="K721" s="58"/>
      <c r="L721" s="58"/>
      <c r="M721" s="58"/>
    </row>
    <row r="722">
      <c r="K722" s="58"/>
      <c r="L722" s="58"/>
      <c r="M722" s="58"/>
    </row>
    <row r="723">
      <c r="K723" s="58"/>
      <c r="L723" s="58"/>
      <c r="M723" s="58"/>
    </row>
    <row r="724">
      <c r="K724" s="58"/>
      <c r="L724" s="58"/>
      <c r="M724" s="58"/>
    </row>
    <row r="725">
      <c r="K725" s="58"/>
      <c r="L725" s="58"/>
      <c r="M725" s="58"/>
    </row>
    <row r="726">
      <c r="K726" s="58"/>
      <c r="L726" s="58"/>
      <c r="M726" s="58"/>
    </row>
    <row r="727">
      <c r="K727" s="58"/>
      <c r="L727" s="58"/>
      <c r="M727" s="58"/>
    </row>
    <row r="728">
      <c r="K728" s="58"/>
      <c r="L728" s="58"/>
      <c r="M728" s="58"/>
    </row>
    <row r="729">
      <c r="K729" s="58"/>
      <c r="L729" s="58"/>
      <c r="M729" s="58"/>
    </row>
    <row r="730">
      <c r="K730" s="58"/>
      <c r="L730" s="58"/>
      <c r="M730" s="58"/>
    </row>
    <row r="731">
      <c r="K731" s="58"/>
      <c r="L731" s="58"/>
      <c r="M731" s="58"/>
    </row>
    <row r="732">
      <c r="K732" s="58"/>
      <c r="L732" s="58"/>
      <c r="M732" s="58"/>
    </row>
    <row r="733">
      <c r="K733" s="58"/>
      <c r="L733" s="58"/>
      <c r="M733" s="58"/>
    </row>
    <row r="734">
      <c r="K734" s="58"/>
      <c r="L734" s="58"/>
      <c r="M734" s="58"/>
    </row>
    <row r="735">
      <c r="K735" s="58"/>
      <c r="L735" s="58"/>
      <c r="M735" s="58"/>
    </row>
    <row r="736">
      <c r="K736" s="58"/>
      <c r="L736" s="58"/>
      <c r="M736" s="58"/>
    </row>
    <row r="737">
      <c r="K737" s="58"/>
      <c r="L737" s="58"/>
      <c r="M737" s="58"/>
    </row>
    <row r="738">
      <c r="K738" s="58"/>
      <c r="L738" s="58"/>
      <c r="M738" s="58"/>
    </row>
    <row r="739">
      <c r="K739" s="58"/>
      <c r="L739" s="58"/>
      <c r="M739" s="58"/>
    </row>
    <row r="740">
      <c r="K740" s="58"/>
      <c r="L740" s="58"/>
      <c r="M740" s="58"/>
    </row>
    <row r="741">
      <c r="K741" s="58"/>
      <c r="L741" s="58"/>
      <c r="M741" s="58"/>
    </row>
    <row r="742">
      <c r="K742" s="58"/>
      <c r="L742" s="58"/>
      <c r="M742" s="58"/>
    </row>
    <row r="743">
      <c r="K743" s="58"/>
      <c r="L743" s="58"/>
      <c r="M743" s="58"/>
    </row>
    <row r="744">
      <c r="K744" s="58"/>
      <c r="L744" s="58"/>
      <c r="M744" s="58"/>
    </row>
    <row r="745">
      <c r="K745" s="58"/>
      <c r="L745" s="58"/>
      <c r="M745" s="58"/>
    </row>
    <row r="746">
      <c r="K746" s="58"/>
      <c r="L746" s="58"/>
      <c r="M746" s="58"/>
    </row>
    <row r="747">
      <c r="K747" s="58"/>
      <c r="L747" s="58"/>
      <c r="M747" s="58"/>
    </row>
    <row r="748">
      <c r="K748" s="58"/>
      <c r="L748" s="58"/>
      <c r="M748" s="58"/>
    </row>
    <row r="749">
      <c r="K749" s="58"/>
      <c r="L749" s="58"/>
      <c r="M749" s="58"/>
    </row>
    <row r="750">
      <c r="K750" s="58"/>
      <c r="L750" s="58"/>
      <c r="M750" s="58"/>
    </row>
    <row r="751">
      <c r="K751" s="58"/>
      <c r="L751" s="58"/>
      <c r="M751" s="58"/>
    </row>
    <row r="752">
      <c r="K752" s="58"/>
      <c r="L752" s="58"/>
      <c r="M752" s="58"/>
    </row>
    <row r="753">
      <c r="K753" s="58"/>
      <c r="L753" s="58"/>
      <c r="M753" s="58"/>
    </row>
    <row r="754">
      <c r="K754" s="58"/>
      <c r="L754" s="58"/>
      <c r="M754" s="58"/>
    </row>
    <row r="755">
      <c r="K755" s="58"/>
      <c r="L755" s="58"/>
      <c r="M755" s="58"/>
    </row>
    <row r="756">
      <c r="K756" s="58"/>
      <c r="L756" s="58"/>
      <c r="M756" s="58"/>
    </row>
    <row r="757">
      <c r="K757" s="58"/>
      <c r="L757" s="58"/>
      <c r="M757" s="58"/>
    </row>
    <row r="758">
      <c r="K758" s="58"/>
      <c r="L758" s="58"/>
      <c r="M758" s="58"/>
    </row>
    <row r="759">
      <c r="K759" s="58"/>
      <c r="L759" s="58"/>
      <c r="M759" s="58"/>
    </row>
    <row r="760">
      <c r="K760" s="58"/>
      <c r="L760" s="58"/>
      <c r="M760" s="58"/>
    </row>
    <row r="761">
      <c r="K761" s="58"/>
      <c r="L761" s="58"/>
      <c r="M761" s="58"/>
    </row>
    <row r="762">
      <c r="K762" s="58"/>
      <c r="L762" s="58"/>
      <c r="M762" s="58"/>
    </row>
    <row r="763">
      <c r="K763" s="58"/>
      <c r="L763" s="58"/>
      <c r="M763" s="58"/>
    </row>
    <row r="764">
      <c r="K764" s="58"/>
      <c r="L764" s="58"/>
      <c r="M764" s="58"/>
    </row>
    <row r="765">
      <c r="K765" s="58"/>
      <c r="L765" s="58"/>
      <c r="M765" s="58"/>
    </row>
    <row r="766">
      <c r="K766" s="58"/>
      <c r="L766" s="58"/>
      <c r="M766" s="58"/>
    </row>
    <row r="767">
      <c r="K767" s="58"/>
      <c r="L767" s="58"/>
      <c r="M767" s="58"/>
    </row>
    <row r="768">
      <c r="K768" s="58"/>
      <c r="L768" s="58"/>
      <c r="M768" s="58"/>
    </row>
    <row r="769">
      <c r="K769" s="58"/>
      <c r="L769" s="58"/>
      <c r="M769" s="58"/>
    </row>
    <row r="770">
      <c r="K770" s="58"/>
      <c r="L770" s="58"/>
      <c r="M770" s="58"/>
    </row>
    <row r="771">
      <c r="K771" s="58"/>
      <c r="L771" s="58"/>
      <c r="M771" s="58"/>
    </row>
    <row r="772">
      <c r="K772" s="58"/>
      <c r="L772" s="58"/>
      <c r="M772" s="58"/>
    </row>
    <row r="773">
      <c r="K773" s="58"/>
      <c r="L773" s="58"/>
      <c r="M773" s="58"/>
    </row>
    <row r="774">
      <c r="K774" s="58"/>
      <c r="L774" s="58"/>
      <c r="M774" s="58"/>
    </row>
    <row r="775">
      <c r="K775" s="58"/>
      <c r="L775" s="58"/>
      <c r="M775" s="58"/>
    </row>
    <row r="776">
      <c r="K776" s="58"/>
      <c r="L776" s="58"/>
      <c r="M776" s="58"/>
    </row>
    <row r="777">
      <c r="K777" s="58"/>
      <c r="L777" s="58"/>
      <c r="M777" s="58"/>
    </row>
    <row r="778">
      <c r="K778" s="58"/>
      <c r="L778" s="58"/>
      <c r="M778" s="58"/>
    </row>
    <row r="779">
      <c r="K779" s="58"/>
      <c r="L779" s="58"/>
      <c r="M779" s="58"/>
    </row>
    <row r="780">
      <c r="K780" s="58"/>
      <c r="L780" s="58"/>
      <c r="M780" s="58"/>
    </row>
    <row r="781">
      <c r="K781" s="58"/>
      <c r="L781" s="58"/>
      <c r="M781" s="58"/>
    </row>
    <row r="782">
      <c r="K782" s="58"/>
      <c r="L782" s="58"/>
      <c r="M782" s="58"/>
    </row>
    <row r="783">
      <c r="K783" s="58"/>
      <c r="L783" s="58"/>
      <c r="M783" s="58"/>
    </row>
    <row r="784">
      <c r="K784" s="58"/>
      <c r="L784" s="58"/>
      <c r="M784" s="58"/>
    </row>
    <row r="785">
      <c r="K785" s="58"/>
      <c r="L785" s="58"/>
      <c r="M785" s="58"/>
    </row>
    <row r="786">
      <c r="K786" s="58"/>
      <c r="L786" s="58"/>
      <c r="M786" s="58"/>
    </row>
    <row r="787">
      <c r="K787" s="58"/>
      <c r="L787" s="58"/>
      <c r="M787" s="58"/>
    </row>
    <row r="788">
      <c r="K788" s="58"/>
      <c r="L788" s="58"/>
      <c r="M788" s="58"/>
    </row>
    <row r="789">
      <c r="K789" s="58"/>
      <c r="L789" s="58"/>
      <c r="M789" s="58"/>
    </row>
    <row r="790">
      <c r="K790" s="58"/>
      <c r="L790" s="58"/>
      <c r="M790" s="58"/>
    </row>
    <row r="791">
      <c r="K791" s="58"/>
      <c r="L791" s="58"/>
      <c r="M791" s="58"/>
    </row>
    <row r="792">
      <c r="K792" s="58"/>
      <c r="L792" s="58"/>
      <c r="M792" s="58"/>
    </row>
    <row r="793">
      <c r="K793" s="58"/>
      <c r="L793" s="58"/>
      <c r="M793" s="58"/>
    </row>
    <row r="794">
      <c r="K794" s="58"/>
      <c r="L794" s="58"/>
      <c r="M794" s="58"/>
    </row>
    <row r="795">
      <c r="K795" s="58"/>
      <c r="L795" s="58"/>
      <c r="M795" s="58"/>
    </row>
    <row r="796">
      <c r="K796" s="58"/>
      <c r="L796" s="58"/>
      <c r="M796" s="58"/>
    </row>
    <row r="797">
      <c r="K797" s="58"/>
      <c r="L797" s="58"/>
      <c r="M797" s="58"/>
    </row>
    <row r="798">
      <c r="K798" s="58"/>
      <c r="L798" s="58"/>
      <c r="M798" s="58"/>
    </row>
    <row r="799">
      <c r="K799" s="58"/>
      <c r="L799" s="58"/>
      <c r="M799" s="58"/>
    </row>
    <row r="800">
      <c r="K800" s="58"/>
      <c r="L800" s="58"/>
      <c r="M800" s="58"/>
    </row>
    <row r="801">
      <c r="K801" s="58"/>
      <c r="L801" s="58"/>
      <c r="M801" s="58"/>
    </row>
    <row r="802">
      <c r="K802" s="58"/>
      <c r="L802" s="58"/>
      <c r="M802" s="58"/>
    </row>
    <row r="803">
      <c r="K803" s="58"/>
      <c r="L803" s="58"/>
      <c r="M803" s="58"/>
    </row>
    <row r="804">
      <c r="K804" s="58"/>
      <c r="L804" s="58"/>
      <c r="M804" s="58"/>
    </row>
    <row r="805">
      <c r="K805" s="58"/>
      <c r="L805" s="58"/>
      <c r="M805" s="58"/>
    </row>
    <row r="806">
      <c r="K806" s="58"/>
      <c r="L806" s="58"/>
      <c r="M806" s="58"/>
    </row>
    <row r="807">
      <c r="K807" s="58"/>
      <c r="L807" s="58"/>
      <c r="M807" s="58"/>
    </row>
    <row r="808">
      <c r="K808" s="58"/>
      <c r="L808" s="58"/>
      <c r="M808" s="58"/>
    </row>
    <row r="809">
      <c r="K809" s="58"/>
      <c r="L809" s="58"/>
      <c r="M809" s="58"/>
    </row>
    <row r="810">
      <c r="K810" s="58"/>
      <c r="L810" s="58"/>
      <c r="M810" s="58"/>
    </row>
    <row r="811">
      <c r="K811" s="58"/>
      <c r="L811" s="58"/>
      <c r="M811" s="58"/>
    </row>
    <row r="812">
      <c r="K812" s="58"/>
      <c r="L812" s="58"/>
      <c r="M812" s="58"/>
    </row>
    <row r="813">
      <c r="K813" s="58"/>
      <c r="L813" s="58"/>
      <c r="M813" s="58"/>
    </row>
    <row r="814">
      <c r="K814" s="58"/>
      <c r="L814" s="58"/>
      <c r="M814" s="58"/>
    </row>
    <row r="815">
      <c r="K815" s="58"/>
      <c r="L815" s="58"/>
      <c r="M815" s="58"/>
    </row>
    <row r="816">
      <c r="K816" s="58"/>
      <c r="L816" s="58"/>
      <c r="M816" s="58"/>
    </row>
    <row r="817">
      <c r="K817" s="58"/>
      <c r="L817" s="58"/>
      <c r="M817" s="58"/>
    </row>
    <row r="818">
      <c r="K818" s="58"/>
      <c r="L818" s="58"/>
      <c r="M818" s="58"/>
    </row>
    <row r="819">
      <c r="K819" s="58"/>
      <c r="L819" s="58"/>
      <c r="M819" s="58"/>
    </row>
    <row r="820">
      <c r="K820" s="58"/>
      <c r="L820" s="58"/>
      <c r="M820" s="58"/>
    </row>
    <row r="821">
      <c r="K821" s="58"/>
      <c r="L821" s="58"/>
      <c r="M821" s="58"/>
    </row>
    <row r="822">
      <c r="K822" s="58"/>
      <c r="L822" s="58"/>
      <c r="M822" s="58"/>
    </row>
    <row r="823">
      <c r="K823" s="58"/>
      <c r="L823" s="58"/>
      <c r="M823" s="58"/>
    </row>
    <row r="824">
      <c r="K824" s="58"/>
      <c r="L824" s="58"/>
      <c r="M824" s="58"/>
    </row>
    <row r="825">
      <c r="K825" s="58"/>
      <c r="L825" s="58"/>
      <c r="M825" s="58"/>
    </row>
    <row r="826">
      <c r="K826" s="58"/>
      <c r="L826" s="58"/>
      <c r="M826" s="58"/>
    </row>
    <row r="827">
      <c r="K827" s="58"/>
      <c r="L827" s="58"/>
      <c r="M827" s="58"/>
    </row>
    <row r="828">
      <c r="K828" s="58"/>
      <c r="L828" s="58"/>
      <c r="M828" s="58"/>
    </row>
    <row r="829">
      <c r="K829" s="58"/>
      <c r="L829" s="58"/>
      <c r="M829" s="58"/>
    </row>
    <row r="830">
      <c r="K830" s="58"/>
      <c r="L830" s="58"/>
      <c r="M830" s="58"/>
    </row>
    <row r="831">
      <c r="K831" s="58"/>
      <c r="L831" s="58"/>
      <c r="M831" s="58"/>
    </row>
    <row r="832">
      <c r="K832" s="58"/>
      <c r="L832" s="58"/>
      <c r="M832" s="58"/>
    </row>
    <row r="833">
      <c r="K833" s="58"/>
      <c r="L833" s="58"/>
      <c r="M833" s="58"/>
    </row>
    <row r="834">
      <c r="K834" s="58"/>
      <c r="L834" s="58"/>
      <c r="M834" s="58"/>
    </row>
    <row r="835">
      <c r="K835" s="58"/>
      <c r="L835" s="58"/>
      <c r="M835" s="58"/>
    </row>
    <row r="836">
      <c r="K836" s="58"/>
      <c r="L836" s="58"/>
      <c r="M836" s="58"/>
    </row>
    <row r="837">
      <c r="K837" s="58"/>
      <c r="L837" s="58"/>
      <c r="M837" s="58"/>
    </row>
    <row r="838">
      <c r="K838" s="58"/>
      <c r="L838" s="58"/>
      <c r="M838" s="58"/>
    </row>
    <row r="839">
      <c r="K839" s="58"/>
      <c r="L839" s="58"/>
      <c r="M839" s="58"/>
    </row>
    <row r="840">
      <c r="K840" s="58"/>
      <c r="L840" s="58"/>
      <c r="M840" s="58"/>
    </row>
    <row r="841">
      <c r="K841" s="58"/>
      <c r="L841" s="58"/>
      <c r="M841" s="58"/>
    </row>
    <row r="842">
      <c r="K842" s="58"/>
      <c r="L842" s="58"/>
      <c r="M842" s="58"/>
    </row>
    <row r="843">
      <c r="K843" s="58"/>
      <c r="L843" s="58"/>
      <c r="M843" s="58"/>
    </row>
    <row r="844">
      <c r="K844" s="58"/>
      <c r="L844" s="58"/>
      <c r="M844" s="58"/>
    </row>
    <row r="845">
      <c r="K845" s="58"/>
      <c r="L845" s="58"/>
      <c r="M845" s="58"/>
    </row>
    <row r="846">
      <c r="K846" s="58"/>
      <c r="L846" s="58"/>
      <c r="M846" s="58"/>
    </row>
    <row r="847">
      <c r="K847" s="58"/>
      <c r="L847" s="58"/>
      <c r="M847" s="58"/>
    </row>
    <row r="848">
      <c r="K848" s="58"/>
      <c r="L848" s="58"/>
      <c r="M848" s="58"/>
    </row>
    <row r="849">
      <c r="K849" s="58"/>
      <c r="L849" s="58"/>
      <c r="M849" s="58"/>
    </row>
    <row r="850">
      <c r="K850" s="58"/>
      <c r="L850" s="58"/>
      <c r="M850" s="58"/>
    </row>
    <row r="851">
      <c r="K851" s="58"/>
      <c r="L851" s="58"/>
      <c r="M851" s="58"/>
    </row>
    <row r="852">
      <c r="K852" s="58"/>
      <c r="L852" s="58"/>
      <c r="M852" s="58"/>
    </row>
    <row r="853">
      <c r="K853" s="58"/>
      <c r="L853" s="58"/>
      <c r="M853" s="58"/>
    </row>
    <row r="854">
      <c r="K854" s="58"/>
      <c r="L854" s="58"/>
      <c r="M854" s="58"/>
    </row>
    <row r="855">
      <c r="K855" s="58"/>
      <c r="L855" s="58"/>
      <c r="M855" s="58"/>
    </row>
    <row r="856">
      <c r="K856" s="58"/>
      <c r="L856" s="58"/>
      <c r="M856" s="58"/>
    </row>
    <row r="857">
      <c r="K857" s="58"/>
      <c r="L857" s="58"/>
      <c r="M857" s="58"/>
    </row>
    <row r="858">
      <c r="K858" s="58"/>
      <c r="L858" s="58"/>
      <c r="M858" s="58"/>
    </row>
    <row r="859">
      <c r="K859" s="58"/>
      <c r="L859" s="58"/>
      <c r="M859" s="58"/>
    </row>
    <row r="860">
      <c r="K860" s="58"/>
      <c r="L860" s="58"/>
      <c r="M860" s="58"/>
    </row>
    <row r="861">
      <c r="K861" s="58"/>
      <c r="L861" s="58"/>
      <c r="M861" s="58"/>
    </row>
    <row r="862">
      <c r="K862" s="58"/>
      <c r="L862" s="58"/>
      <c r="M862" s="58"/>
    </row>
    <row r="863">
      <c r="K863" s="58"/>
      <c r="L863" s="58"/>
      <c r="M863" s="58"/>
    </row>
    <row r="864">
      <c r="K864" s="58"/>
      <c r="L864" s="58"/>
      <c r="M864" s="58"/>
    </row>
    <row r="865">
      <c r="K865" s="58"/>
      <c r="L865" s="58"/>
      <c r="M865" s="58"/>
    </row>
    <row r="866">
      <c r="K866" s="58"/>
      <c r="L866" s="58"/>
      <c r="M866" s="58"/>
    </row>
    <row r="867">
      <c r="K867" s="58"/>
      <c r="L867" s="58"/>
      <c r="M867" s="58"/>
    </row>
    <row r="868">
      <c r="K868" s="58"/>
      <c r="L868" s="58"/>
      <c r="M868" s="58"/>
    </row>
    <row r="869">
      <c r="K869" s="58"/>
      <c r="L869" s="58"/>
      <c r="M869" s="58"/>
    </row>
    <row r="870">
      <c r="K870" s="58"/>
      <c r="L870" s="58"/>
      <c r="M870" s="58"/>
    </row>
    <row r="871">
      <c r="K871" s="58"/>
      <c r="L871" s="58"/>
      <c r="M871" s="58"/>
    </row>
    <row r="872">
      <c r="K872" s="58"/>
      <c r="L872" s="58"/>
      <c r="M872" s="58"/>
    </row>
    <row r="873">
      <c r="K873" s="58"/>
      <c r="L873" s="58"/>
      <c r="M873" s="58"/>
    </row>
    <row r="874">
      <c r="K874" s="58"/>
      <c r="L874" s="58"/>
      <c r="M874" s="58"/>
    </row>
    <row r="875">
      <c r="K875" s="58"/>
      <c r="L875" s="58"/>
      <c r="M875" s="58"/>
    </row>
    <row r="876">
      <c r="K876" s="58"/>
      <c r="L876" s="58"/>
      <c r="M876" s="58"/>
    </row>
    <row r="877">
      <c r="K877" s="58"/>
      <c r="L877" s="58"/>
      <c r="M877" s="58"/>
    </row>
    <row r="878">
      <c r="K878" s="58"/>
      <c r="L878" s="58"/>
      <c r="M878" s="58"/>
    </row>
    <row r="879">
      <c r="K879" s="58"/>
      <c r="L879" s="58"/>
      <c r="M879" s="58"/>
    </row>
    <row r="880">
      <c r="K880" s="58"/>
      <c r="L880" s="58"/>
      <c r="M880" s="58"/>
    </row>
    <row r="881">
      <c r="K881" s="58"/>
      <c r="L881" s="58"/>
      <c r="M881" s="58"/>
    </row>
    <row r="882">
      <c r="K882" s="58"/>
      <c r="L882" s="58"/>
      <c r="M882" s="58"/>
    </row>
    <row r="883">
      <c r="K883" s="58"/>
      <c r="L883" s="58"/>
      <c r="M883" s="58"/>
    </row>
    <row r="884">
      <c r="K884" s="58"/>
      <c r="L884" s="58"/>
      <c r="M884" s="58"/>
    </row>
    <row r="885">
      <c r="K885" s="58"/>
      <c r="L885" s="58"/>
      <c r="M885" s="58"/>
    </row>
    <row r="886">
      <c r="K886" s="58"/>
      <c r="L886" s="58"/>
      <c r="M886" s="58"/>
    </row>
    <row r="887">
      <c r="K887" s="58"/>
      <c r="L887" s="58"/>
      <c r="M887" s="58"/>
    </row>
    <row r="888">
      <c r="K888" s="58"/>
      <c r="L888" s="58"/>
      <c r="M888" s="58"/>
    </row>
    <row r="889">
      <c r="K889" s="58"/>
      <c r="L889" s="58"/>
      <c r="M889" s="58"/>
    </row>
    <row r="890">
      <c r="K890" s="58"/>
      <c r="L890" s="58"/>
      <c r="M890" s="58"/>
    </row>
    <row r="891">
      <c r="K891" s="58"/>
      <c r="L891" s="58"/>
      <c r="M891" s="58"/>
    </row>
    <row r="892">
      <c r="K892" s="58"/>
      <c r="L892" s="58"/>
      <c r="M892" s="58"/>
    </row>
    <row r="893">
      <c r="K893" s="58"/>
      <c r="L893" s="58"/>
      <c r="M893" s="58"/>
    </row>
    <row r="894">
      <c r="K894" s="58"/>
      <c r="L894" s="58"/>
      <c r="M894" s="58"/>
    </row>
    <row r="895">
      <c r="K895" s="58"/>
      <c r="L895" s="58"/>
      <c r="M895" s="58"/>
    </row>
    <row r="896">
      <c r="K896" s="58"/>
      <c r="L896" s="58"/>
      <c r="M896" s="58"/>
    </row>
    <row r="897">
      <c r="K897" s="58"/>
      <c r="L897" s="58"/>
      <c r="M897" s="58"/>
    </row>
    <row r="898">
      <c r="K898" s="58"/>
      <c r="L898" s="58"/>
      <c r="M898" s="58"/>
    </row>
    <row r="899">
      <c r="K899" s="58"/>
      <c r="L899" s="58"/>
      <c r="M899" s="58"/>
    </row>
    <row r="900">
      <c r="K900" s="58"/>
      <c r="L900" s="58"/>
      <c r="M900" s="58"/>
    </row>
    <row r="901">
      <c r="K901" s="58"/>
      <c r="L901" s="58"/>
      <c r="M901" s="58"/>
    </row>
    <row r="902">
      <c r="K902" s="58"/>
      <c r="L902" s="58"/>
      <c r="M902" s="58"/>
    </row>
    <row r="903">
      <c r="K903" s="58"/>
      <c r="L903" s="58"/>
      <c r="M903" s="58"/>
    </row>
    <row r="904">
      <c r="K904" s="58"/>
      <c r="L904" s="58"/>
      <c r="M904" s="58"/>
    </row>
    <row r="905">
      <c r="K905" s="58"/>
      <c r="L905" s="58"/>
      <c r="M905" s="58"/>
    </row>
    <row r="906">
      <c r="K906" s="58"/>
      <c r="L906" s="58"/>
      <c r="M906" s="58"/>
    </row>
    <row r="907">
      <c r="K907" s="58"/>
      <c r="L907" s="58"/>
      <c r="M907" s="58"/>
    </row>
    <row r="908">
      <c r="K908" s="58"/>
      <c r="L908" s="58"/>
      <c r="M908" s="58"/>
    </row>
    <row r="909">
      <c r="K909" s="58"/>
      <c r="L909" s="58"/>
      <c r="M909" s="58"/>
    </row>
    <row r="910">
      <c r="K910" s="58"/>
      <c r="L910" s="58"/>
      <c r="M910" s="58"/>
    </row>
    <row r="911">
      <c r="K911" s="58"/>
      <c r="L911" s="58"/>
      <c r="M911" s="58"/>
    </row>
    <row r="912">
      <c r="K912" s="58"/>
      <c r="L912" s="58"/>
      <c r="M912" s="58"/>
    </row>
    <row r="913">
      <c r="K913" s="58"/>
      <c r="L913" s="58"/>
      <c r="M913" s="58"/>
    </row>
    <row r="914">
      <c r="K914" s="58"/>
      <c r="L914" s="58"/>
      <c r="M914" s="58"/>
    </row>
    <row r="915">
      <c r="K915" s="58"/>
      <c r="L915" s="58"/>
      <c r="M915" s="58"/>
    </row>
    <row r="916">
      <c r="K916" s="58"/>
      <c r="L916" s="58"/>
      <c r="M916" s="58"/>
    </row>
    <row r="917">
      <c r="K917" s="58"/>
      <c r="L917" s="58"/>
      <c r="M917" s="58"/>
    </row>
    <row r="918">
      <c r="K918" s="58"/>
      <c r="L918" s="58"/>
      <c r="M918" s="58"/>
    </row>
    <row r="919">
      <c r="K919" s="58"/>
      <c r="L919" s="58"/>
      <c r="M919" s="58"/>
    </row>
    <row r="920">
      <c r="K920" s="58"/>
      <c r="L920" s="58"/>
      <c r="M920" s="58"/>
    </row>
    <row r="921">
      <c r="K921" s="58"/>
      <c r="L921" s="58"/>
      <c r="M921" s="58"/>
    </row>
    <row r="922">
      <c r="K922" s="58"/>
      <c r="L922" s="58"/>
      <c r="M922" s="58"/>
    </row>
    <row r="923">
      <c r="K923" s="58"/>
      <c r="L923" s="58"/>
      <c r="M923" s="58"/>
    </row>
    <row r="924">
      <c r="K924" s="58"/>
      <c r="L924" s="58"/>
      <c r="M924" s="58"/>
    </row>
    <row r="925">
      <c r="K925" s="58"/>
      <c r="L925" s="58"/>
      <c r="M925" s="58"/>
    </row>
    <row r="926">
      <c r="K926" s="58"/>
      <c r="L926" s="58"/>
      <c r="M926" s="58"/>
    </row>
    <row r="927">
      <c r="K927" s="58"/>
      <c r="L927" s="58"/>
      <c r="M927" s="58"/>
    </row>
    <row r="928">
      <c r="K928" s="58"/>
      <c r="L928" s="58"/>
      <c r="M928" s="58"/>
    </row>
    <row r="929">
      <c r="K929" s="58"/>
      <c r="L929" s="58"/>
      <c r="M929" s="58"/>
    </row>
    <row r="930">
      <c r="K930" s="58"/>
      <c r="L930" s="58"/>
      <c r="M930" s="58"/>
    </row>
    <row r="931">
      <c r="K931" s="58"/>
      <c r="L931" s="58"/>
      <c r="M931" s="58"/>
    </row>
    <row r="932">
      <c r="K932" s="58"/>
      <c r="L932" s="58"/>
      <c r="M932" s="58"/>
    </row>
    <row r="933">
      <c r="K933" s="58"/>
      <c r="L933" s="58"/>
      <c r="M933" s="58"/>
    </row>
    <row r="934">
      <c r="K934" s="58"/>
      <c r="L934" s="58"/>
      <c r="M934" s="58"/>
    </row>
    <row r="935">
      <c r="K935" s="58"/>
      <c r="L935" s="58"/>
      <c r="M935" s="58"/>
    </row>
    <row r="936">
      <c r="K936" s="58"/>
      <c r="L936" s="58"/>
      <c r="M936" s="58"/>
    </row>
    <row r="937">
      <c r="K937" s="58"/>
      <c r="L937" s="58"/>
      <c r="M937" s="58"/>
    </row>
    <row r="938">
      <c r="K938" s="58"/>
      <c r="L938" s="58"/>
      <c r="M938" s="58"/>
    </row>
    <row r="939">
      <c r="K939" s="58"/>
      <c r="L939" s="58"/>
      <c r="M939" s="58"/>
    </row>
    <row r="940">
      <c r="K940" s="58"/>
      <c r="L940" s="58"/>
      <c r="M940" s="58"/>
    </row>
    <row r="941">
      <c r="K941" s="58"/>
      <c r="L941" s="58"/>
      <c r="M941" s="58"/>
    </row>
    <row r="942">
      <c r="K942" s="58"/>
      <c r="L942" s="58"/>
      <c r="M942" s="58"/>
    </row>
    <row r="943">
      <c r="K943" s="58"/>
      <c r="L943" s="58"/>
      <c r="M943" s="58"/>
    </row>
    <row r="944">
      <c r="K944" s="58"/>
      <c r="L944" s="58"/>
      <c r="M944" s="58"/>
    </row>
    <row r="945">
      <c r="K945" s="58"/>
      <c r="L945" s="58"/>
      <c r="M945" s="58"/>
    </row>
    <row r="946">
      <c r="K946" s="58"/>
      <c r="L946" s="58"/>
      <c r="M946" s="58"/>
    </row>
    <row r="947">
      <c r="K947" s="58"/>
      <c r="L947" s="58"/>
      <c r="M947" s="58"/>
    </row>
    <row r="948">
      <c r="K948" s="58"/>
      <c r="L948" s="58"/>
      <c r="M948" s="58"/>
    </row>
    <row r="949">
      <c r="K949" s="58"/>
      <c r="L949" s="58"/>
      <c r="M949" s="58"/>
    </row>
    <row r="950">
      <c r="K950" s="58"/>
      <c r="L950" s="58"/>
      <c r="M950" s="58"/>
    </row>
    <row r="951">
      <c r="K951" s="58"/>
      <c r="L951" s="58"/>
      <c r="M951" s="58"/>
    </row>
    <row r="952">
      <c r="K952" s="58"/>
      <c r="L952" s="58"/>
      <c r="M952" s="58"/>
    </row>
    <row r="953">
      <c r="K953" s="58"/>
      <c r="L953" s="58"/>
      <c r="M953" s="58"/>
    </row>
    <row r="954">
      <c r="K954" s="58"/>
      <c r="L954" s="58"/>
      <c r="M954" s="58"/>
    </row>
    <row r="955">
      <c r="K955" s="58"/>
      <c r="L955" s="58"/>
      <c r="M955" s="58"/>
    </row>
    <row r="956">
      <c r="K956" s="58"/>
      <c r="L956" s="58"/>
      <c r="M956" s="58"/>
    </row>
    <row r="957">
      <c r="K957" s="58"/>
      <c r="L957" s="58"/>
      <c r="M957" s="58"/>
    </row>
    <row r="958">
      <c r="K958" s="58"/>
      <c r="L958" s="58"/>
      <c r="M958" s="58"/>
    </row>
    <row r="959">
      <c r="K959" s="58"/>
      <c r="L959" s="58"/>
      <c r="M959" s="58"/>
    </row>
    <row r="960">
      <c r="K960" s="58"/>
      <c r="L960" s="58"/>
      <c r="M960" s="58"/>
    </row>
    <row r="961">
      <c r="K961" s="58"/>
      <c r="L961" s="58"/>
      <c r="M961" s="58"/>
    </row>
    <row r="962">
      <c r="K962" s="58"/>
      <c r="L962" s="58"/>
      <c r="M962" s="58"/>
    </row>
    <row r="963">
      <c r="K963" s="58"/>
      <c r="L963" s="58"/>
      <c r="M963" s="58"/>
    </row>
    <row r="964">
      <c r="K964" s="58"/>
      <c r="L964" s="58"/>
      <c r="M964" s="58"/>
    </row>
    <row r="965">
      <c r="K965" s="58"/>
      <c r="L965" s="58"/>
      <c r="M965" s="58"/>
    </row>
    <row r="966">
      <c r="K966" s="58"/>
      <c r="L966" s="58"/>
      <c r="M966" s="58"/>
    </row>
    <row r="967">
      <c r="K967" s="58"/>
      <c r="L967" s="58"/>
      <c r="M967" s="58"/>
    </row>
    <row r="968">
      <c r="K968" s="58"/>
      <c r="L968" s="58"/>
      <c r="M968" s="58"/>
    </row>
    <row r="969">
      <c r="K969" s="58"/>
      <c r="L969" s="58"/>
      <c r="M969" s="58"/>
    </row>
    <row r="970">
      <c r="K970" s="58"/>
      <c r="L970" s="58"/>
      <c r="M970" s="58"/>
    </row>
    <row r="971">
      <c r="K971" s="58"/>
      <c r="L971" s="58"/>
      <c r="M971" s="58"/>
    </row>
    <row r="972">
      <c r="K972" s="58"/>
      <c r="L972" s="58"/>
      <c r="M972" s="58"/>
    </row>
    <row r="973">
      <c r="K973" s="58"/>
      <c r="L973" s="58"/>
      <c r="M973" s="58"/>
    </row>
    <row r="974">
      <c r="K974" s="58"/>
      <c r="L974" s="58"/>
      <c r="M974" s="58"/>
    </row>
    <row r="975">
      <c r="K975" s="58"/>
      <c r="L975" s="58"/>
      <c r="M975" s="58"/>
    </row>
    <row r="976">
      <c r="K976" s="58"/>
      <c r="L976" s="58"/>
      <c r="M976" s="58"/>
    </row>
    <row r="977">
      <c r="K977" s="58"/>
      <c r="L977" s="58"/>
      <c r="M977" s="58"/>
    </row>
    <row r="978">
      <c r="K978" s="58"/>
      <c r="L978" s="58"/>
      <c r="M978" s="58"/>
    </row>
    <row r="979">
      <c r="K979" s="58"/>
      <c r="L979" s="58"/>
      <c r="M979" s="58"/>
    </row>
    <row r="980">
      <c r="K980" s="58"/>
      <c r="L980" s="58"/>
      <c r="M980" s="58"/>
    </row>
    <row r="981">
      <c r="K981" s="58"/>
      <c r="L981" s="58"/>
      <c r="M981" s="58"/>
    </row>
    <row r="982">
      <c r="K982" s="58"/>
      <c r="L982" s="58"/>
      <c r="M982" s="58"/>
    </row>
    <row r="983">
      <c r="K983" s="58"/>
      <c r="L983" s="58"/>
      <c r="M983" s="58"/>
    </row>
    <row r="984">
      <c r="K984" s="58"/>
      <c r="L984" s="58"/>
      <c r="M984" s="58"/>
    </row>
    <row r="985">
      <c r="K985" s="58"/>
      <c r="L985" s="58"/>
      <c r="M985" s="58"/>
    </row>
    <row r="986">
      <c r="K986" s="58"/>
      <c r="L986" s="58"/>
      <c r="M986" s="58"/>
    </row>
    <row r="987">
      <c r="K987" s="58"/>
      <c r="L987" s="58"/>
      <c r="M987" s="58"/>
    </row>
    <row r="988">
      <c r="K988" s="58"/>
      <c r="L988" s="58"/>
      <c r="M988" s="58"/>
    </row>
    <row r="989">
      <c r="K989" s="58"/>
      <c r="L989" s="58"/>
      <c r="M989" s="58"/>
    </row>
    <row r="990">
      <c r="K990" s="58"/>
      <c r="L990" s="58"/>
      <c r="M990" s="58"/>
    </row>
    <row r="991">
      <c r="K991" s="58"/>
      <c r="L991" s="58"/>
      <c r="M991" s="58"/>
    </row>
    <row r="992">
      <c r="K992" s="58"/>
      <c r="L992" s="58"/>
      <c r="M992" s="58"/>
    </row>
    <row r="993">
      <c r="K993" s="58"/>
      <c r="L993" s="58"/>
      <c r="M993" s="58"/>
    </row>
    <row r="994">
      <c r="K994" s="58"/>
      <c r="L994" s="58"/>
      <c r="M994" s="58"/>
    </row>
    <row r="995">
      <c r="K995" s="58"/>
      <c r="L995" s="58"/>
      <c r="M995" s="58"/>
    </row>
    <row r="996">
      <c r="K996" s="58"/>
      <c r="L996" s="58"/>
      <c r="M996" s="58"/>
    </row>
    <row r="997">
      <c r="K997" s="58"/>
      <c r="L997" s="58"/>
      <c r="M997" s="58"/>
    </row>
    <row r="998">
      <c r="K998" s="58"/>
      <c r="L998" s="58"/>
      <c r="M998" s="58"/>
    </row>
    <row r="999">
      <c r="K999" s="58"/>
      <c r="L999" s="58"/>
      <c r="M999" s="58"/>
    </row>
    <row r="1000">
      <c r="K1000" s="58"/>
      <c r="L1000" s="58"/>
      <c r="M1000" s="58"/>
    </row>
  </sheetData>
  <dataValidations>
    <dataValidation type="list" allowBlank="1" showErrorMessage="1" sqref="J2:J562">
      <formula1>"Generalizable,1. Semantically dissimilar,2a. Project specific,2b. Applicability of context manager,One developer"</formula1>
    </dataValidation>
  </dataValidations>
  <drawing r:id="rId1"/>
</worksheet>
</file>