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73991C73-9B27-4513-9152-42F60BE661C6}" xr6:coauthVersionLast="47" xr6:coauthVersionMax="47" xr10:uidLastSave="{00000000-0000-0000-0000-000000000000}"/>
  <bookViews>
    <workbookView xWindow="-120" yWindow="-120" windowWidth="20730" windowHeight="11160" tabRatio="658" xr2:uid="{00000000-000D-0000-FFFF-FFFF00000000}"/>
  </bookViews>
  <sheets>
    <sheet name="etat d'importation 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7" l="1"/>
  <c r="O16" i="7" l="1"/>
  <c r="K18" i="7"/>
  <c r="M18" i="7" s="1"/>
  <c r="O18" i="7" s="1"/>
  <c r="V18" i="7" s="1"/>
  <c r="K2" i="7"/>
  <c r="M2" i="7" s="1"/>
  <c r="O2" i="7" s="1"/>
  <c r="Q18" i="7" l="1"/>
  <c r="W18" i="7"/>
  <c r="K3" i="7"/>
  <c r="M3" i="7" s="1"/>
  <c r="O3" i="7" s="1"/>
  <c r="K5" i="7"/>
  <c r="M5" i="7" s="1"/>
  <c r="O5" i="7" s="1"/>
  <c r="K10" i="7"/>
  <c r="M10" i="7" s="1"/>
  <c r="O10" i="7" s="1"/>
  <c r="V2" i="7"/>
  <c r="Q2" i="7"/>
  <c r="W2" i="7"/>
  <c r="Y2" i="7" s="1"/>
  <c r="K8" i="7"/>
  <c r="M8" i="7" s="1"/>
  <c r="O8" i="7" s="1"/>
  <c r="K15" i="7"/>
  <c r="M15" i="7" s="1"/>
  <c r="O15" i="7" s="1"/>
  <c r="K19" i="7"/>
  <c r="M19" i="7" s="1"/>
  <c r="O19" i="7" s="1"/>
  <c r="W16" i="7"/>
  <c r="Q16" i="7"/>
  <c r="V16" i="7"/>
  <c r="K13" i="7" l="1"/>
  <c r="M13" i="7" s="1"/>
  <c r="O13" i="7" s="1"/>
  <c r="K11" i="7"/>
  <c r="M11" i="7" s="1"/>
  <c r="O11" i="7" s="1"/>
  <c r="K9" i="7"/>
  <c r="M9" i="7" s="1"/>
  <c r="O9" i="7" s="1"/>
  <c r="Q8" i="7"/>
  <c r="V8" i="7"/>
  <c r="W8" i="7"/>
  <c r="W19" i="7"/>
  <c r="V19" i="7"/>
  <c r="Q19" i="7"/>
  <c r="V5" i="7"/>
  <c r="Q5" i="7"/>
  <c r="W5" i="7"/>
  <c r="V3" i="7"/>
  <c r="Q3" i="7"/>
  <c r="W3" i="7"/>
  <c r="K4" i="7"/>
  <c r="M4" i="7" s="1"/>
  <c r="O4" i="7" s="1"/>
  <c r="K14" i="7"/>
  <c r="M14" i="7" s="1"/>
  <c r="O14" i="7" s="1"/>
  <c r="K12" i="7"/>
  <c r="M12" i="7" s="1"/>
  <c r="O12" i="7" s="1"/>
  <c r="K7" i="7"/>
  <c r="M7" i="7" s="1"/>
  <c r="O7" i="7" s="1"/>
  <c r="V15" i="7"/>
  <c r="Q15" i="7"/>
  <c r="W15" i="7"/>
  <c r="K6" i="7"/>
  <c r="M6" i="7" s="1"/>
  <c r="O6" i="7" s="1"/>
  <c r="K17" i="7"/>
  <c r="M17" i="7" s="1"/>
  <c r="O17" i="7" s="1"/>
  <c r="Q10" i="7"/>
  <c r="V10" i="7"/>
  <c r="W10" i="7"/>
  <c r="V6" i="7" l="1"/>
  <c r="Q6" i="7"/>
  <c r="W6" i="7"/>
  <c r="V7" i="7"/>
  <c r="Q7" i="7"/>
  <c r="W7" i="7"/>
  <c r="W14" i="7"/>
  <c r="V14" i="7"/>
  <c r="Q14" i="7"/>
  <c r="V9" i="7"/>
  <c r="Q9" i="7"/>
  <c r="W9" i="7"/>
  <c r="Q11" i="7"/>
  <c r="V11" i="7"/>
  <c r="W11" i="7"/>
  <c r="W17" i="7"/>
  <c r="Q17" i="7"/>
  <c r="V17" i="7"/>
  <c r="W12" i="7"/>
  <c r="V12" i="7"/>
  <c r="Q12" i="7"/>
  <c r="V13" i="7"/>
  <c r="Q13" i="7"/>
  <c r="W13" i="7"/>
  <c r="V4" i="7"/>
  <c r="Q4" i="7"/>
  <c r="W4" i="7"/>
  <c r="AB2" i="7" l="1"/>
  <c r="Y3" i="7"/>
  <c r="AB3" i="7" s="1"/>
  <c r="Y4" i="7"/>
  <c r="AB4" i="7" s="1"/>
  <c r="Y5" i="7"/>
  <c r="AB5" i="7" s="1"/>
  <c r="Y6" i="7"/>
  <c r="AB6" i="7" s="1"/>
  <c r="Y7" i="7"/>
  <c r="AB7" i="7" s="1"/>
  <c r="Y8" i="7"/>
  <c r="AB8" i="7" s="1"/>
  <c r="Y9" i="7"/>
  <c r="AB9" i="7" s="1"/>
  <c r="Y10" i="7"/>
  <c r="AB10" i="7" s="1"/>
  <c r="Y11" i="7"/>
  <c r="AB11" i="7" s="1"/>
  <c r="Y12" i="7"/>
  <c r="AB12" i="7" s="1"/>
  <c r="Y13" i="7"/>
  <c r="AB13" i="7" s="1"/>
  <c r="Y14" i="7"/>
  <c r="AB14" i="7" s="1"/>
  <c r="Y15" i="7"/>
  <c r="AB15" i="7" s="1"/>
  <c r="Y16" i="7"/>
  <c r="AB16" i="7" s="1"/>
  <c r="Y17" i="7"/>
  <c r="AB17" i="7" s="1"/>
  <c r="Y18" i="7"/>
  <c r="AB18" i="7" s="1"/>
  <c r="Y19" i="7"/>
  <c r="AB19" i="7" s="1"/>
</calcChain>
</file>

<file path=xl/sharedStrings.xml><?xml version="1.0" encoding="utf-8"?>
<sst xmlns="http://schemas.openxmlformats.org/spreadsheetml/2006/main" count="232" uniqueCount="82">
  <si>
    <t>Nouveau code Article</t>
  </si>
  <si>
    <t>Nouvelle désignation Article</t>
  </si>
  <si>
    <t>prix transpor mahindra HT</t>
  </si>
  <si>
    <t>Ciment CPA 42.5 CJO  - Sac</t>
  </si>
  <si>
    <t>Sac</t>
  </si>
  <si>
    <t>Ciment CPA 42.5 CJO Wagon BEK- - Sac</t>
  </si>
  <si>
    <t>Ciment CPA 42.5 SCE - Sac</t>
  </si>
  <si>
    <t>Ciment CPA 42.5 SCE Wagon BEK - Sac</t>
  </si>
  <si>
    <t>Ciment CPA 42.5 SOTACIB KAIROUAN  - Sac</t>
  </si>
  <si>
    <t>Ciment NORMAL 32.5 CJO  - Sac</t>
  </si>
  <si>
    <t>Ciment NORMAL 32.5 CJO Wagon BEK - Sac</t>
  </si>
  <si>
    <t>Ciment NORMAL 32.5 SCE  - Sac</t>
  </si>
  <si>
    <t>Ciment NORMAL 32.5 SCE Wagon BEK - Sac</t>
  </si>
  <si>
    <t>Ciment NORMAL 32.5 SOTACIB KAIROUAN - Sac</t>
  </si>
  <si>
    <t>Ciment HRS 42.5 CJO - Sac</t>
  </si>
  <si>
    <t>Ciment HRS 42.5 CJO Wagon BEK-  Sac</t>
  </si>
  <si>
    <t>Ciment HRS 42.5 SOTACIB KAIROUAN-  Sac</t>
  </si>
  <si>
    <t>CHAUX CJO Wagon BEK-  Sac</t>
  </si>
  <si>
    <t>CHAUX SCE -  Sac</t>
  </si>
  <si>
    <t>CHAUX SOTACIB KAIROUAN -  Sac</t>
  </si>
  <si>
    <t>Marge</t>
  </si>
  <si>
    <t>Categorie</t>
  </si>
  <si>
    <t>Famille</t>
  </si>
  <si>
    <t>Sous Famille</t>
  </si>
  <si>
    <t>Type article</t>
  </si>
  <si>
    <t>Unite</t>
  </si>
  <si>
    <t>Prix Fournisseur</t>
  </si>
  <si>
    <t>Remise fournisseur %</t>
  </si>
  <si>
    <t>Remise Fourn en Montant</t>
  </si>
  <si>
    <t>Prix F Apres Remise</t>
  </si>
  <si>
    <t>Taux Fodec</t>
  </si>
  <si>
    <t>Montant Fodec</t>
  </si>
  <si>
    <t>Redevance</t>
  </si>
  <si>
    <t>Prix Achat HT</t>
  </si>
  <si>
    <t>TVA Article</t>
  </si>
  <si>
    <t>PrixAchat TTC</t>
  </si>
  <si>
    <t>T TVA TR</t>
  </si>
  <si>
    <t>T TVA M%ahindra</t>
  </si>
  <si>
    <t>PrixRevient HT</t>
  </si>
  <si>
    <t>Prix revient TTC</t>
  </si>
  <si>
    <t>Marge Appliqué</t>
  </si>
  <si>
    <t>Sans Remise</t>
  </si>
  <si>
    <t>Plafond  Remise</t>
  </si>
  <si>
    <t>Prix Vente HT</t>
  </si>
  <si>
    <t>Prix Vente TTC</t>
  </si>
  <si>
    <t>Lot Serie</t>
  </si>
  <si>
    <t>Alerte stock</t>
  </si>
  <si>
    <t>Reapro Stock</t>
  </si>
  <si>
    <t>Stock Max</t>
  </si>
  <si>
    <t>Vente stock Negative</t>
  </si>
  <si>
    <t xml:space="preserve">CIMENT </t>
  </si>
  <si>
    <t>CPA</t>
  </si>
  <si>
    <t>Produit</t>
  </si>
  <si>
    <t>Revient</t>
  </si>
  <si>
    <t>Oui</t>
  </si>
  <si>
    <t>Non</t>
  </si>
  <si>
    <t>normal</t>
  </si>
  <si>
    <t xml:space="preserve">hrs </t>
  </si>
  <si>
    <t>Ciment HRS 42.5 SCE-  Sac-D</t>
  </si>
  <si>
    <t>CHAUX CJO  -  Sac-D</t>
  </si>
  <si>
    <t>CHAUX</t>
  </si>
  <si>
    <t>CPA200D-SAC</t>
  </si>
  <si>
    <t>CPA200W-BKS</t>
  </si>
  <si>
    <t>CPA100W-BKS</t>
  </si>
  <si>
    <t>CPA300D-SAC</t>
  </si>
  <si>
    <t>NOR200D-SAC</t>
  </si>
  <si>
    <t>NOR200W-BKS</t>
  </si>
  <si>
    <t>NOR100D-SAC</t>
  </si>
  <si>
    <t>NOR100W-BKS</t>
  </si>
  <si>
    <t>NOR300D-SAC</t>
  </si>
  <si>
    <t>HRS200 D-SAC</t>
  </si>
  <si>
    <t>HRS200 W-BKS</t>
  </si>
  <si>
    <t>HRS100D-SAC</t>
  </si>
  <si>
    <t>HRS300D-SAC</t>
  </si>
  <si>
    <t>CHA200D-SAC</t>
  </si>
  <si>
    <t>CHA200W-BKS</t>
  </si>
  <si>
    <t>CHA100D-SAC</t>
  </si>
  <si>
    <t>CHAUX300D-SAC</t>
  </si>
  <si>
    <t>CPA100D-SAC</t>
  </si>
  <si>
    <t>Prix transport HTVA /sac</t>
  </si>
  <si>
    <t>depot</t>
  </si>
  <si>
    <t>wagon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</si>
</sst>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&quot; &quot;##0.000"/>
    <numFmt numFmtId="165" formatCode="#&quot; &quot;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/>
    </xf>
    <xf numFmtId="0" fontId="3" fillId="5" borderId="9" xfId="0" applyFont="1" applyFill="1" applyBorder="1" applyAlignment="1">
      <alignment vertical="center"/>
    </xf>
    <xf numFmtId="164" fontId="3" fillId="7" borderId="5" xfId="0" applyNumberFormat="1" applyFont="1" applyFill="1" applyBorder="1" applyAlignment="1">
      <alignment horizontal="center" vertical="center"/>
    </xf>
    <xf numFmtId="164" fontId="4" fillId="7" borderId="6" xfId="1" applyNumberFormat="1" applyFont="1" applyFill="1" applyBorder="1" applyAlignment="1">
      <alignment horizontal="center" vertical="center"/>
    </xf>
    <xf numFmtId="164" fontId="4" fillId="7" borderId="5" xfId="0" applyNumberFormat="1" applyFont="1" applyFill="1" applyBorder="1" applyAlignment="1">
      <alignment horizontal="center" vertical="center"/>
    </xf>
    <xf numFmtId="164" fontId="3" fillId="7" borderId="4" xfId="1" applyNumberFormat="1" applyFont="1" applyFill="1" applyBorder="1" applyAlignment="1">
      <alignment horizontal="center" vertical="center"/>
    </xf>
    <xf numFmtId="164" fontId="3" fillId="7" borderId="8" xfId="1" applyNumberFormat="1" applyFont="1" applyFill="1" applyBorder="1" applyAlignment="1">
      <alignment horizontal="center" vertical="center"/>
    </xf>
    <xf numFmtId="164" fontId="4" fillId="7" borderId="4" xfId="1" applyNumberFormat="1" applyFont="1" applyFill="1" applyBorder="1" applyAlignment="1">
      <alignment horizontal="center" vertical="center"/>
    </xf>
    <xf numFmtId="164" fontId="5" fillId="7" borderId="6" xfId="1" applyNumberFormat="1" applyFont="1" applyFill="1" applyBorder="1" applyAlignment="1">
      <alignment horizontal="center" vertical="center"/>
    </xf>
    <xf numFmtId="164" fontId="3" fillId="7" borderId="6" xfId="1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164" fontId="2" fillId="11" borderId="10" xfId="0" applyNumberFormat="1" applyFont="1" applyFill="1" applyBorder="1" applyAlignment="1">
      <alignment horizontal="center" vertical="center" wrapText="1"/>
    </xf>
    <xf numFmtId="164" fontId="2" fillId="11" borderId="2" xfId="0" applyNumberFormat="1" applyFont="1" applyFill="1" applyBorder="1" applyAlignment="1">
      <alignment horizontal="center" vertical="center" wrapText="1"/>
    </xf>
    <xf numFmtId="164" fontId="2" fillId="7" borderId="2" xfId="0" applyNumberFormat="1" applyFont="1" applyFill="1" applyBorder="1" applyAlignment="1">
      <alignment horizontal="center" vertical="center" wrapText="1"/>
    </xf>
    <xf numFmtId="164" fontId="2" fillId="8" borderId="13" xfId="0" applyNumberFormat="1" applyFont="1" applyFill="1" applyBorder="1" applyAlignment="1">
      <alignment horizontal="center" vertical="center" wrapText="1"/>
    </xf>
    <xf numFmtId="164" fontId="2" fillId="9" borderId="13" xfId="0" applyNumberFormat="1" applyFont="1" applyFill="1" applyBorder="1" applyAlignment="1">
      <alignment horizontal="center" vertical="center" wrapText="1"/>
    </xf>
    <xf numFmtId="164" fontId="2" fillId="10" borderId="2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/>
    </xf>
    <xf numFmtId="3" fontId="6" fillId="11" borderId="4" xfId="0" applyNumberFormat="1" applyFont="1" applyFill="1" applyBorder="1" applyAlignment="1">
      <alignment horizontal="center" vertical="center"/>
    </xf>
    <xf numFmtId="164" fontId="4" fillId="7" borderId="8" xfId="1" applyNumberFormat="1" applyFont="1" applyFill="1" applyBorder="1" applyAlignment="1">
      <alignment horizontal="center" vertical="center"/>
    </xf>
    <xf numFmtId="164" fontId="3" fillId="7" borderId="14" xfId="0" applyNumberFormat="1" applyFont="1" applyFill="1" applyBorder="1" applyAlignment="1">
      <alignment horizontal="center" vertical="center"/>
    </xf>
    <xf numFmtId="164" fontId="3" fillId="7" borderId="14" xfId="1" applyNumberFormat="1" applyFont="1" applyFill="1" applyBorder="1" applyAlignment="1">
      <alignment horizontal="center" vertical="center"/>
    </xf>
    <xf numFmtId="164" fontId="4" fillId="8" borderId="8" xfId="1" applyNumberFormat="1" applyFont="1" applyFill="1" applyBorder="1" applyAlignment="1">
      <alignment horizontal="center" vertical="center"/>
    </xf>
    <xf numFmtId="164" fontId="4" fillId="9" borderId="8" xfId="1" applyNumberFormat="1" applyFont="1" applyFill="1" applyBorder="1" applyAlignment="1">
      <alignment horizontal="center" vertical="center"/>
    </xf>
    <xf numFmtId="164" fontId="4" fillId="10" borderId="5" xfId="0" applyNumberFormat="1" applyFont="1" applyFill="1" applyBorder="1" applyAlignment="1">
      <alignment horizontal="center" vertical="center"/>
    </xf>
    <xf numFmtId="165" fontId="4" fillId="2" borderId="5" xfId="0" applyNumberFormat="1" applyFont="1" applyFill="1" applyBorder="1" applyAlignment="1">
      <alignment horizontal="center" vertical="center"/>
    </xf>
    <xf numFmtId="164" fontId="4" fillId="7" borderId="14" xfId="0" applyNumberFormat="1" applyFont="1" applyFill="1" applyBorder="1" applyAlignment="1">
      <alignment horizontal="center" vertical="center"/>
    </xf>
    <xf numFmtId="164" fontId="4" fillId="7" borderId="14" xfId="1" applyNumberFormat="1" applyFont="1" applyFill="1" applyBorder="1" applyAlignment="1">
      <alignment horizontal="center" vertical="center"/>
    </xf>
    <xf numFmtId="164" fontId="2" fillId="7" borderId="13" xfId="0" applyNumberFormat="1" applyFont="1" applyFill="1" applyBorder="1" applyAlignment="1">
      <alignment horizontal="center" vertical="center" wrapText="1"/>
    </xf>
    <xf numFmtId="164" fontId="4" fillId="3" borderId="8" xfId="1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164" fontId="4" fillId="6" borderId="6" xfId="1" applyNumberFormat="1" applyFont="1" applyFill="1" applyBorder="1" applyAlignment="1">
      <alignment horizontal="center" vertical="center"/>
    </xf>
    <xf numFmtId="164" fontId="4" fillId="6" borderId="8" xfId="1" applyNumberFormat="1" applyFont="1" applyFill="1" applyBorder="1" applyAlignment="1">
      <alignment horizontal="center" vertical="center"/>
    </xf>
    <xf numFmtId="164" fontId="4" fillId="6" borderId="5" xfId="0" applyNumberFormat="1" applyFont="1" applyFill="1" applyBorder="1" applyAlignment="1">
      <alignment horizontal="center" vertical="center"/>
    </xf>
    <xf numFmtId="164" fontId="4" fillId="6" borderId="14" xfId="0" applyNumberFormat="1" applyFont="1" applyFill="1" applyBorder="1" applyAlignment="1">
      <alignment horizontal="center" vertical="center"/>
    </xf>
    <xf numFmtId="164" fontId="4" fillId="6" borderId="4" xfId="1" applyNumberFormat="1" applyFont="1" applyFill="1" applyBorder="1" applyAlignment="1">
      <alignment horizontal="center" vertical="center"/>
    </xf>
    <xf numFmtId="164" fontId="4" fillId="6" borderId="14" xfId="1" applyNumberFormat="1" applyFont="1" applyFill="1" applyBorder="1" applyAlignment="1">
      <alignment horizontal="center" vertical="center"/>
    </xf>
    <xf numFmtId="164" fontId="5" fillId="6" borderId="14" xfId="1" applyNumberFormat="1" applyFont="1" applyFill="1" applyBorder="1" applyAlignment="1">
      <alignment horizontal="center" vertical="center"/>
    </xf>
    <xf numFmtId="3" fontId="6" fillId="11" borderId="7" xfId="0" applyNumberFormat="1" applyFont="1" applyFill="1" applyBorder="1" applyAlignment="1">
      <alignment horizontal="center" vertical="center"/>
    </xf>
    <xf numFmtId="164" fontId="3" fillId="6" borderId="14" xfId="1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5" fillId="3" borderId="6" xfId="1" applyNumberFormat="1" applyFont="1" applyFill="1" applyBorder="1" applyAlignment="1">
      <alignment horizontal="center" vertical="center"/>
    </xf>
    <xf numFmtId="164" fontId="5" fillId="6" borderId="6" xfId="1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tabSelected="1" zoomScale="75" zoomScaleNormal="75" workbookViewId="0">
      <selection activeCell="B1" sqref="B1"/>
    </sheetView>
  </sheetViews>
  <sheetFormatPr baseColWidth="10" defaultColWidth="11.42578125" defaultRowHeight="15" x14ac:dyDescent="0.25"/>
  <cols>
    <col min="1" max="1" width="32.140625" customWidth="1"/>
    <col min="2" max="2" width="72.85546875" customWidth="1"/>
    <col min="3" max="3" width="17" customWidth="1"/>
    <col min="4" max="4" width="17.7109375" customWidth="1"/>
    <col min="5" max="5" width="13.5703125" customWidth="1"/>
    <col min="6" max="6" width="14.28515625" customWidth="1"/>
    <col min="7" max="7" width="14.5703125" customWidth="1"/>
    <col min="8" max="8" width="21.140625" customWidth="1"/>
    <col min="9" max="9" width="11.5703125" bestFit="1" customWidth="1"/>
    <col min="10" max="10" width="10.7109375" customWidth="1"/>
    <col min="11" max="11" width="14.5703125" customWidth="1"/>
    <col min="12" max="14" width="11.5703125" bestFit="1" customWidth="1"/>
    <col min="15" max="15" width="12" bestFit="1" customWidth="1"/>
    <col min="16" max="16" width="15" customWidth="1"/>
    <col min="17" max="17" width="20.85546875" customWidth="1"/>
    <col min="18" max="18" width="34.28515625" customWidth="1"/>
    <col min="19" max="19" width="22.7109375" customWidth="1"/>
    <col min="20" max="20" width="17.42578125" customWidth="1"/>
    <col min="21" max="21" width="19" customWidth="1"/>
    <col min="22" max="22" width="17.85546875" customWidth="1"/>
    <col min="23" max="23" width="16.85546875" customWidth="1"/>
    <col min="25" max="25" width="15.140625" customWidth="1"/>
    <col min="28" max="28" width="15.7109375" customWidth="1"/>
    <col min="29" max="29" width="12.42578125" customWidth="1"/>
    <col min="30" max="30" width="17.42578125" customWidth="1"/>
    <col min="31" max="31" width="15.85546875" customWidth="1"/>
    <col min="32" max="32" width="13.5703125" customWidth="1"/>
    <col min="33" max="33" width="16" bestFit="1" customWidth="1"/>
  </cols>
  <sheetData>
    <row r="1" spans="1:34" ht="105.75" thickBot="1" x14ac:dyDescent="0.3">
      <c r="A1" s="1" t="s">
        <v>0</v>
      </c>
      <c r="B1" s="2" t="s">
        <v>1</v>
      </c>
      <c r="C1" s="2" t="s">
        <v>21</v>
      </c>
      <c r="D1" s="2" t="s">
        <v>22</v>
      </c>
      <c r="E1" s="2" t="s">
        <v>23</v>
      </c>
      <c r="F1" s="2" t="s">
        <v>24</v>
      </c>
      <c r="G1" s="14" t="s">
        <v>25</v>
      </c>
      <c r="H1" s="3" t="s">
        <v>26</v>
      </c>
      <c r="I1" s="15" t="s">
        <v>27</v>
      </c>
      <c r="J1" s="15" t="s">
        <v>28</v>
      </c>
      <c r="K1" s="15" t="s">
        <v>29</v>
      </c>
      <c r="L1" s="15" t="s">
        <v>30</v>
      </c>
      <c r="M1" s="15" t="s">
        <v>31</v>
      </c>
      <c r="N1" s="15" t="s">
        <v>32</v>
      </c>
      <c r="O1" s="3" t="s">
        <v>33</v>
      </c>
      <c r="P1" s="15" t="s">
        <v>34</v>
      </c>
      <c r="Q1" s="15" t="s">
        <v>35</v>
      </c>
      <c r="R1" s="16" t="s">
        <v>79</v>
      </c>
      <c r="S1" s="16" t="s">
        <v>36</v>
      </c>
      <c r="T1" s="17" t="s">
        <v>2</v>
      </c>
      <c r="U1" s="18" t="s">
        <v>37</v>
      </c>
      <c r="V1" s="19" t="s">
        <v>38</v>
      </c>
      <c r="W1" s="19" t="s">
        <v>39</v>
      </c>
      <c r="X1" s="20" t="s">
        <v>40</v>
      </c>
      <c r="Y1" s="20" t="s">
        <v>20</v>
      </c>
      <c r="Z1" s="21" t="s">
        <v>41</v>
      </c>
      <c r="AA1" s="21" t="s">
        <v>42</v>
      </c>
      <c r="AB1" s="22" t="s">
        <v>43</v>
      </c>
      <c r="AC1" s="22" t="s">
        <v>44</v>
      </c>
      <c r="AD1" s="23" t="s">
        <v>45</v>
      </c>
      <c r="AE1" s="23" t="s">
        <v>46</v>
      </c>
      <c r="AF1" s="23" t="s">
        <v>47</v>
      </c>
      <c r="AG1" s="23" t="s">
        <v>48</v>
      </c>
      <c r="AH1" s="23" t="s">
        <v>49</v>
      </c>
    </row>
    <row r="2" spans="1:34" ht="24" thickBot="1" x14ac:dyDescent="0.3">
      <c r="A2" s="24" t="s">
        <v>61</v>
      </c>
      <c r="B2" s="4" t="s">
        <v>3</v>
      </c>
      <c r="C2" s="2" t="s">
        <v>50</v>
      </c>
      <c r="D2" s="2" t="s">
        <v>51</v>
      </c>
      <c r="E2" s="2" t="s">
        <v>80</v>
      </c>
      <c r="F2" s="2" t="s">
        <v>52</v>
      </c>
      <c r="G2" s="14" t="s">
        <v>4</v>
      </c>
      <c r="H2" s="12">
        <v>12.75</v>
      </c>
      <c r="I2" s="25">
        <v>0</v>
      </c>
      <c r="J2" s="10">
        <v>0</v>
      </c>
      <c r="K2" s="10">
        <f t="shared" ref="K2:K19" si="0">H2*(100-I2)/100 -J2</f>
        <v>12.75</v>
      </c>
      <c r="L2" s="10">
        <v>0</v>
      </c>
      <c r="M2" s="10">
        <f t="shared" ref="M2:M19" si="1">K2*L2/100</f>
        <v>0</v>
      </c>
      <c r="N2" s="10">
        <v>0.15</v>
      </c>
      <c r="O2" s="13">
        <f>H2*(100-I2)/100-J2 +M2</f>
        <v>12.75</v>
      </c>
      <c r="P2" s="10">
        <v>19</v>
      </c>
      <c r="Q2" s="10">
        <f t="shared" ref="Q2:Q19" si="2">O2*(100+P2)/100+N2</f>
        <v>15.3225</v>
      </c>
      <c r="R2" s="6">
        <v>0.60750000000000004</v>
      </c>
      <c r="S2" s="26">
        <v>7</v>
      </c>
      <c r="T2" s="9">
        <v>0.28000000000000003</v>
      </c>
      <c r="U2" s="27">
        <v>7</v>
      </c>
      <c r="V2" s="27">
        <f>O2+R2+T2+N2</f>
        <v>13.7875</v>
      </c>
      <c r="W2" s="27">
        <f t="shared" ref="W2:W10" si="3">O2*1.19+R2*1.07+T2*1.07+N2</f>
        <v>16.272124999999999</v>
      </c>
      <c r="X2" s="20" t="s">
        <v>53</v>
      </c>
      <c r="Y2" s="28">
        <f>((AC2-W2)/W2)*100</f>
        <v>4.4731404165098345</v>
      </c>
      <c r="Z2" s="29" t="s">
        <v>54</v>
      </c>
      <c r="AA2" s="29">
        <v>0</v>
      </c>
      <c r="AB2" s="30">
        <f>(O2+R2+T2)*(100+Y2)/100</f>
        <v>14.247524524301527</v>
      </c>
      <c r="AC2" s="30">
        <v>17</v>
      </c>
      <c r="AD2" s="23" t="s">
        <v>55</v>
      </c>
      <c r="AE2" s="31">
        <v>600</v>
      </c>
      <c r="AF2" s="23">
        <v>0</v>
      </c>
      <c r="AG2" s="31">
        <v>1200</v>
      </c>
      <c r="AH2" s="23" t="s">
        <v>55</v>
      </c>
    </row>
    <row r="3" spans="1:34" ht="24" thickBot="1" x14ac:dyDescent="0.3">
      <c r="A3" s="24" t="s">
        <v>62</v>
      </c>
      <c r="B3" s="4" t="s">
        <v>5</v>
      </c>
      <c r="C3" s="2" t="s">
        <v>50</v>
      </c>
      <c r="D3" s="2" t="s">
        <v>51</v>
      </c>
      <c r="E3" s="2" t="s">
        <v>81</v>
      </c>
      <c r="F3" s="2" t="s">
        <v>52</v>
      </c>
      <c r="G3" s="14" t="s">
        <v>4</v>
      </c>
      <c r="H3" s="12">
        <v>12.75</v>
      </c>
      <c r="I3" s="25">
        <v>0</v>
      </c>
      <c r="J3" s="25">
        <v>0</v>
      </c>
      <c r="K3" s="25">
        <f t="shared" si="0"/>
        <v>12.75</v>
      </c>
      <c r="L3" s="25">
        <v>0</v>
      </c>
      <c r="M3" s="25">
        <f t="shared" si="1"/>
        <v>0</v>
      </c>
      <c r="N3" s="25">
        <v>0.15</v>
      </c>
      <c r="O3" s="7">
        <f t="shared" ref="O3:O19" si="4">H3*(100-I3)/100-J3 +M3</f>
        <v>12.75</v>
      </c>
      <c r="P3" s="25">
        <v>19</v>
      </c>
      <c r="Q3" s="25">
        <f t="shared" si="2"/>
        <v>15.3225</v>
      </c>
      <c r="R3" s="8">
        <v>0.45800000000000002</v>
      </c>
      <c r="S3" s="32">
        <v>7</v>
      </c>
      <c r="T3" s="11">
        <v>0.28000000000000003</v>
      </c>
      <c r="U3" s="33">
        <v>7</v>
      </c>
      <c r="V3" s="33">
        <f t="shared" ref="V3:V19" si="5">O3+R3+T3</f>
        <v>13.488</v>
      </c>
      <c r="W3" s="27">
        <f t="shared" si="3"/>
        <v>16.112159999999999</v>
      </c>
      <c r="X3" s="20" t="s">
        <v>53</v>
      </c>
      <c r="Y3" s="28">
        <f t="shared" ref="Y3:Y19" si="6">((AC3-W3)/W3)*100</f>
        <v>5.5103722902453844</v>
      </c>
      <c r="Z3" s="29" t="s">
        <v>54</v>
      </c>
      <c r="AA3" s="29">
        <v>0</v>
      </c>
      <c r="AB3" s="30">
        <f t="shared" ref="AB3:AB19" si="7">(O3+R3+T3)*(100+Y3)/100</f>
        <v>14.231239014508297</v>
      </c>
      <c r="AC3" s="30">
        <v>17</v>
      </c>
      <c r="AD3" s="23" t="s">
        <v>55</v>
      </c>
      <c r="AE3" s="31">
        <v>800</v>
      </c>
      <c r="AF3" s="23">
        <v>0</v>
      </c>
      <c r="AG3" s="31">
        <v>1600</v>
      </c>
      <c r="AH3" s="23" t="s">
        <v>55</v>
      </c>
    </row>
    <row r="4" spans="1:34" ht="24" thickBot="1" x14ac:dyDescent="0.3">
      <c r="A4" s="24" t="s">
        <v>78</v>
      </c>
      <c r="B4" s="4" t="s">
        <v>6</v>
      </c>
      <c r="C4" s="2" t="s">
        <v>50</v>
      </c>
      <c r="D4" s="2" t="s">
        <v>51</v>
      </c>
      <c r="E4" s="2" t="s">
        <v>80</v>
      </c>
      <c r="F4" s="2" t="s">
        <v>52</v>
      </c>
      <c r="G4" s="14" t="s">
        <v>4</v>
      </c>
      <c r="H4" s="12">
        <v>13.515000000000001</v>
      </c>
      <c r="I4" s="25">
        <v>0</v>
      </c>
      <c r="J4" s="25">
        <v>0</v>
      </c>
      <c r="K4" s="10">
        <f t="shared" si="0"/>
        <v>13.515000000000001</v>
      </c>
      <c r="L4" s="10">
        <v>0</v>
      </c>
      <c r="M4" s="10">
        <f t="shared" si="1"/>
        <v>0</v>
      </c>
      <c r="N4" s="10">
        <v>0.15</v>
      </c>
      <c r="O4" s="13">
        <f t="shared" si="4"/>
        <v>13.515000000000001</v>
      </c>
      <c r="P4" s="10">
        <v>19</v>
      </c>
      <c r="Q4" s="10">
        <f t="shared" si="2"/>
        <v>16.232849999999999</v>
      </c>
      <c r="R4" s="6">
        <v>0.46725000000000005</v>
      </c>
      <c r="S4" s="26">
        <v>7</v>
      </c>
      <c r="T4" s="9">
        <v>0.28000000000000003</v>
      </c>
      <c r="U4" s="27">
        <v>7</v>
      </c>
      <c r="V4" s="27">
        <f t="shared" si="5"/>
        <v>14.26225</v>
      </c>
      <c r="W4" s="27">
        <f t="shared" si="3"/>
        <v>17.032407500000001</v>
      </c>
      <c r="X4" s="20" t="s">
        <v>53</v>
      </c>
      <c r="Y4" s="28">
        <f t="shared" si="6"/>
        <v>3.9195427892386778</v>
      </c>
      <c r="Z4" s="29" t="s">
        <v>54</v>
      </c>
      <c r="AA4" s="29">
        <v>0</v>
      </c>
      <c r="AB4" s="30">
        <f t="shared" si="7"/>
        <v>14.821264991458193</v>
      </c>
      <c r="AC4" s="30">
        <v>17.7</v>
      </c>
      <c r="AD4" s="23" t="s">
        <v>55</v>
      </c>
      <c r="AE4" s="31">
        <v>600</v>
      </c>
      <c r="AF4" s="23">
        <v>0</v>
      </c>
      <c r="AG4" s="31">
        <v>1200</v>
      </c>
      <c r="AH4" s="23" t="s">
        <v>55</v>
      </c>
    </row>
    <row r="5" spans="1:34" ht="24" thickBot="1" x14ac:dyDescent="0.3">
      <c r="A5" s="24" t="s">
        <v>63</v>
      </c>
      <c r="B5" s="4" t="s">
        <v>7</v>
      </c>
      <c r="C5" s="2" t="s">
        <v>50</v>
      </c>
      <c r="D5" s="2" t="s">
        <v>51</v>
      </c>
      <c r="E5" s="2" t="s">
        <v>81</v>
      </c>
      <c r="F5" s="2" t="s">
        <v>52</v>
      </c>
      <c r="G5" s="14" t="s">
        <v>4</v>
      </c>
      <c r="H5" s="12">
        <v>13.515000000000001</v>
      </c>
      <c r="I5" s="25">
        <v>0</v>
      </c>
      <c r="J5" s="25">
        <v>0</v>
      </c>
      <c r="K5" s="25">
        <f t="shared" si="0"/>
        <v>13.515000000000001</v>
      </c>
      <c r="L5" s="25">
        <v>0</v>
      </c>
      <c r="M5" s="25">
        <f t="shared" si="1"/>
        <v>0</v>
      </c>
      <c r="N5" s="25">
        <v>0.15</v>
      </c>
      <c r="O5" s="7">
        <f t="shared" si="4"/>
        <v>13.515000000000001</v>
      </c>
      <c r="P5" s="25">
        <v>19</v>
      </c>
      <c r="Q5" s="25">
        <f t="shared" si="2"/>
        <v>16.232849999999999</v>
      </c>
      <c r="R5" s="8">
        <v>0.24</v>
      </c>
      <c r="S5" s="32">
        <v>7</v>
      </c>
      <c r="T5" s="11">
        <v>0.28000000000000003</v>
      </c>
      <c r="U5" s="33">
        <v>7</v>
      </c>
      <c r="V5" s="33">
        <f t="shared" si="5"/>
        <v>14.035</v>
      </c>
      <c r="W5" s="27">
        <f t="shared" si="3"/>
        <v>16.789249999999999</v>
      </c>
      <c r="X5" s="20" t="s">
        <v>53</v>
      </c>
      <c r="Y5" s="28">
        <f t="shared" si="6"/>
        <v>5.4246020519082165</v>
      </c>
      <c r="Z5" s="29" t="s">
        <v>54</v>
      </c>
      <c r="AA5" s="29">
        <v>0</v>
      </c>
      <c r="AB5" s="30">
        <f t="shared" si="7"/>
        <v>14.796342897985317</v>
      </c>
      <c r="AC5" s="30">
        <v>17.7</v>
      </c>
      <c r="AD5" s="23" t="s">
        <v>55</v>
      </c>
      <c r="AE5" s="31">
        <v>600</v>
      </c>
      <c r="AF5" s="23">
        <v>0</v>
      </c>
      <c r="AG5" s="31">
        <v>1200</v>
      </c>
      <c r="AH5" s="23" t="s">
        <v>55</v>
      </c>
    </row>
    <row r="6" spans="1:34" ht="24" thickBot="1" x14ac:dyDescent="0.3">
      <c r="A6" s="24" t="s">
        <v>64</v>
      </c>
      <c r="B6" s="4" t="s">
        <v>8</v>
      </c>
      <c r="C6" s="2" t="s">
        <v>50</v>
      </c>
      <c r="D6" s="2" t="s">
        <v>51</v>
      </c>
      <c r="E6" s="2" t="s">
        <v>80</v>
      </c>
      <c r="F6" s="2" t="s">
        <v>52</v>
      </c>
      <c r="G6" s="14" t="s">
        <v>4</v>
      </c>
      <c r="H6" s="12">
        <v>12.744999999999999</v>
      </c>
      <c r="I6" s="25">
        <v>0</v>
      </c>
      <c r="J6" s="25">
        <v>0</v>
      </c>
      <c r="K6" s="25">
        <f t="shared" si="0"/>
        <v>12.744999999999999</v>
      </c>
      <c r="L6" s="25">
        <v>0</v>
      </c>
      <c r="M6" s="25">
        <f t="shared" si="1"/>
        <v>0</v>
      </c>
      <c r="N6" s="25">
        <v>0.15</v>
      </c>
      <c r="O6" s="7">
        <f t="shared" si="4"/>
        <v>12.744999999999999</v>
      </c>
      <c r="P6" s="25">
        <v>19</v>
      </c>
      <c r="Q6" s="25">
        <f t="shared" si="2"/>
        <v>15.316549999999999</v>
      </c>
      <c r="R6" s="8">
        <v>0.46725000000000005</v>
      </c>
      <c r="S6" s="32">
        <v>7</v>
      </c>
      <c r="T6" s="11">
        <v>0.28000000000000003</v>
      </c>
      <c r="U6" s="33">
        <v>7</v>
      </c>
      <c r="V6" s="33">
        <f t="shared" si="5"/>
        <v>13.492249999999999</v>
      </c>
      <c r="W6" s="27">
        <f t="shared" si="3"/>
        <v>16.116107499999998</v>
      </c>
      <c r="X6" s="34" t="s">
        <v>53</v>
      </c>
      <c r="Y6" s="28">
        <f t="shared" si="6"/>
        <v>5.4845284446011657</v>
      </c>
      <c r="Z6" s="29" t="s">
        <v>54</v>
      </c>
      <c r="AA6" s="29">
        <v>0</v>
      </c>
      <c r="AB6" s="30">
        <f t="shared" si="7"/>
        <v>14.2322362890667</v>
      </c>
      <c r="AC6" s="30">
        <v>17</v>
      </c>
      <c r="AD6" s="23" t="s">
        <v>55</v>
      </c>
      <c r="AE6" s="31">
        <v>600</v>
      </c>
      <c r="AF6" s="23">
        <v>0</v>
      </c>
      <c r="AG6" s="31">
        <v>1200</v>
      </c>
      <c r="AH6" s="23" t="s">
        <v>55</v>
      </c>
    </row>
    <row r="7" spans="1:34" ht="24" thickBot="1" x14ac:dyDescent="0.3">
      <c r="A7" s="24" t="s">
        <v>65</v>
      </c>
      <c r="B7" s="4" t="s">
        <v>9</v>
      </c>
      <c r="C7" s="2" t="s">
        <v>50</v>
      </c>
      <c r="D7" s="2" t="s">
        <v>56</v>
      </c>
      <c r="E7" s="2" t="s">
        <v>80</v>
      </c>
      <c r="F7" s="2" t="s">
        <v>52</v>
      </c>
      <c r="G7" s="14" t="s">
        <v>4</v>
      </c>
      <c r="H7" s="12">
        <v>11.832000000000001</v>
      </c>
      <c r="I7" s="25">
        <v>0</v>
      </c>
      <c r="J7" s="25">
        <v>0</v>
      </c>
      <c r="K7" s="25">
        <f t="shared" si="0"/>
        <v>11.832000000000001</v>
      </c>
      <c r="L7" s="25">
        <v>0</v>
      </c>
      <c r="M7" s="25">
        <f t="shared" si="1"/>
        <v>0</v>
      </c>
      <c r="N7" s="25">
        <v>0.15</v>
      </c>
      <c r="O7" s="7">
        <f t="shared" si="4"/>
        <v>11.832000000000001</v>
      </c>
      <c r="P7" s="25">
        <v>19</v>
      </c>
      <c r="Q7" s="25">
        <f t="shared" si="2"/>
        <v>14.230080000000001</v>
      </c>
      <c r="R7" s="8">
        <v>0.60750000000000004</v>
      </c>
      <c r="S7" s="32">
        <v>7</v>
      </c>
      <c r="T7" s="11">
        <v>0.28000000000000003</v>
      </c>
      <c r="U7" s="33">
        <v>7</v>
      </c>
      <c r="V7" s="33">
        <f t="shared" si="5"/>
        <v>12.7195</v>
      </c>
      <c r="W7" s="27">
        <f t="shared" si="3"/>
        <v>15.179705</v>
      </c>
      <c r="X7" s="20" t="s">
        <v>53</v>
      </c>
      <c r="Y7" s="28">
        <f t="shared" si="6"/>
        <v>5.4038928951517819</v>
      </c>
      <c r="Z7" s="29" t="s">
        <v>54</v>
      </c>
      <c r="AA7" s="29">
        <v>0</v>
      </c>
      <c r="AB7" s="30">
        <f t="shared" si="7"/>
        <v>13.40684815679883</v>
      </c>
      <c r="AC7" s="30">
        <v>16</v>
      </c>
      <c r="AD7" s="23" t="s">
        <v>55</v>
      </c>
      <c r="AE7" s="31">
        <v>600</v>
      </c>
      <c r="AF7" s="23">
        <v>0</v>
      </c>
      <c r="AG7" s="31">
        <v>1200</v>
      </c>
      <c r="AH7" s="23" t="s">
        <v>55</v>
      </c>
    </row>
    <row r="8" spans="1:34" ht="24" thickBot="1" x14ac:dyDescent="0.3">
      <c r="A8" s="24" t="s">
        <v>66</v>
      </c>
      <c r="B8" s="4" t="s">
        <v>10</v>
      </c>
      <c r="C8" s="2" t="s">
        <v>50</v>
      </c>
      <c r="D8" s="2" t="s">
        <v>56</v>
      </c>
      <c r="E8" s="2" t="s">
        <v>81</v>
      </c>
      <c r="F8" s="2" t="s">
        <v>52</v>
      </c>
      <c r="G8" s="14" t="s">
        <v>4</v>
      </c>
      <c r="H8" s="12">
        <v>11.832000000000001</v>
      </c>
      <c r="I8" s="25">
        <v>0</v>
      </c>
      <c r="J8" s="25">
        <v>0</v>
      </c>
      <c r="K8" s="25">
        <f t="shared" si="0"/>
        <v>11.832000000000001</v>
      </c>
      <c r="L8" s="25">
        <v>0</v>
      </c>
      <c r="M8" s="25">
        <f t="shared" si="1"/>
        <v>0</v>
      </c>
      <c r="N8" s="25">
        <v>0.15</v>
      </c>
      <c r="O8" s="7">
        <f t="shared" si="4"/>
        <v>11.832000000000001</v>
      </c>
      <c r="P8" s="25">
        <v>19</v>
      </c>
      <c r="Q8" s="25">
        <f t="shared" si="2"/>
        <v>14.230080000000001</v>
      </c>
      <c r="R8" s="8">
        <v>0.45800000000000002</v>
      </c>
      <c r="S8" s="32">
        <v>7</v>
      </c>
      <c r="T8" s="11">
        <v>0.28000000000000003</v>
      </c>
      <c r="U8" s="33">
        <v>7</v>
      </c>
      <c r="V8" s="33">
        <f t="shared" si="5"/>
        <v>12.57</v>
      </c>
      <c r="W8" s="27">
        <f t="shared" si="3"/>
        <v>15.019740000000001</v>
      </c>
      <c r="X8" s="20" t="s">
        <v>53</v>
      </c>
      <c r="Y8" s="28">
        <f t="shared" si="6"/>
        <v>6.5264778218531037</v>
      </c>
      <c r="Z8" s="29" t="s">
        <v>54</v>
      </c>
      <c r="AA8" s="29">
        <v>0</v>
      </c>
      <c r="AB8" s="30">
        <f t="shared" si="7"/>
        <v>13.390378262206937</v>
      </c>
      <c r="AC8" s="30">
        <v>16</v>
      </c>
      <c r="AD8" s="23" t="s">
        <v>55</v>
      </c>
      <c r="AE8" s="31">
        <v>800</v>
      </c>
      <c r="AF8" s="23">
        <v>0</v>
      </c>
      <c r="AG8" s="31">
        <v>1600</v>
      </c>
      <c r="AH8" s="23" t="s">
        <v>55</v>
      </c>
    </row>
    <row r="9" spans="1:34" ht="24" thickBot="1" x14ac:dyDescent="0.3">
      <c r="A9" s="24" t="s">
        <v>67</v>
      </c>
      <c r="B9" s="4" t="s">
        <v>11</v>
      </c>
      <c r="C9" s="2" t="s">
        <v>50</v>
      </c>
      <c r="D9" s="2" t="s">
        <v>56</v>
      </c>
      <c r="E9" s="2" t="s">
        <v>80</v>
      </c>
      <c r="F9" s="2" t="s">
        <v>52</v>
      </c>
      <c r="G9" s="14" t="s">
        <v>4</v>
      </c>
      <c r="H9" s="47">
        <v>13.005000000000001</v>
      </c>
      <c r="I9" s="35">
        <v>0</v>
      </c>
      <c r="J9" s="10">
        <v>0</v>
      </c>
      <c r="K9" s="10">
        <f t="shared" si="0"/>
        <v>13.005000000000001</v>
      </c>
      <c r="L9" s="10">
        <v>0</v>
      </c>
      <c r="M9" s="10">
        <f t="shared" si="1"/>
        <v>0</v>
      </c>
      <c r="N9" s="10">
        <v>0.15</v>
      </c>
      <c r="O9" s="13">
        <f t="shared" si="4"/>
        <v>13.005000000000001</v>
      </c>
      <c r="P9" s="10">
        <v>19</v>
      </c>
      <c r="Q9" s="10">
        <f t="shared" si="2"/>
        <v>15.625950000000001</v>
      </c>
      <c r="R9" s="6">
        <v>0.46725000000000005</v>
      </c>
      <c r="S9" s="26">
        <v>7</v>
      </c>
      <c r="T9" s="9">
        <v>0.28000000000000003</v>
      </c>
      <c r="U9" s="27">
        <v>7</v>
      </c>
      <c r="V9" s="27">
        <f t="shared" si="5"/>
        <v>13.75225</v>
      </c>
      <c r="W9" s="27">
        <f t="shared" si="3"/>
        <v>16.425507500000002</v>
      </c>
      <c r="X9" s="20" t="s">
        <v>53</v>
      </c>
      <c r="Y9" s="28">
        <f t="shared" si="6"/>
        <v>1.6711355798290999</v>
      </c>
      <c r="Z9" s="29" t="s">
        <v>54</v>
      </c>
      <c r="AA9" s="29">
        <v>0</v>
      </c>
      <c r="AB9" s="30">
        <f t="shared" si="7"/>
        <v>13.982068742777047</v>
      </c>
      <c r="AC9" s="30">
        <v>16.7</v>
      </c>
      <c r="AD9" s="23" t="s">
        <v>55</v>
      </c>
      <c r="AE9" s="31">
        <v>600</v>
      </c>
      <c r="AF9" s="23">
        <v>0</v>
      </c>
      <c r="AG9" s="31">
        <v>1200</v>
      </c>
      <c r="AH9" s="23" t="s">
        <v>55</v>
      </c>
    </row>
    <row r="10" spans="1:34" ht="24" thickBot="1" x14ac:dyDescent="0.3">
      <c r="A10" s="24" t="s">
        <v>68</v>
      </c>
      <c r="B10" s="4" t="s">
        <v>12</v>
      </c>
      <c r="C10" s="2" t="s">
        <v>50</v>
      </c>
      <c r="D10" s="2" t="s">
        <v>56</v>
      </c>
      <c r="E10" s="2" t="s">
        <v>81</v>
      </c>
      <c r="F10" s="2" t="s">
        <v>52</v>
      </c>
      <c r="G10" s="14" t="s">
        <v>4</v>
      </c>
      <c r="H10" s="47">
        <v>13.005000000000001</v>
      </c>
      <c r="I10" s="35">
        <v>0</v>
      </c>
      <c r="J10" s="25">
        <v>0</v>
      </c>
      <c r="K10" s="25">
        <f t="shared" si="0"/>
        <v>13.005000000000001</v>
      </c>
      <c r="L10" s="25">
        <v>0</v>
      </c>
      <c r="M10" s="25">
        <f t="shared" si="1"/>
        <v>0</v>
      </c>
      <c r="N10" s="25">
        <v>0.15</v>
      </c>
      <c r="O10" s="7">
        <f t="shared" si="4"/>
        <v>13.005000000000001</v>
      </c>
      <c r="P10" s="25">
        <v>19</v>
      </c>
      <c r="Q10" s="25">
        <f t="shared" si="2"/>
        <v>15.625950000000001</v>
      </c>
      <c r="R10" s="8">
        <v>0.24</v>
      </c>
      <c r="S10" s="32">
        <v>7</v>
      </c>
      <c r="T10" s="11">
        <v>0.28000000000000003</v>
      </c>
      <c r="U10" s="33">
        <v>7</v>
      </c>
      <c r="V10" s="33">
        <f t="shared" si="5"/>
        <v>13.525</v>
      </c>
      <c r="W10" s="27">
        <f t="shared" si="3"/>
        <v>16.18235</v>
      </c>
      <c r="X10" s="34" t="s">
        <v>53</v>
      </c>
      <c r="Y10" s="28">
        <f t="shared" si="6"/>
        <v>3.1988555432307408</v>
      </c>
      <c r="Z10" s="29" t="s">
        <v>54</v>
      </c>
      <c r="AA10" s="29">
        <v>0</v>
      </c>
      <c r="AB10" s="30">
        <f t="shared" si="7"/>
        <v>13.957645212221957</v>
      </c>
      <c r="AC10" s="30">
        <v>16.7</v>
      </c>
      <c r="AD10" s="23" t="s">
        <v>55</v>
      </c>
      <c r="AE10" s="31">
        <v>800</v>
      </c>
      <c r="AF10" s="23">
        <v>0</v>
      </c>
      <c r="AG10" s="31">
        <v>1600</v>
      </c>
      <c r="AH10" s="23" t="s">
        <v>55</v>
      </c>
    </row>
    <row r="11" spans="1:34" ht="24" thickBot="1" x14ac:dyDescent="0.3">
      <c r="A11" s="24" t="s">
        <v>69</v>
      </c>
      <c r="B11" s="4" t="s">
        <v>13</v>
      </c>
      <c r="C11" s="2" t="s">
        <v>50</v>
      </c>
      <c r="D11" s="2" t="s">
        <v>56</v>
      </c>
      <c r="E11" s="2" t="s">
        <v>80</v>
      </c>
      <c r="F11" s="2" t="s">
        <v>52</v>
      </c>
      <c r="G11" s="14" t="s">
        <v>4</v>
      </c>
      <c r="H11" s="47">
        <v>12.26</v>
      </c>
      <c r="I11" s="35">
        <v>0</v>
      </c>
      <c r="J11" s="25">
        <v>0</v>
      </c>
      <c r="K11" s="25">
        <f t="shared" si="0"/>
        <v>12.26</v>
      </c>
      <c r="L11" s="25">
        <v>0</v>
      </c>
      <c r="M11" s="25">
        <f t="shared" si="1"/>
        <v>0</v>
      </c>
      <c r="N11" s="25">
        <v>0.15</v>
      </c>
      <c r="O11" s="7">
        <f t="shared" si="4"/>
        <v>12.26</v>
      </c>
      <c r="P11" s="25">
        <v>19</v>
      </c>
      <c r="Q11" s="25">
        <f t="shared" si="2"/>
        <v>14.739400000000002</v>
      </c>
      <c r="R11" s="8">
        <v>0.46725000000000005</v>
      </c>
      <c r="S11" s="32">
        <v>7</v>
      </c>
      <c r="T11" s="11">
        <v>0.28000000000000003</v>
      </c>
      <c r="U11" s="33">
        <v>7</v>
      </c>
      <c r="V11" s="33">
        <f t="shared" si="5"/>
        <v>13.007249999999999</v>
      </c>
      <c r="W11" s="27">
        <f t="shared" ref="W11:W15" si="8">O11*1.19+R11*1.07+T11*1.07+N11</f>
        <v>15.5389575</v>
      </c>
      <c r="X11" s="20" t="s">
        <v>53</v>
      </c>
      <c r="Y11" s="28">
        <f t="shared" si="6"/>
        <v>7.4718172052404341</v>
      </c>
      <c r="Z11" s="29" t="s">
        <v>54</v>
      </c>
      <c r="AA11" s="29">
        <v>0</v>
      </c>
      <c r="AB11" s="30">
        <f t="shared" si="7"/>
        <v>13.979127943428635</v>
      </c>
      <c r="AC11" s="30">
        <v>16.7</v>
      </c>
      <c r="AD11" s="23" t="s">
        <v>55</v>
      </c>
      <c r="AE11" s="31">
        <v>600</v>
      </c>
      <c r="AF11" s="23">
        <v>0</v>
      </c>
      <c r="AG11" s="31">
        <v>1200</v>
      </c>
      <c r="AH11" s="23" t="s">
        <v>55</v>
      </c>
    </row>
    <row r="12" spans="1:34" ht="24" thickBot="1" x14ac:dyDescent="0.3">
      <c r="A12" s="24" t="s">
        <v>70</v>
      </c>
      <c r="B12" s="36" t="s">
        <v>14</v>
      </c>
      <c r="C12" s="2" t="s">
        <v>50</v>
      </c>
      <c r="D12" s="2" t="s">
        <v>57</v>
      </c>
      <c r="E12" s="2" t="s">
        <v>80</v>
      </c>
      <c r="F12" s="2" t="s">
        <v>52</v>
      </c>
      <c r="G12" s="14" t="s">
        <v>4</v>
      </c>
      <c r="H12" s="47">
        <v>13.515000000000001</v>
      </c>
      <c r="I12" s="35">
        <v>0</v>
      </c>
      <c r="J12" s="25">
        <v>0</v>
      </c>
      <c r="K12" s="25">
        <f t="shared" si="0"/>
        <v>13.515000000000001</v>
      </c>
      <c r="L12" s="25">
        <v>0</v>
      </c>
      <c r="M12" s="25">
        <f t="shared" si="1"/>
        <v>0</v>
      </c>
      <c r="N12" s="25">
        <v>0.15</v>
      </c>
      <c r="O12" s="7">
        <f t="shared" si="4"/>
        <v>13.515000000000001</v>
      </c>
      <c r="P12" s="25">
        <v>19</v>
      </c>
      <c r="Q12" s="25">
        <f t="shared" si="2"/>
        <v>16.232849999999999</v>
      </c>
      <c r="R12" s="8">
        <v>0.60750000000000004</v>
      </c>
      <c r="S12" s="32">
        <v>7</v>
      </c>
      <c r="T12" s="11">
        <v>0.28000000000000003</v>
      </c>
      <c r="U12" s="33">
        <v>7</v>
      </c>
      <c r="V12" s="33">
        <f t="shared" si="5"/>
        <v>14.4025</v>
      </c>
      <c r="W12" s="27">
        <f t="shared" si="8"/>
        <v>17.182475</v>
      </c>
      <c r="X12" s="20" t="s">
        <v>53</v>
      </c>
      <c r="Y12" s="28">
        <f t="shared" si="6"/>
        <v>4.7579001278919355</v>
      </c>
      <c r="Z12" s="29" t="s">
        <v>54</v>
      </c>
      <c r="AA12" s="29">
        <v>0</v>
      </c>
      <c r="AB12" s="30">
        <f t="shared" si="7"/>
        <v>15.087756565919635</v>
      </c>
      <c r="AC12" s="30">
        <v>18</v>
      </c>
      <c r="AD12" s="23" t="s">
        <v>55</v>
      </c>
      <c r="AE12" s="31">
        <v>600</v>
      </c>
      <c r="AF12" s="23">
        <v>0</v>
      </c>
      <c r="AG12" s="31">
        <v>1200</v>
      </c>
      <c r="AH12" s="23" t="s">
        <v>55</v>
      </c>
    </row>
    <row r="13" spans="1:34" ht="24" thickBot="1" x14ac:dyDescent="0.3">
      <c r="A13" s="24" t="s">
        <v>71</v>
      </c>
      <c r="B13" s="4" t="s">
        <v>15</v>
      </c>
      <c r="C13" s="2" t="s">
        <v>50</v>
      </c>
      <c r="D13" s="2" t="s">
        <v>57</v>
      </c>
      <c r="E13" s="2" t="s">
        <v>81</v>
      </c>
      <c r="F13" s="2" t="s">
        <v>52</v>
      </c>
      <c r="G13" s="14" t="s">
        <v>4</v>
      </c>
      <c r="H13" s="47">
        <v>13.515000000000001</v>
      </c>
      <c r="I13" s="35">
        <v>0</v>
      </c>
      <c r="J13" s="25">
        <v>0</v>
      </c>
      <c r="K13" s="25">
        <f t="shared" si="0"/>
        <v>13.515000000000001</v>
      </c>
      <c r="L13" s="25">
        <v>0</v>
      </c>
      <c r="M13" s="25">
        <f t="shared" si="1"/>
        <v>0</v>
      </c>
      <c r="N13" s="25">
        <v>0.15</v>
      </c>
      <c r="O13" s="7">
        <f t="shared" si="4"/>
        <v>13.515000000000001</v>
      </c>
      <c r="P13" s="25">
        <v>19</v>
      </c>
      <c r="Q13" s="25">
        <f t="shared" si="2"/>
        <v>16.232849999999999</v>
      </c>
      <c r="R13" s="8">
        <v>0.45800000000000002</v>
      </c>
      <c r="S13" s="32">
        <v>7</v>
      </c>
      <c r="T13" s="11">
        <v>0.28000000000000003</v>
      </c>
      <c r="U13" s="33">
        <v>7</v>
      </c>
      <c r="V13" s="33">
        <f t="shared" si="5"/>
        <v>14.253</v>
      </c>
      <c r="W13" s="27">
        <f t="shared" si="8"/>
        <v>17.02251</v>
      </c>
      <c r="X13" s="20" t="s">
        <v>53</v>
      </c>
      <c r="Y13" s="28">
        <f t="shared" si="6"/>
        <v>5.7423376458583339</v>
      </c>
      <c r="Z13" s="29" t="s">
        <v>54</v>
      </c>
      <c r="AA13" s="29">
        <v>0</v>
      </c>
      <c r="AB13" s="30">
        <f t="shared" si="7"/>
        <v>15.071455384664187</v>
      </c>
      <c r="AC13" s="30">
        <v>18</v>
      </c>
      <c r="AD13" s="23" t="s">
        <v>55</v>
      </c>
      <c r="AE13" s="31">
        <v>800</v>
      </c>
      <c r="AF13" s="23">
        <v>0</v>
      </c>
      <c r="AG13" s="31">
        <v>1600</v>
      </c>
      <c r="AH13" s="23" t="s">
        <v>55</v>
      </c>
    </row>
    <row r="14" spans="1:34" ht="24" thickBot="1" x14ac:dyDescent="0.3">
      <c r="A14" s="24" t="s">
        <v>72</v>
      </c>
      <c r="B14" s="4" t="s">
        <v>58</v>
      </c>
      <c r="C14" s="2" t="s">
        <v>50</v>
      </c>
      <c r="D14" s="2" t="s">
        <v>57</v>
      </c>
      <c r="E14" s="2" t="s">
        <v>80</v>
      </c>
      <c r="F14" s="2" t="s">
        <v>52</v>
      </c>
      <c r="G14" s="14" t="s">
        <v>4</v>
      </c>
      <c r="H14" s="47">
        <v>14.407999999999999</v>
      </c>
      <c r="I14" s="35">
        <v>0</v>
      </c>
      <c r="J14" s="25">
        <v>0</v>
      </c>
      <c r="K14" s="25">
        <f t="shared" si="0"/>
        <v>14.407999999999999</v>
      </c>
      <c r="L14" s="25">
        <v>0</v>
      </c>
      <c r="M14" s="25">
        <f t="shared" si="1"/>
        <v>0</v>
      </c>
      <c r="N14" s="25">
        <v>0.15</v>
      </c>
      <c r="O14" s="7">
        <f t="shared" si="4"/>
        <v>14.407999999999999</v>
      </c>
      <c r="P14" s="25">
        <v>19</v>
      </c>
      <c r="Q14" s="25">
        <f t="shared" si="2"/>
        <v>17.295519999999996</v>
      </c>
      <c r="R14" s="8">
        <v>0.46725000000000005</v>
      </c>
      <c r="S14" s="32">
        <v>7</v>
      </c>
      <c r="T14" s="11">
        <v>0.28000000000000003</v>
      </c>
      <c r="U14" s="33">
        <v>7</v>
      </c>
      <c r="V14" s="33">
        <f t="shared" si="5"/>
        <v>15.155249999999999</v>
      </c>
      <c r="W14" s="27">
        <f t="shared" si="8"/>
        <v>18.095077499999999</v>
      </c>
      <c r="X14" s="20" t="s">
        <v>53</v>
      </c>
      <c r="Y14" s="28">
        <f t="shared" si="6"/>
        <v>2.2377494652896703</v>
      </c>
      <c r="Z14" s="29" t="s">
        <v>54</v>
      </c>
      <c r="AA14" s="29">
        <v>0</v>
      </c>
      <c r="AB14" s="30">
        <f t="shared" si="7"/>
        <v>15.49438652583831</v>
      </c>
      <c r="AC14" s="30">
        <v>18.5</v>
      </c>
      <c r="AD14" s="23" t="s">
        <v>55</v>
      </c>
      <c r="AE14" s="31">
        <v>600</v>
      </c>
      <c r="AF14" s="23">
        <v>0</v>
      </c>
      <c r="AG14" s="31">
        <v>1200</v>
      </c>
      <c r="AH14" s="23" t="s">
        <v>55</v>
      </c>
    </row>
    <row r="15" spans="1:34" ht="24" thickBot="1" x14ac:dyDescent="0.3">
      <c r="A15" s="24" t="s">
        <v>73</v>
      </c>
      <c r="B15" s="4" t="s">
        <v>16</v>
      </c>
      <c r="C15" s="2" t="s">
        <v>50</v>
      </c>
      <c r="D15" s="2" t="s">
        <v>57</v>
      </c>
      <c r="E15" s="2" t="s">
        <v>80</v>
      </c>
      <c r="F15" s="2" t="s">
        <v>52</v>
      </c>
      <c r="G15" s="14" t="s">
        <v>4</v>
      </c>
      <c r="H15" s="47">
        <v>13.622</v>
      </c>
      <c r="I15" s="35">
        <v>0</v>
      </c>
      <c r="J15" s="25">
        <v>0</v>
      </c>
      <c r="K15" s="25">
        <f t="shared" si="0"/>
        <v>13.622</v>
      </c>
      <c r="L15" s="25">
        <v>0</v>
      </c>
      <c r="M15" s="25">
        <f t="shared" si="1"/>
        <v>0</v>
      </c>
      <c r="N15" s="25">
        <v>0.15</v>
      </c>
      <c r="O15" s="7">
        <f t="shared" si="4"/>
        <v>13.622</v>
      </c>
      <c r="P15" s="25">
        <v>19</v>
      </c>
      <c r="Q15" s="25">
        <f t="shared" si="2"/>
        <v>16.36018</v>
      </c>
      <c r="R15" s="8">
        <v>0.46725000000000005</v>
      </c>
      <c r="S15" s="32">
        <v>7</v>
      </c>
      <c r="T15" s="11">
        <v>0.28000000000000003</v>
      </c>
      <c r="U15" s="33">
        <v>7</v>
      </c>
      <c r="V15" s="33">
        <f t="shared" si="5"/>
        <v>14.369249999999999</v>
      </c>
      <c r="W15" s="27">
        <f t="shared" si="8"/>
        <v>17.159737499999999</v>
      </c>
      <c r="X15" s="20" t="s">
        <v>53</v>
      </c>
      <c r="Y15" s="28">
        <f t="shared" si="6"/>
        <v>4.8967095213432117</v>
      </c>
      <c r="Z15" s="29" t="s">
        <v>54</v>
      </c>
      <c r="AA15" s="29">
        <v>0</v>
      </c>
      <c r="AB15" s="30">
        <f t="shared" si="7"/>
        <v>15.072870432895609</v>
      </c>
      <c r="AC15" s="30">
        <v>18</v>
      </c>
      <c r="AD15" s="23" t="s">
        <v>55</v>
      </c>
      <c r="AE15" s="31">
        <v>600</v>
      </c>
      <c r="AF15" s="23">
        <v>0</v>
      </c>
      <c r="AG15" s="31">
        <v>1200</v>
      </c>
      <c r="AH15" s="23" t="s">
        <v>55</v>
      </c>
    </row>
    <row r="16" spans="1:34" thickBot="1" x14ac:dyDescent="0.3">
      <c r="A16" s="24" t="s">
        <v>74</v>
      </c>
      <c r="B16" s="4" t="s">
        <v>59</v>
      </c>
      <c r="C16" s="2" t="s">
        <v>50</v>
      </c>
      <c r="D16" s="2" t="s">
        <v>60</v>
      </c>
      <c r="E16" s="2" t="s">
        <v>80</v>
      </c>
      <c r="F16" s="2" t="s">
        <v>52</v>
      </c>
      <c r="G16" s="14" t="s">
        <v>4</v>
      </c>
      <c r="H16" s="48">
        <v>11.22</v>
      </c>
      <c r="I16" s="38">
        <v>0</v>
      </c>
      <c r="J16" s="38">
        <v>0</v>
      </c>
      <c r="K16" s="38">
        <v>8.4860000000000007</v>
      </c>
      <c r="L16" s="38">
        <v>0</v>
      </c>
      <c r="M16" s="38">
        <f t="shared" si="1"/>
        <v>0</v>
      </c>
      <c r="N16" s="38">
        <v>0</v>
      </c>
      <c r="O16" s="37">
        <f t="shared" si="4"/>
        <v>11.22</v>
      </c>
      <c r="P16" s="38">
        <v>19</v>
      </c>
      <c r="Q16" s="38">
        <f t="shared" si="2"/>
        <v>13.351800000000001</v>
      </c>
      <c r="R16" s="39">
        <v>0.48599999999999999</v>
      </c>
      <c r="S16" s="40">
        <v>7</v>
      </c>
      <c r="T16" s="41">
        <v>0.224</v>
      </c>
      <c r="U16" s="42">
        <v>7</v>
      </c>
      <c r="V16" s="42">
        <f t="shared" si="5"/>
        <v>11.930000000000001</v>
      </c>
      <c r="W16" s="43">
        <f t="shared" ref="W16:W19" si="9">O16*1.19+R16*1.07+T16*1.07</f>
        <v>14.111500000000001</v>
      </c>
      <c r="X16" s="20" t="s">
        <v>53</v>
      </c>
      <c r="Y16" s="28">
        <f t="shared" si="6"/>
        <v>16.925911490628202</v>
      </c>
      <c r="Z16" s="29" t="s">
        <v>54</v>
      </c>
      <c r="AA16" s="29">
        <v>0</v>
      </c>
      <c r="AB16" s="30">
        <f t="shared" si="7"/>
        <v>13.949261240831948</v>
      </c>
      <c r="AC16" s="30">
        <v>16.5</v>
      </c>
      <c r="AD16" s="23" t="s">
        <v>55</v>
      </c>
      <c r="AE16" s="31">
        <v>600</v>
      </c>
      <c r="AF16" s="23">
        <v>0</v>
      </c>
      <c r="AG16" s="31">
        <v>1200</v>
      </c>
      <c r="AH16" s="23" t="s">
        <v>55</v>
      </c>
    </row>
    <row r="17" spans="1:34" ht="24" thickBot="1" x14ac:dyDescent="0.3">
      <c r="A17" s="44" t="s">
        <v>75</v>
      </c>
      <c r="B17" s="5" t="s">
        <v>17</v>
      </c>
      <c r="C17" s="2" t="s">
        <v>50</v>
      </c>
      <c r="D17" s="2" t="s">
        <v>60</v>
      </c>
      <c r="E17" s="2" t="s">
        <v>81</v>
      </c>
      <c r="F17" s="2" t="s">
        <v>52</v>
      </c>
      <c r="G17" s="14" t="s">
        <v>4</v>
      </c>
      <c r="H17" s="48">
        <v>11.22</v>
      </c>
      <c r="I17" s="38">
        <v>0</v>
      </c>
      <c r="J17" s="38">
        <v>0</v>
      </c>
      <c r="K17" s="38">
        <f t="shared" si="0"/>
        <v>11.22</v>
      </c>
      <c r="L17" s="38">
        <v>0</v>
      </c>
      <c r="M17" s="38">
        <f t="shared" si="1"/>
        <v>0</v>
      </c>
      <c r="N17" s="38">
        <v>0</v>
      </c>
      <c r="O17" s="37">
        <f t="shared" si="4"/>
        <v>11.22</v>
      </c>
      <c r="P17" s="38">
        <v>19</v>
      </c>
      <c r="Q17" s="38">
        <f t="shared" si="2"/>
        <v>13.351800000000001</v>
      </c>
      <c r="R17" s="39">
        <v>0.3664</v>
      </c>
      <c r="S17" s="40">
        <v>7</v>
      </c>
      <c r="T17" s="41">
        <v>0.224</v>
      </c>
      <c r="U17" s="45">
        <v>7</v>
      </c>
      <c r="V17" s="45">
        <f t="shared" si="5"/>
        <v>11.810400000000001</v>
      </c>
      <c r="W17" s="45">
        <f t="shared" si="9"/>
        <v>13.983528000000002</v>
      </c>
      <c r="X17" s="20" t="s">
        <v>53</v>
      </c>
      <c r="Y17" s="28">
        <f t="shared" si="6"/>
        <v>17.995973548306253</v>
      </c>
      <c r="Z17" s="29" t="s">
        <v>54</v>
      </c>
      <c r="AA17" s="29">
        <v>0</v>
      </c>
      <c r="AB17" s="30">
        <f t="shared" si="7"/>
        <v>13.935796459949163</v>
      </c>
      <c r="AC17" s="30">
        <v>16.5</v>
      </c>
      <c r="AD17" s="23" t="s">
        <v>55</v>
      </c>
      <c r="AE17" s="31">
        <v>800</v>
      </c>
      <c r="AF17" s="23">
        <v>0</v>
      </c>
      <c r="AG17" s="31">
        <v>1600</v>
      </c>
      <c r="AH17" s="23" t="s">
        <v>55</v>
      </c>
    </row>
    <row r="18" spans="1:34" ht="24" thickBot="1" x14ac:dyDescent="0.3">
      <c r="A18" s="24" t="s">
        <v>76</v>
      </c>
      <c r="B18" s="4" t="s">
        <v>18</v>
      </c>
      <c r="C18" s="2" t="s">
        <v>50</v>
      </c>
      <c r="D18" s="2" t="s">
        <v>60</v>
      </c>
      <c r="E18" s="2" t="s">
        <v>80</v>
      </c>
      <c r="F18" s="2" t="s">
        <v>52</v>
      </c>
      <c r="G18" s="14" t="s">
        <v>4</v>
      </c>
      <c r="H18" s="48">
        <v>12.05</v>
      </c>
      <c r="I18" s="38">
        <v>0</v>
      </c>
      <c r="J18" s="38">
        <v>0</v>
      </c>
      <c r="K18" s="38">
        <f t="shared" si="0"/>
        <v>12.05</v>
      </c>
      <c r="L18" s="38">
        <v>0</v>
      </c>
      <c r="M18" s="38">
        <f t="shared" si="1"/>
        <v>0</v>
      </c>
      <c r="N18" s="38">
        <v>0</v>
      </c>
      <c r="O18" s="37">
        <f t="shared" si="4"/>
        <v>12.05</v>
      </c>
      <c r="P18" s="38">
        <v>19</v>
      </c>
      <c r="Q18" s="38">
        <f t="shared" si="2"/>
        <v>14.339500000000001</v>
      </c>
      <c r="R18" s="39">
        <v>0.374</v>
      </c>
      <c r="S18" s="40">
        <v>7</v>
      </c>
      <c r="T18" s="41">
        <v>0.224</v>
      </c>
      <c r="U18" s="42">
        <v>7</v>
      </c>
      <c r="V18" s="42">
        <f>O18+R18+T18</f>
        <v>12.648000000000001</v>
      </c>
      <c r="W18" s="45">
        <f t="shared" si="9"/>
        <v>14.979360000000002</v>
      </c>
      <c r="X18" s="20" t="s">
        <v>53</v>
      </c>
      <c r="Y18" s="28">
        <f t="shared" si="6"/>
        <v>6.8136422383866764</v>
      </c>
      <c r="Z18" s="29" t="s">
        <v>54</v>
      </c>
      <c r="AA18" s="29">
        <v>0</v>
      </c>
      <c r="AB18" s="30">
        <f t="shared" si="7"/>
        <v>13.509789470311148</v>
      </c>
      <c r="AC18" s="30">
        <v>16</v>
      </c>
      <c r="AD18" s="23" t="s">
        <v>55</v>
      </c>
      <c r="AE18" s="31">
        <v>600</v>
      </c>
      <c r="AF18" s="23">
        <v>0</v>
      </c>
      <c r="AG18" s="31">
        <v>1200</v>
      </c>
      <c r="AH18" s="23" t="s">
        <v>55</v>
      </c>
    </row>
    <row r="19" spans="1:34" ht="24" thickBot="1" x14ac:dyDescent="0.3">
      <c r="A19" s="24" t="s">
        <v>77</v>
      </c>
      <c r="B19" s="4" t="s">
        <v>19</v>
      </c>
      <c r="C19" s="2" t="s">
        <v>50</v>
      </c>
      <c r="D19" s="2" t="s">
        <v>60</v>
      </c>
      <c r="E19" s="2" t="s">
        <v>80</v>
      </c>
      <c r="F19" s="2" t="s">
        <v>52</v>
      </c>
      <c r="G19" s="46" t="s">
        <v>4</v>
      </c>
      <c r="H19" s="48">
        <v>11.27</v>
      </c>
      <c r="I19" s="38">
        <v>0</v>
      </c>
      <c r="J19" s="38">
        <v>0</v>
      </c>
      <c r="K19" s="38">
        <f t="shared" si="0"/>
        <v>11.27</v>
      </c>
      <c r="L19" s="38">
        <v>0</v>
      </c>
      <c r="M19" s="38">
        <f t="shared" si="1"/>
        <v>0</v>
      </c>
      <c r="N19" s="38">
        <v>0</v>
      </c>
      <c r="O19" s="37">
        <f t="shared" si="4"/>
        <v>11.27</v>
      </c>
      <c r="P19" s="38">
        <v>19</v>
      </c>
      <c r="Q19" s="38">
        <f t="shared" si="2"/>
        <v>13.411299999999999</v>
      </c>
      <c r="R19" s="39">
        <v>0.374</v>
      </c>
      <c r="S19" s="40">
        <v>7</v>
      </c>
      <c r="T19" s="41">
        <v>0.224</v>
      </c>
      <c r="U19" s="42">
        <v>7</v>
      </c>
      <c r="V19" s="42">
        <f t="shared" si="5"/>
        <v>11.868</v>
      </c>
      <c r="W19" s="45">
        <f t="shared" si="9"/>
        <v>14.051159999999999</v>
      </c>
      <c r="X19" s="20" t="s">
        <v>53</v>
      </c>
      <c r="Y19" s="28">
        <f t="shared" si="6"/>
        <v>13.869602225012031</v>
      </c>
      <c r="Z19" s="29" t="s">
        <v>54</v>
      </c>
      <c r="AA19" s="29">
        <v>0</v>
      </c>
      <c r="AB19" s="30">
        <f t="shared" si="7"/>
        <v>13.514044392064429</v>
      </c>
      <c r="AC19" s="30">
        <v>16</v>
      </c>
      <c r="AD19" s="23" t="s">
        <v>55</v>
      </c>
      <c r="AE19" s="31">
        <v>600</v>
      </c>
      <c r="AF19" s="23">
        <v>0</v>
      </c>
      <c r="AG19" s="31">
        <v>1200</v>
      </c>
      <c r="AH19" s="23" t="s">
        <v>55</v>
      </c>
    </row>
  </sheetData>
  <conditionalFormatting sqref="A2:A19">
    <cfRule type="duplicateValues" dxfId="1" priority="29"/>
  </conditionalFormatting>
  <conditionalFormatting sqref="A1:A19">
    <cfRule type="duplicateValues" dxfId="0" priority="3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etat d'importation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2022-09-29T16:53:39Z</dcterms:modified>
</cp:coreProperties>
</file>