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95181EB8-ACC4-4192-8A6E-70A12F4F925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RUCTURE PV CIMEN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6" l="1"/>
  <c r="M2" i="6" s="1"/>
  <c r="O2" i="6" s="1"/>
  <c r="K3" i="6"/>
  <c r="M3" i="6" s="1"/>
  <c r="O3" i="6" s="1"/>
  <c r="W3" i="6" s="1"/>
  <c r="K4" i="6"/>
  <c r="M4" i="6" s="1"/>
  <c r="O4" i="6" s="1"/>
  <c r="K5" i="6"/>
  <c r="M5" i="6" s="1"/>
  <c r="O5" i="6" s="1"/>
  <c r="K6" i="6"/>
  <c r="M6" i="6" s="1"/>
  <c r="O6" i="6" s="1"/>
  <c r="K7" i="6"/>
  <c r="M7" i="6" s="1"/>
  <c r="O7" i="6" s="1"/>
  <c r="K8" i="6"/>
  <c r="M8" i="6" s="1"/>
  <c r="O8" i="6" s="1"/>
  <c r="K9" i="6"/>
  <c r="M9" i="6" s="1"/>
  <c r="O9" i="6" s="1"/>
  <c r="Q6" i="6" l="1"/>
  <c r="V6" i="6"/>
  <c r="W6" i="6"/>
  <c r="AC6" i="6"/>
  <c r="W2" i="6"/>
  <c r="AB2" i="6"/>
  <c r="V2" i="6"/>
  <c r="Q2" i="6"/>
  <c r="W5" i="6"/>
  <c r="AB5" i="6"/>
  <c r="V5" i="6"/>
  <c r="Q5" i="6"/>
  <c r="V8" i="6"/>
  <c r="Q8" i="6"/>
  <c r="W8" i="6"/>
  <c r="AB8" i="6"/>
  <c r="AB4" i="6"/>
  <c r="W4" i="6"/>
  <c r="V4" i="6"/>
  <c r="Q4" i="6"/>
  <c r="V7" i="6"/>
  <c r="Q7" i="6"/>
  <c r="W7" i="6"/>
  <c r="AC7" i="6"/>
  <c r="AC9" i="6"/>
  <c r="V9" i="6"/>
  <c r="Q9" i="6"/>
  <c r="W9" i="6"/>
  <c r="Q3" i="6"/>
  <c r="V3" i="6"/>
  <c r="AC3" i="6"/>
  <c r="AB7" i="6" l="1"/>
  <c r="AC4" i="6"/>
  <c r="AC5" i="6"/>
  <c r="AC2" i="6"/>
  <c r="AB3" i="6"/>
  <c r="AB9" i="6"/>
  <c r="AC8" i="6"/>
  <c r="AB6" i="6"/>
</calcChain>
</file>

<file path=xl/sharedStrings.xml><?xml version="1.0" encoding="utf-8"?>
<sst xmlns="http://schemas.openxmlformats.org/spreadsheetml/2006/main" count="98" uniqueCount="62">
  <si>
    <t>Nouveau code Article</t>
  </si>
  <si>
    <t>Nouvelle désignation Article</t>
  </si>
  <si>
    <t>Marge</t>
  </si>
  <si>
    <t>T TVA TR</t>
  </si>
  <si>
    <t>Prix Vente HT</t>
  </si>
  <si>
    <t>Prix Vente TTC</t>
  </si>
  <si>
    <t>TVA Article</t>
  </si>
  <si>
    <t>PrixRevient HT</t>
  </si>
  <si>
    <t>Prix revient TTC</t>
  </si>
  <si>
    <t>PrixAchat TTC</t>
  </si>
  <si>
    <t>Unite</t>
  </si>
  <si>
    <t>Categorie</t>
  </si>
  <si>
    <t>Famille</t>
  </si>
  <si>
    <t>Sous Famille</t>
  </si>
  <si>
    <t>Taux Fodec</t>
  </si>
  <si>
    <t>Remise fournisseur %</t>
  </si>
  <si>
    <t>Remise Fourn en Montant</t>
  </si>
  <si>
    <t>Redevance</t>
  </si>
  <si>
    <t>Marge Appliqué</t>
  </si>
  <si>
    <t>Revient</t>
  </si>
  <si>
    <t>Sans Remise</t>
  </si>
  <si>
    <t>Plafond  Remise</t>
  </si>
  <si>
    <t>Lot Serie</t>
  </si>
  <si>
    <t>Montant Fodec</t>
  </si>
  <si>
    <t>Alerte stock</t>
  </si>
  <si>
    <t>Reapro Stock</t>
  </si>
  <si>
    <t>Stock Max</t>
  </si>
  <si>
    <t>Vente stock Negative</t>
  </si>
  <si>
    <t>Type article</t>
  </si>
  <si>
    <t>Prix Fournisseur</t>
  </si>
  <si>
    <t>Prix Achat HT</t>
  </si>
  <si>
    <t>Prix F Apres Remise</t>
  </si>
  <si>
    <t>GR415JRD-S</t>
  </si>
  <si>
    <t xml:space="preserve">GRAVIER 4/15 JRADOU SEMI </t>
  </si>
  <si>
    <t>PRODUIT DE CARIERE</t>
  </si>
  <si>
    <t>GRAVIER</t>
  </si>
  <si>
    <t xml:space="preserve">GRAVIER 4/15 </t>
  </si>
  <si>
    <t xml:space="preserve">PRODUIT </t>
  </si>
  <si>
    <t>SEMI</t>
  </si>
  <si>
    <t>GR415JRD-M3</t>
  </si>
  <si>
    <t>GRAVIER4/15 JRADOU M3</t>
  </si>
  <si>
    <t xml:space="preserve">GRAVIER4/15 </t>
  </si>
  <si>
    <t>M3</t>
  </si>
  <si>
    <t>BLO2540JRD-S</t>
  </si>
  <si>
    <t>BLOCAGE 25/40 JRADOU SEMI</t>
  </si>
  <si>
    <t xml:space="preserve">BLOCAGE 25/40 </t>
  </si>
  <si>
    <t>BLO2540JRD-M3</t>
  </si>
  <si>
    <t>BLOCAGE 25/40 JRADOU M3</t>
  </si>
  <si>
    <t>GR48JRD-S</t>
  </si>
  <si>
    <t>GRAVIER 4/8 JRADOU SEMI</t>
  </si>
  <si>
    <t xml:space="preserve">GRAVIER 4/8 </t>
  </si>
  <si>
    <t>GR48JRD-M3</t>
  </si>
  <si>
    <t>GRAVIER 4/8 JRADOU M3</t>
  </si>
  <si>
    <t>SBL-NORAL-S</t>
  </si>
  <si>
    <t>SABLE NORMAL ALA SEMI</t>
  </si>
  <si>
    <t>SABLE</t>
  </si>
  <si>
    <t xml:space="preserve">SABLE NORMAL </t>
  </si>
  <si>
    <t>SBL-NORAL-M3</t>
  </si>
  <si>
    <t>SABLE NORMAL ALA M3</t>
  </si>
  <si>
    <t>Prix transport SEMI HTVA /Tonne</t>
  </si>
  <si>
    <t>prix transpor OM HT</t>
  </si>
  <si>
    <t>T TVA M%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</si>
</sst>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6" fillId="3" borderId="6" xfId="1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 wrapText="1"/>
    </xf>
    <xf numFmtId="164" fontId="6" fillId="3" borderId="7" xfId="1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164" fontId="6" fillId="4" borderId="11" xfId="0" applyNumberFormat="1" applyFont="1" applyFill="1" applyBorder="1" applyAlignment="1">
      <alignment horizontal="center" vertical="center"/>
    </xf>
    <xf numFmtId="0" fontId="2" fillId="4" borderId="0" xfId="0" applyFont="1" applyFill="1"/>
    <xf numFmtId="164" fontId="4" fillId="6" borderId="8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164" fontId="6" fillId="6" borderId="11" xfId="1" applyNumberFormat="1" applyFont="1" applyFill="1" applyBorder="1" applyAlignment="1">
      <alignment horizontal="center" vertical="center"/>
    </xf>
    <xf numFmtId="0" fontId="2" fillId="6" borderId="0" xfId="0" applyFont="1" applyFill="1"/>
    <xf numFmtId="164" fontId="4" fillId="7" borderId="2" xfId="0" applyNumberFormat="1" applyFont="1" applyFill="1" applyBorder="1" applyAlignment="1">
      <alignment horizontal="center" vertical="center" wrapText="1"/>
    </xf>
    <xf numFmtId="164" fontId="6" fillId="7" borderId="11" xfId="1" applyNumberFormat="1" applyFont="1" applyFill="1" applyBorder="1" applyAlignment="1">
      <alignment horizontal="center" vertical="center"/>
    </xf>
    <xf numFmtId="0" fontId="2" fillId="7" borderId="0" xfId="0" applyFont="1" applyFill="1"/>
    <xf numFmtId="164" fontId="4" fillId="8" borderId="10" xfId="0" applyNumberFormat="1" applyFont="1" applyFill="1" applyBorder="1" applyAlignment="1">
      <alignment horizontal="center" vertical="center" wrapText="1"/>
    </xf>
    <xf numFmtId="164" fontId="6" fillId="8" borderId="7" xfId="1" applyNumberFormat="1" applyFont="1" applyFill="1" applyBorder="1" applyAlignment="1">
      <alignment horizontal="center" vertical="center"/>
    </xf>
    <xf numFmtId="0" fontId="2" fillId="8" borderId="0" xfId="0" applyFont="1" applyFill="1"/>
    <xf numFmtId="0" fontId="5" fillId="2" borderId="9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/>
    </xf>
    <xf numFmtId="0" fontId="2" fillId="9" borderId="0" xfId="0" applyFont="1" applyFill="1"/>
    <xf numFmtId="164" fontId="4" fillId="10" borderId="10" xfId="0" applyNumberFormat="1" applyFont="1" applyFill="1" applyBorder="1" applyAlignment="1">
      <alignment horizontal="center" vertical="center" wrapText="1"/>
    </xf>
    <xf numFmtId="164" fontId="6" fillId="10" borderId="7" xfId="1" applyNumberFormat="1" applyFont="1" applyFill="1" applyBorder="1" applyAlignment="1">
      <alignment horizontal="center" vertical="center"/>
    </xf>
    <xf numFmtId="0" fontId="2" fillId="10" borderId="0" xfId="0" applyFont="1" applyFill="1"/>
    <xf numFmtId="164" fontId="7" fillId="3" borderId="6" xfId="1" applyNumberFormat="1" applyFont="1" applyFill="1" applyBorder="1" applyAlignment="1">
      <alignment horizontal="center" vertical="center"/>
    </xf>
    <xf numFmtId="164" fontId="5" fillId="7" borderId="7" xfId="1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7" borderId="4" xfId="1" applyNumberFormat="1" applyFont="1" applyFill="1" applyBorder="1" applyAlignment="1">
      <alignment horizontal="center" vertical="center"/>
    </xf>
    <xf numFmtId="3" fontId="8" fillId="6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view="pageBreakPreview" topLeftCell="Q1" zoomScale="55" zoomScaleSheetLayoutView="55" workbookViewId="0">
      <selection activeCell="AE1" sqref="AD1:AE1048576"/>
    </sheetView>
  </sheetViews>
  <sheetFormatPr baseColWidth="10" defaultRowHeight="21" x14ac:dyDescent="0.35"/>
  <cols>
    <col min="1" max="1" width="30.5703125" style="5" customWidth="1"/>
    <col min="2" max="2" width="38.42578125" style="5" customWidth="1"/>
    <col min="3" max="3" width="27.7109375" style="5" customWidth="1"/>
    <col min="4" max="4" width="17.7109375" style="5" customWidth="1"/>
    <col min="5" max="5" width="23.5703125" style="5" customWidth="1"/>
    <col min="6" max="6" width="22.5703125" style="5" customWidth="1"/>
    <col min="7" max="7" width="14.85546875" style="5" customWidth="1"/>
    <col min="8" max="8" width="17" style="5" customWidth="1"/>
    <col min="9" max="9" width="15.28515625" style="5" customWidth="1"/>
    <col min="10" max="10" width="13.85546875" style="5" customWidth="1"/>
    <col min="11" max="11" width="15" style="5" customWidth="1"/>
    <col min="12" max="12" width="12.5703125" style="5" customWidth="1"/>
    <col min="13" max="13" width="12.28515625" style="5" customWidth="1"/>
    <col min="14" max="14" width="12.85546875" style="5" customWidth="1"/>
    <col min="15" max="15" width="15.28515625" style="5" customWidth="1"/>
    <col min="16" max="16" width="12.5703125" style="5" customWidth="1"/>
    <col min="17" max="17" width="14.140625" style="5" customWidth="1"/>
    <col min="18" max="18" width="16.42578125" style="12" customWidth="1"/>
    <col min="19" max="19" width="15.85546875" style="12" customWidth="1"/>
    <col min="20" max="20" width="18.5703125" style="16" customWidth="1"/>
    <col min="21" max="21" width="19.5703125" style="16" customWidth="1"/>
    <col min="22" max="22" width="19.7109375" style="19" customWidth="1"/>
    <col min="23" max="24" width="24.7109375" style="19" customWidth="1"/>
    <col min="25" max="25" width="20" style="22" customWidth="1"/>
    <col min="26" max="27" width="20" style="30" customWidth="1"/>
    <col min="28" max="29" width="21.85546875" style="27" customWidth="1"/>
    <col min="30" max="33" width="21.85546875" style="5" customWidth="1"/>
    <col min="34" max="35" width="34.5703125" style="5" customWidth="1"/>
  </cols>
  <sheetData>
    <row r="1" spans="1:35" s="1" customFormat="1" ht="60" customHeight="1" thickBot="1" x14ac:dyDescent="0.35">
      <c r="A1" s="2" t="s">
        <v>0</v>
      </c>
      <c r="B1" s="3" t="s">
        <v>1</v>
      </c>
      <c r="C1" s="3" t="s">
        <v>11</v>
      </c>
      <c r="D1" s="3" t="s">
        <v>12</v>
      </c>
      <c r="E1" s="3" t="s">
        <v>13</v>
      </c>
      <c r="F1" s="3" t="s">
        <v>28</v>
      </c>
      <c r="G1" s="23" t="s">
        <v>10</v>
      </c>
      <c r="H1" s="4" t="s">
        <v>29</v>
      </c>
      <c r="I1" s="7" t="s">
        <v>15</v>
      </c>
      <c r="J1" s="7" t="s">
        <v>16</v>
      </c>
      <c r="K1" s="7" t="s">
        <v>31</v>
      </c>
      <c r="L1" s="7" t="s">
        <v>14</v>
      </c>
      <c r="M1" s="7" t="s">
        <v>23</v>
      </c>
      <c r="N1" s="7" t="s">
        <v>17</v>
      </c>
      <c r="O1" s="4" t="s">
        <v>30</v>
      </c>
      <c r="P1" s="7" t="s">
        <v>6</v>
      </c>
      <c r="Q1" s="7" t="s">
        <v>9</v>
      </c>
      <c r="R1" s="10" t="s">
        <v>59</v>
      </c>
      <c r="S1" s="10" t="s">
        <v>3</v>
      </c>
      <c r="T1" s="13" t="s">
        <v>60</v>
      </c>
      <c r="U1" s="14" t="s">
        <v>61</v>
      </c>
      <c r="V1" s="17" t="s">
        <v>7</v>
      </c>
      <c r="W1" s="17" t="s">
        <v>8</v>
      </c>
      <c r="X1" s="20" t="s">
        <v>18</v>
      </c>
      <c r="Y1" s="20" t="s">
        <v>2</v>
      </c>
      <c r="Z1" s="28" t="s">
        <v>20</v>
      </c>
      <c r="AA1" s="28" t="s">
        <v>21</v>
      </c>
      <c r="AB1" s="25" t="s">
        <v>4</v>
      </c>
      <c r="AC1" s="25" t="s">
        <v>5</v>
      </c>
      <c r="AD1" s="24" t="s">
        <v>22</v>
      </c>
      <c r="AE1" s="24" t="s">
        <v>24</v>
      </c>
      <c r="AF1" s="24" t="s">
        <v>25</v>
      </c>
      <c r="AG1" s="24" t="s">
        <v>26</v>
      </c>
      <c r="AH1" s="24" t="s">
        <v>27</v>
      </c>
      <c r="AI1" s="9"/>
    </row>
    <row r="2" spans="1:35" ht="24" thickBot="1" x14ac:dyDescent="0.4">
      <c r="A2" s="35" t="s">
        <v>32</v>
      </c>
      <c r="B2" s="36" t="s">
        <v>33</v>
      </c>
      <c r="C2" s="36" t="s">
        <v>34</v>
      </c>
      <c r="D2" s="3" t="s">
        <v>35</v>
      </c>
      <c r="E2" s="36" t="s">
        <v>36</v>
      </c>
      <c r="F2" s="37" t="s">
        <v>37</v>
      </c>
      <c r="G2" s="38" t="s">
        <v>38</v>
      </c>
      <c r="H2" s="31">
        <v>600</v>
      </c>
      <c r="I2" s="8">
        <v>0</v>
      </c>
      <c r="J2" s="8">
        <v>0</v>
      </c>
      <c r="K2" s="8">
        <f t="shared" ref="K2:K9" si="0">H2*(100-I2)/100 -J2</f>
        <v>600</v>
      </c>
      <c r="L2" s="8">
        <v>0</v>
      </c>
      <c r="M2" s="8">
        <f t="shared" ref="M2:M9" si="1">K2*L2/100</f>
        <v>0</v>
      </c>
      <c r="N2" s="32">
        <v>0</v>
      </c>
      <c r="O2" s="6">
        <f t="shared" ref="O2:O9" si="2">H2*(100-I2)/100-J2 +M2</f>
        <v>600</v>
      </c>
      <c r="P2" s="8">
        <v>0</v>
      </c>
      <c r="Q2" s="8">
        <f t="shared" ref="Q2:Q9" si="3">O2*(100+P2)/100+N2</f>
        <v>600</v>
      </c>
      <c r="R2" s="33">
        <v>0</v>
      </c>
      <c r="S2" s="11">
        <v>0</v>
      </c>
      <c r="T2" s="34">
        <v>0</v>
      </c>
      <c r="U2" s="15">
        <v>0</v>
      </c>
      <c r="V2" s="18">
        <f t="shared" ref="V2:V9" si="4">O2+R2+T2</f>
        <v>600</v>
      </c>
      <c r="W2" s="18">
        <f t="shared" ref="W2:W9" si="5">O2*(100+P2)/100 + R2*(100+S2)/100 + T2 * (100+U2)/100+N2</f>
        <v>600</v>
      </c>
      <c r="X2" s="20" t="s">
        <v>19</v>
      </c>
      <c r="Y2" s="21">
        <v>5</v>
      </c>
      <c r="Z2" s="29">
        <v>0</v>
      </c>
      <c r="AA2" s="29">
        <v>0</v>
      </c>
      <c r="AB2" s="26">
        <f t="shared" ref="AB2:AB9" si="6">(O2+R2+T2)*(100+Y2)/100</f>
        <v>630</v>
      </c>
      <c r="AC2" s="26">
        <f t="shared" ref="AC2:AC9" si="7">(O2+R2+T2)*(100+Y2)/100*(100+P2)/100+N2</f>
        <v>630</v>
      </c>
      <c r="AD2" s="24">
        <v>1</v>
      </c>
      <c r="AE2" s="24">
        <v>0</v>
      </c>
      <c r="AF2" s="24">
        <v>0</v>
      </c>
      <c r="AG2" s="24">
        <v>0</v>
      </c>
      <c r="AH2" s="24">
        <v>0</v>
      </c>
    </row>
    <row r="3" spans="1:35" ht="24" thickBot="1" x14ac:dyDescent="0.4">
      <c r="A3" s="35" t="s">
        <v>39</v>
      </c>
      <c r="B3" s="36" t="s">
        <v>40</v>
      </c>
      <c r="C3" s="36" t="s">
        <v>34</v>
      </c>
      <c r="D3" s="3" t="s">
        <v>35</v>
      </c>
      <c r="E3" s="36" t="s">
        <v>41</v>
      </c>
      <c r="F3" s="37" t="s">
        <v>37</v>
      </c>
      <c r="G3" s="38" t="s">
        <v>42</v>
      </c>
      <c r="H3" s="31">
        <v>26</v>
      </c>
      <c r="I3" s="8">
        <v>0</v>
      </c>
      <c r="J3" s="8">
        <v>0</v>
      </c>
      <c r="K3" s="8">
        <f t="shared" si="0"/>
        <v>26</v>
      </c>
      <c r="L3" s="8">
        <v>0</v>
      </c>
      <c r="M3" s="8">
        <f t="shared" si="1"/>
        <v>0</v>
      </c>
      <c r="N3" s="32">
        <v>0</v>
      </c>
      <c r="O3" s="6">
        <f t="shared" si="2"/>
        <v>26</v>
      </c>
      <c r="P3" s="8">
        <v>0</v>
      </c>
      <c r="Q3" s="8">
        <f t="shared" si="3"/>
        <v>26</v>
      </c>
      <c r="R3" s="33">
        <v>0</v>
      </c>
      <c r="S3" s="11">
        <v>0</v>
      </c>
      <c r="T3" s="34">
        <v>4</v>
      </c>
      <c r="U3" s="15">
        <v>0</v>
      </c>
      <c r="V3" s="18">
        <f t="shared" si="4"/>
        <v>30</v>
      </c>
      <c r="W3" s="18">
        <f t="shared" si="5"/>
        <v>30</v>
      </c>
      <c r="X3" s="20" t="s">
        <v>19</v>
      </c>
      <c r="Y3" s="21">
        <v>6.6666666666666714</v>
      </c>
      <c r="Z3" s="29">
        <v>0</v>
      </c>
      <c r="AA3" s="29">
        <v>0</v>
      </c>
      <c r="AB3" s="26">
        <f t="shared" si="6"/>
        <v>32</v>
      </c>
      <c r="AC3" s="26">
        <f t="shared" si="7"/>
        <v>32</v>
      </c>
      <c r="AD3" s="24">
        <v>1</v>
      </c>
      <c r="AE3" s="24">
        <v>0</v>
      </c>
      <c r="AF3" s="24">
        <v>0</v>
      </c>
      <c r="AG3" s="24">
        <v>0</v>
      </c>
      <c r="AH3" s="24">
        <v>0</v>
      </c>
    </row>
    <row r="4" spans="1:35" ht="24" thickBot="1" x14ac:dyDescent="0.4">
      <c r="A4" s="35" t="s">
        <v>43</v>
      </c>
      <c r="B4" s="36" t="s">
        <v>44</v>
      </c>
      <c r="C4" s="36" t="s">
        <v>34</v>
      </c>
      <c r="D4" s="3" t="s">
        <v>35</v>
      </c>
      <c r="E4" s="36" t="s">
        <v>45</v>
      </c>
      <c r="F4" s="37" t="s">
        <v>37</v>
      </c>
      <c r="G4" s="38" t="s">
        <v>38</v>
      </c>
      <c r="H4" s="31">
        <v>500</v>
      </c>
      <c r="I4" s="8">
        <v>0</v>
      </c>
      <c r="J4" s="8">
        <v>0</v>
      </c>
      <c r="K4" s="8">
        <f t="shared" si="0"/>
        <v>500</v>
      </c>
      <c r="L4" s="8">
        <v>0</v>
      </c>
      <c r="M4" s="8">
        <f t="shared" si="1"/>
        <v>0</v>
      </c>
      <c r="N4" s="32">
        <v>0</v>
      </c>
      <c r="O4" s="6">
        <f t="shared" si="2"/>
        <v>500</v>
      </c>
      <c r="P4" s="8">
        <v>0</v>
      </c>
      <c r="Q4" s="8">
        <f t="shared" si="3"/>
        <v>500</v>
      </c>
      <c r="R4" s="33">
        <v>0</v>
      </c>
      <c r="S4" s="11">
        <v>0</v>
      </c>
      <c r="T4" s="34">
        <v>0</v>
      </c>
      <c r="U4" s="15">
        <v>0</v>
      </c>
      <c r="V4" s="18">
        <f t="shared" si="4"/>
        <v>500</v>
      </c>
      <c r="W4" s="18">
        <f t="shared" si="5"/>
        <v>500</v>
      </c>
      <c r="X4" s="20" t="s">
        <v>19</v>
      </c>
      <c r="Y4" s="21">
        <v>10.000000000000014</v>
      </c>
      <c r="Z4" s="29">
        <v>0</v>
      </c>
      <c r="AA4" s="29">
        <v>0</v>
      </c>
      <c r="AB4" s="26">
        <f t="shared" si="6"/>
        <v>550.00000000000011</v>
      </c>
      <c r="AC4" s="26">
        <f t="shared" si="7"/>
        <v>550.00000000000011</v>
      </c>
      <c r="AD4" s="24">
        <v>1</v>
      </c>
      <c r="AE4" s="24">
        <v>0</v>
      </c>
      <c r="AF4" s="24">
        <v>0</v>
      </c>
      <c r="AG4" s="24">
        <v>0</v>
      </c>
      <c r="AH4" s="24">
        <v>0</v>
      </c>
    </row>
    <row r="5" spans="1:35" ht="24" thickBot="1" x14ac:dyDescent="0.4">
      <c r="A5" s="35" t="s">
        <v>46</v>
      </c>
      <c r="B5" s="36" t="s">
        <v>47</v>
      </c>
      <c r="C5" s="36" t="s">
        <v>34</v>
      </c>
      <c r="D5" s="3" t="s">
        <v>35</v>
      </c>
      <c r="E5" s="36" t="s">
        <v>45</v>
      </c>
      <c r="F5" s="37" t="s">
        <v>37</v>
      </c>
      <c r="G5" s="38" t="s">
        <v>42</v>
      </c>
      <c r="H5" s="31">
        <v>20</v>
      </c>
      <c r="I5" s="8">
        <v>0</v>
      </c>
      <c r="J5" s="8">
        <v>0</v>
      </c>
      <c r="K5" s="8">
        <f t="shared" si="0"/>
        <v>20</v>
      </c>
      <c r="L5" s="8">
        <v>0</v>
      </c>
      <c r="M5" s="8">
        <f t="shared" si="1"/>
        <v>0</v>
      </c>
      <c r="N5" s="32">
        <v>0</v>
      </c>
      <c r="O5" s="6">
        <f t="shared" si="2"/>
        <v>20</v>
      </c>
      <c r="P5" s="8">
        <v>0</v>
      </c>
      <c r="Q5" s="8">
        <f t="shared" si="3"/>
        <v>20</v>
      </c>
      <c r="R5" s="33">
        <v>0</v>
      </c>
      <c r="S5" s="11">
        <v>0</v>
      </c>
      <c r="T5" s="34">
        <v>4</v>
      </c>
      <c r="U5" s="15">
        <v>0</v>
      </c>
      <c r="V5" s="18">
        <f t="shared" si="4"/>
        <v>24</v>
      </c>
      <c r="W5" s="18">
        <f t="shared" si="5"/>
        <v>24</v>
      </c>
      <c r="X5" s="20" t="s">
        <v>19</v>
      </c>
      <c r="Y5" s="21">
        <v>25</v>
      </c>
      <c r="Z5" s="29">
        <v>0</v>
      </c>
      <c r="AA5" s="29">
        <v>0</v>
      </c>
      <c r="AB5" s="26">
        <f t="shared" si="6"/>
        <v>30</v>
      </c>
      <c r="AC5" s="26">
        <f t="shared" si="7"/>
        <v>30</v>
      </c>
      <c r="AD5" s="24">
        <v>1</v>
      </c>
      <c r="AE5" s="24">
        <v>0</v>
      </c>
      <c r="AF5" s="24">
        <v>0</v>
      </c>
      <c r="AG5" s="24">
        <v>0</v>
      </c>
      <c r="AH5" s="24">
        <v>0</v>
      </c>
    </row>
    <row r="6" spans="1:35" ht="24" thickBot="1" x14ac:dyDescent="0.4">
      <c r="A6" s="35" t="s">
        <v>48</v>
      </c>
      <c r="B6" s="36" t="s">
        <v>49</v>
      </c>
      <c r="C6" s="36" t="s">
        <v>34</v>
      </c>
      <c r="D6" s="3" t="s">
        <v>35</v>
      </c>
      <c r="E6" s="36" t="s">
        <v>50</v>
      </c>
      <c r="F6" s="37" t="s">
        <v>37</v>
      </c>
      <c r="G6" s="38" t="s">
        <v>38</v>
      </c>
      <c r="H6" s="31">
        <v>600</v>
      </c>
      <c r="I6" s="8">
        <v>0</v>
      </c>
      <c r="J6" s="8">
        <v>0</v>
      </c>
      <c r="K6" s="8">
        <f t="shared" si="0"/>
        <v>600</v>
      </c>
      <c r="L6" s="8">
        <v>0</v>
      </c>
      <c r="M6" s="8">
        <f t="shared" si="1"/>
        <v>0</v>
      </c>
      <c r="N6" s="32">
        <v>0</v>
      </c>
      <c r="O6" s="6">
        <f t="shared" si="2"/>
        <v>600</v>
      </c>
      <c r="P6" s="8">
        <v>0</v>
      </c>
      <c r="Q6" s="8">
        <f t="shared" si="3"/>
        <v>600</v>
      </c>
      <c r="R6" s="33">
        <v>0</v>
      </c>
      <c r="S6" s="11">
        <v>0</v>
      </c>
      <c r="T6" s="34">
        <v>0</v>
      </c>
      <c r="U6" s="15">
        <v>0</v>
      </c>
      <c r="V6" s="18">
        <f t="shared" si="4"/>
        <v>600</v>
      </c>
      <c r="W6" s="18">
        <f t="shared" si="5"/>
        <v>600</v>
      </c>
      <c r="X6" s="20" t="s">
        <v>19</v>
      </c>
      <c r="Y6" s="21">
        <v>8.3333333333333286</v>
      </c>
      <c r="Z6" s="29">
        <v>0</v>
      </c>
      <c r="AA6" s="29">
        <v>0</v>
      </c>
      <c r="AB6" s="26">
        <f t="shared" si="6"/>
        <v>650</v>
      </c>
      <c r="AC6" s="26">
        <f t="shared" si="7"/>
        <v>650</v>
      </c>
      <c r="AD6" s="24">
        <v>1</v>
      </c>
      <c r="AE6" s="24">
        <v>0</v>
      </c>
      <c r="AF6" s="24">
        <v>0</v>
      </c>
      <c r="AG6" s="24">
        <v>0</v>
      </c>
      <c r="AH6" s="24">
        <v>0</v>
      </c>
    </row>
    <row r="7" spans="1:35" ht="24" thickBot="1" x14ac:dyDescent="0.4">
      <c r="A7" s="35" t="s">
        <v>51</v>
      </c>
      <c r="B7" s="36" t="s">
        <v>52</v>
      </c>
      <c r="C7" s="36" t="s">
        <v>34</v>
      </c>
      <c r="D7" s="3" t="s">
        <v>35</v>
      </c>
      <c r="E7" s="36" t="s">
        <v>50</v>
      </c>
      <c r="F7" s="37" t="s">
        <v>37</v>
      </c>
      <c r="G7" s="38" t="s">
        <v>42</v>
      </c>
      <c r="H7" s="31">
        <v>26</v>
      </c>
      <c r="I7" s="8">
        <v>0</v>
      </c>
      <c r="J7" s="8">
        <v>0</v>
      </c>
      <c r="K7" s="8">
        <f t="shared" si="0"/>
        <v>26</v>
      </c>
      <c r="L7" s="8">
        <v>0</v>
      </c>
      <c r="M7" s="8">
        <f t="shared" si="1"/>
        <v>0</v>
      </c>
      <c r="N7" s="32">
        <v>0</v>
      </c>
      <c r="O7" s="6">
        <f t="shared" si="2"/>
        <v>26</v>
      </c>
      <c r="P7" s="8">
        <v>0</v>
      </c>
      <c r="Q7" s="8">
        <f t="shared" si="3"/>
        <v>26</v>
      </c>
      <c r="R7" s="33">
        <v>0</v>
      </c>
      <c r="S7" s="11">
        <v>0</v>
      </c>
      <c r="T7" s="34">
        <v>4</v>
      </c>
      <c r="U7" s="15">
        <v>0</v>
      </c>
      <c r="V7" s="18">
        <f t="shared" si="4"/>
        <v>30</v>
      </c>
      <c r="W7" s="18">
        <f t="shared" si="5"/>
        <v>30</v>
      </c>
      <c r="X7" s="20" t="s">
        <v>19</v>
      </c>
      <c r="Y7" s="21">
        <v>6.6666666666666714</v>
      </c>
      <c r="Z7" s="29">
        <v>0</v>
      </c>
      <c r="AA7" s="29">
        <v>0</v>
      </c>
      <c r="AB7" s="26">
        <f t="shared" si="6"/>
        <v>32</v>
      </c>
      <c r="AC7" s="26">
        <f t="shared" si="7"/>
        <v>32</v>
      </c>
      <c r="AD7" s="24">
        <v>1</v>
      </c>
      <c r="AE7" s="24">
        <v>0</v>
      </c>
      <c r="AF7" s="24">
        <v>0</v>
      </c>
      <c r="AG7" s="24">
        <v>0</v>
      </c>
      <c r="AH7" s="24">
        <v>0</v>
      </c>
    </row>
    <row r="8" spans="1:35" ht="24" thickBot="1" x14ac:dyDescent="0.4">
      <c r="A8" s="35" t="s">
        <v>53</v>
      </c>
      <c r="B8" s="36" t="s">
        <v>54</v>
      </c>
      <c r="C8" s="36" t="s">
        <v>34</v>
      </c>
      <c r="D8" s="3" t="s">
        <v>55</v>
      </c>
      <c r="E8" s="36" t="s">
        <v>56</v>
      </c>
      <c r="F8" s="37" t="s">
        <v>37</v>
      </c>
      <c r="G8" s="38" t="s">
        <v>38</v>
      </c>
      <c r="H8" s="31">
        <v>500</v>
      </c>
      <c r="I8" s="8">
        <v>0</v>
      </c>
      <c r="J8" s="8">
        <v>0</v>
      </c>
      <c r="K8" s="8">
        <f t="shared" si="0"/>
        <v>500</v>
      </c>
      <c r="L8" s="8">
        <v>0</v>
      </c>
      <c r="M8" s="8">
        <f t="shared" si="1"/>
        <v>0</v>
      </c>
      <c r="N8" s="32">
        <v>0</v>
      </c>
      <c r="O8" s="6">
        <f t="shared" si="2"/>
        <v>500</v>
      </c>
      <c r="P8" s="8">
        <v>0</v>
      </c>
      <c r="Q8" s="8">
        <f t="shared" si="3"/>
        <v>500</v>
      </c>
      <c r="R8" s="33">
        <v>0</v>
      </c>
      <c r="S8" s="11">
        <v>0</v>
      </c>
      <c r="T8" s="34">
        <v>0</v>
      </c>
      <c r="U8" s="15">
        <v>0</v>
      </c>
      <c r="V8" s="18">
        <f t="shared" si="4"/>
        <v>500</v>
      </c>
      <c r="W8" s="18">
        <f t="shared" si="5"/>
        <v>500</v>
      </c>
      <c r="X8" s="20" t="s">
        <v>19</v>
      </c>
      <c r="Y8" s="21">
        <v>6</v>
      </c>
      <c r="Z8" s="29">
        <v>0</v>
      </c>
      <c r="AA8" s="29">
        <v>0</v>
      </c>
      <c r="AB8" s="26">
        <f t="shared" si="6"/>
        <v>530</v>
      </c>
      <c r="AC8" s="26">
        <f t="shared" si="7"/>
        <v>530</v>
      </c>
      <c r="AD8" s="24">
        <v>1</v>
      </c>
      <c r="AE8" s="24">
        <v>0</v>
      </c>
      <c r="AF8" s="24">
        <v>0</v>
      </c>
      <c r="AG8" s="24">
        <v>0</v>
      </c>
      <c r="AH8" s="24">
        <v>0</v>
      </c>
    </row>
    <row r="9" spans="1:35" ht="23.25" x14ac:dyDescent="0.35">
      <c r="A9" s="35" t="s">
        <v>57</v>
      </c>
      <c r="B9" s="36" t="s">
        <v>58</v>
      </c>
      <c r="C9" s="36" t="s">
        <v>34</v>
      </c>
      <c r="D9" s="3" t="s">
        <v>55</v>
      </c>
      <c r="E9" s="36" t="s">
        <v>56</v>
      </c>
      <c r="F9" s="37" t="s">
        <v>37</v>
      </c>
      <c r="G9" s="38" t="s">
        <v>42</v>
      </c>
      <c r="H9" s="31">
        <v>20.832999999999998</v>
      </c>
      <c r="I9" s="8">
        <v>0</v>
      </c>
      <c r="J9" s="8">
        <v>0</v>
      </c>
      <c r="K9" s="8">
        <f t="shared" si="0"/>
        <v>20.832999999999998</v>
      </c>
      <c r="L9" s="8">
        <v>0</v>
      </c>
      <c r="M9" s="8">
        <f t="shared" si="1"/>
        <v>0</v>
      </c>
      <c r="N9" s="32">
        <v>0</v>
      </c>
      <c r="O9" s="6">
        <f t="shared" si="2"/>
        <v>20.832999999999998</v>
      </c>
      <c r="P9" s="8">
        <v>0</v>
      </c>
      <c r="Q9" s="8">
        <f t="shared" si="3"/>
        <v>20.832999999999998</v>
      </c>
      <c r="R9" s="33">
        <v>0</v>
      </c>
      <c r="S9" s="11">
        <v>0</v>
      </c>
      <c r="T9" s="34">
        <v>5</v>
      </c>
      <c r="U9" s="15">
        <v>0</v>
      </c>
      <c r="V9" s="18">
        <f t="shared" si="4"/>
        <v>25.832999999999998</v>
      </c>
      <c r="W9" s="18">
        <f t="shared" si="5"/>
        <v>25.832999999999998</v>
      </c>
      <c r="X9" s="20" t="s">
        <v>19</v>
      </c>
      <c r="Y9" s="21">
        <v>35.485619169279602</v>
      </c>
      <c r="Z9" s="29">
        <v>0</v>
      </c>
      <c r="AA9" s="29">
        <v>0</v>
      </c>
      <c r="AB9" s="26">
        <f t="shared" si="6"/>
        <v>34.999999999999993</v>
      </c>
      <c r="AC9" s="26">
        <f t="shared" si="7"/>
        <v>34.999999999999993</v>
      </c>
      <c r="AD9" s="24">
        <v>1</v>
      </c>
      <c r="AE9" s="24">
        <v>0</v>
      </c>
      <c r="AF9" s="24">
        <v>0</v>
      </c>
      <c r="AG9" s="24">
        <v>0</v>
      </c>
      <c r="AH9" s="24">
        <v>0</v>
      </c>
    </row>
  </sheetData>
  <conditionalFormatting sqref="A1">
    <cfRule type="duplicateValues" dxfId="6" priority="21"/>
  </conditionalFormatting>
  <conditionalFormatting sqref="A2:A3">
    <cfRule type="duplicateValues" dxfId="5" priority="6"/>
  </conditionalFormatting>
  <conditionalFormatting sqref="A4:A5">
    <cfRule type="duplicateValues" dxfId="4" priority="5"/>
  </conditionalFormatting>
  <conditionalFormatting sqref="A6:A7">
    <cfRule type="duplicateValues" dxfId="3" priority="4"/>
  </conditionalFormatting>
  <conditionalFormatting sqref="A2:A9">
    <cfRule type="duplicateValues" dxfId="2" priority="3"/>
  </conditionalFormatting>
  <conditionalFormatting sqref="A2:A9">
    <cfRule type="duplicateValues" dxfId="1" priority="2"/>
  </conditionalFormatting>
  <conditionalFormatting sqref="A2:A9">
    <cfRule type="duplicateValues" dxfId="0" priority="1"/>
  </conditionalFormatting>
  <pageMargins left="0.17" right="0.17" top="0.47244094488188981" bottom="0.3937007874015748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STRUCTURE PV CIMENT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2022-09-30T13:28:18Z</dcterms:modified>
</cp:coreProperties>
</file>