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FB66411C-61B0-4EC6-AAA7-F7489FF6E4B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TRUCTURE PV CIMENT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" i="6" l="1"/>
  <c r="M2" i="6" s="1"/>
  <c r="O2" i="6" s="1"/>
  <c r="Q2" i="6" s="1"/>
  <c r="K3" i="6"/>
  <c r="M3" i="6" s="1"/>
  <c r="K4" i="6"/>
  <c r="M4" i="6" s="1"/>
  <c r="O4" i="6" s="1"/>
  <c r="K5" i="6"/>
  <c r="M5" i="6" s="1"/>
  <c r="O5" i="6" s="1"/>
  <c r="Q5" i="6" s="1"/>
  <c r="K6" i="6"/>
  <c r="M6" i="6" s="1"/>
  <c r="O6" i="6" s="1"/>
  <c r="K7" i="6"/>
  <c r="M7" i="6" s="1"/>
  <c r="O7" i="6" s="1"/>
  <c r="K8" i="6"/>
  <c r="M8" i="6" s="1"/>
  <c r="O8" i="6" s="1"/>
  <c r="Q8" i="6" s="1"/>
  <c r="K9" i="6"/>
  <c r="M9" i="6" s="1"/>
  <c r="O9" i="6" s="1"/>
  <c r="K10" i="6"/>
  <c r="M10" i="6" s="1"/>
  <c r="O10" i="6" s="1"/>
  <c r="Q10" i="6" s="1"/>
  <c r="K11" i="6"/>
  <c r="M11" i="6" s="1"/>
  <c r="K12" i="6"/>
  <c r="M12" i="6" s="1"/>
  <c r="O12" i="6" s="1"/>
  <c r="Q12" i="6" s="1"/>
  <c r="K13" i="6"/>
  <c r="M13" i="6" s="1"/>
  <c r="O13" i="6" s="1"/>
  <c r="K14" i="6"/>
  <c r="M14" i="6" s="1"/>
  <c r="O14" i="6" s="1"/>
  <c r="K15" i="6"/>
  <c r="M15" i="6" s="1"/>
  <c r="K16" i="6"/>
  <c r="M16" i="6" s="1"/>
  <c r="O16" i="6" s="1"/>
  <c r="Q16" i="6" s="1"/>
  <c r="K17" i="6"/>
  <c r="M17" i="6" s="1"/>
  <c r="O17" i="6" s="1"/>
  <c r="K18" i="6"/>
  <c r="M18" i="6" s="1"/>
  <c r="O18" i="6" s="1"/>
  <c r="Q18" i="6" s="1"/>
  <c r="K19" i="6"/>
  <c r="M19" i="6" s="1"/>
  <c r="O19" i="6" s="1"/>
  <c r="K20" i="6"/>
  <c r="M20" i="6" s="1"/>
  <c r="O20" i="6" s="1"/>
  <c r="K21" i="6"/>
  <c r="M21" i="6" s="1"/>
  <c r="O21" i="6" s="1"/>
  <c r="K22" i="6"/>
  <c r="M22" i="6" s="1"/>
  <c r="O22" i="6" s="1"/>
  <c r="K23" i="6"/>
  <c r="M23" i="6" s="1"/>
  <c r="O23" i="6" s="1"/>
  <c r="K24" i="6"/>
  <c r="M24" i="6" s="1"/>
  <c r="O24" i="6" s="1"/>
  <c r="K25" i="6"/>
  <c r="M25" i="6" s="1"/>
  <c r="O25" i="6" s="1"/>
  <c r="K26" i="6"/>
  <c r="M26" i="6" s="1"/>
  <c r="O26" i="6" s="1"/>
  <c r="V9" i="6" l="1"/>
  <c r="Q9" i="6"/>
  <c r="AC6" i="6"/>
  <c r="Q6" i="6"/>
  <c r="V17" i="6"/>
  <c r="Q17" i="6"/>
  <c r="Q14" i="6"/>
  <c r="AC14" i="6"/>
  <c r="Q7" i="6"/>
  <c r="V7" i="6"/>
  <c r="AC13" i="6"/>
  <c r="Q13" i="6"/>
  <c r="Q4" i="6"/>
  <c r="AB4" i="6"/>
  <c r="O11" i="6"/>
  <c r="Q11" i="6" s="1"/>
  <c r="O3" i="6"/>
  <c r="Q3" i="6" s="1"/>
  <c r="O15" i="6"/>
  <c r="Q15" i="6" s="1"/>
  <c r="V10" i="6"/>
  <c r="V21" i="6"/>
  <c r="Q21" i="6"/>
  <c r="AB21" i="6"/>
  <c r="AB26" i="6"/>
  <c r="Q26" i="6"/>
  <c r="AC23" i="6"/>
  <c r="W23" i="6"/>
  <c r="V23" i="6"/>
  <c r="Q23" i="6"/>
  <c r="W20" i="6"/>
  <c r="Q20" i="6"/>
  <c r="AC20" i="6"/>
  <c r="V20" i="6"/>
  <c r="AC24" i="6"/>
  <c r="Q24" i="6"/>
  <c r="W24" i="6"/>
  <c r="V24" i="6"/>
  <c r="AC25" i="6"/>
  <c r="Q25" i="6"/>
  <c r="W19" i="6"/>
  <c r="Q19" i="6"/>
  <c r="V19" i="6"/>
  <c r="AC19" i="6"/>
  <c r="AC22" i="6"/>
  <c r="Q22" i="6"/>
  <c r="W22" i="6"/>
  <c r="V22" i="6"/>
  <c r="W21" i="6"/>
  <c r="W26" i="6"/>
  <c r="V26" i="6"/>
  <c r="W25" i="6"/>
  <c r="V25" i="6"/>
  <c r="W14" i="6"/>
  <c r="W6" i="6"/>
  <c r="AC12" i="6"/>
  <c r="AB5" i="6"/>
  <c r="W16" i="6"/>
  <c r="V16" i="6"/>
  <c r="W7" i="6"/>
  <c r="W13" i="6"/>
  <c r="W5" i="6"/>
  <c r="V14" i="6"/>
  <c r="V6" i="6"/>
  <c r="AB18" i="6"/>
  <c r="AB10" i="6"/>
  <c r="AB2" i="6"/>
  <c r="W12" i="6"/>
  <c r="W4" i="6"/>
  <c r="V13" i="6"/>
  <c r="V5" i="6"/>
  <c r="AB17" i="6"/>
  <c r="AB9" i="6"/>
  <c r="V12" i="6"/>
  <c r="V4" i="6"/>
  <c r="W18" i="6"/>
  <c r="W10" i="6"/>
  <c r="W2" i="6"/>
  <c r="AC7" i="6"/>
  <c r="W17" i="6"/>
  <c r="W9" i="6"/>
  <c r="V18" i="6"/>
  <c r="V2" i="6"/>
  <c r="V15" i="6" l="1"/>
  <c r="AB6" i="6"/>
  <c r="AC4" i="6"/>
  <c r="AC26" i="6"/>
  <c r="W3" i="6"/>
  <c r="V3" i="6"/>
  <c r="AC21" i="6"/>
  <c r="AB13" i="6"/>
  <c r="AB20" i="6"/>
  <c r="W15" i="6"/>
  <c r="V11" i="6"/>
  <c r="AB25" i="6"/>
  <c r="AB14" i="6"/>
  <c r="W11" i="6"/>
  <c r="AC11" i="6"/>
  <c r="AB22" i="6"/>
  <c r="AB24" i="6"/>
  <c r="AB19" i="6"/>
  <c r="AB23" i="6"/>
  <c r="AB12" i="6"/>
  <c r="AC5" i="6"/>
  <c r="AC16" i="6"/>
  <c r="AC8" i="6"/>
  <c r="W8" i="6"/>
  <c r="V8" i="6"/>
  <c r="AC9" i="6"/>
  <c r="AC17" i="6"/>
  <c r="AC10" i="6"/>
  <c r="AC2" i="6"/>
  <c r="AB7" i="6"/>
  <c r="AC18" i="6"/>
  <c r="AB11" i="6" l="1"/>
  <c r="AB15" i="6"/>
  <c r="AC15" i="6"/>
  <c r="AB16" i="6"/>
  <c r="AC3" i="6"/>
  <c r="AB3" i="6"/>
  <c r="AB8" i="6"/>
</calcChain>
</file>

<file path=xl/sharedStrings.xml><?xml version="1.0" encoding="utf-8"?>
<sst xmlns="http://schemas.openxmlformats.org/spreadsheetml/2006/main" count="234" uniqueCount="94">
  <si>
    <t>Nouveau code Article</t>
  </si>
  <si>
    <t>Nouvelle désignation Article</t>
  </si>
  <si>
    <t>Prix transport HTVA /Tonne</t>
  </si>
  <si>
    <t>prix transpor mahindra HT</t>
  </si>
  <si>
    <t>Marge</t>
  </si>
  <si>
    <t>T TVA TR</t>
  </si>
  <si>
    <t>T TVA M%ahindra</t>
  </si>
  <si>
    <t>Prix Vente HT</t>
  </si>
  <si>
    <t>Prix Vente TTC</t>
  </si>
  <si>
    <t>TVA Article</t>
  </si>
  <si>
    <t>PrixRevient HT</t>
  </si>
  <si>
    <t>Prix revient TTC</t>
  </si>
  <si>
    <t>PrixAchat TTC</t>
  </si>
  <si>
    <t>Unite</t>
  </si>
  <si>
    <t>Categorie</t>
  </si>
  <si>
    <t>Famille</t>
  </si>
  <si>
    <t>Sous Famille</t>
  </si>
  <si>
    <t>Taux Fodec</t>
  </si>
  <si>
    <t>Remise fournisseur %</t>
  </si>
  <si>
    <t>Remise Fourn en Montant</t>
  </si>
  <si>
    <t>Redevance</t>
  </si>
  <si>
    <t>Marge Appliqué</t>
  </si>
  <si>
    <t>Revient</t>
  </si>
  <si>
    <t>Sans Remise</t>
  </si>
  <si>
    <t>Plafond  Remise</t>
  </si>
  <si>
    <t>Lot Serie</t>
  </si>
  <si>
    <t>Montant Fodec</t>
  </si>
  <si>
    <t>Alerte stock</t>
  </si>
  <si>
    <t>Reapro Stock</t>
  </si>
  <si>
    <t>Stock Max</t>
  </si>
  <si>
    <t>Vente stock Negative</t>
  </si>
  <si>
    <t>Type article</t>
  </si>
  <si>
    <t>Prix Fournisseur</t>
  </si>
  <si>
    <t>Prix Achat HT</t>
  </si>
  <si>
    <t>Prix F Apres Remise</t>
  </si>
  <si>
    <t>BR300BMT8E</t>
  </si>
  <si>
    <t>Brique de 8 trs - BMT  EMBALE</t>
  </si>
  <si>
    <t>BRIQUE</t>
  </si>
  <si>
    <t>BRIQ8</t>
  </si>
  <si>
    <t>DEPOT</t>
  </si>
  <si>
    <t>PRODUIT</t>
  </si>
  <si>
    <t>PCS</t>
  </si>
  <si>
    <t>BR300BMT8V</t>
  </si>
  <si>
    <t xml:space="preserve">Brique de 8 trs - BMT vrac </t>
  </si>
  <si>
    <t>BR300BMT8DIV</t>
  </si>
  <si>
    <t>BR100BLC8E</t>
  </si>
  <si>
    <t>Brique de 8 trs - BLC  EMBALE</t>
  </si>
  <si>
    <t>BR100BLC8V</t>
  </si>
  <si>
    <t xml:space="preserve">Brique de 8 trs - BLC VRAC </t>
  </si>
  <si>
    <t>BR200BCM8</t>
  </si>
  <si>
    <t xml:space="preserve">Brique de 8 trs - BCM </t>
  </si>
  <si>
    <t>BR300BMT-PLT-E</t>
  </si>
  <si>
    <t>Brique Platrière - BMT EMBALE</t>
  </si>
  <si>
    <t>PLATERIRL</t>
  </si>
  <si>
    <t>BR300BMT-PLT-V</t>
  </si>
  <si>
    <t xml:space="preserve">Brique Platrière - BMT  vrac </t>
  </si>
  <si>
    <t>BR300BMT-PLT-DIV</t>
  </si>
  <si>
    <t>BR100BLC-PLT-E</t>
  </si>
  <si>
    <t>Brique Platrière - BLC  EMBALE</t>
  </si>
  <si>
    <t>BR100BLC-PLT-V</t>
  </si>
  <si>
    <t xml:space="preserve">Brique Platrière - BLC VRAC </t>
  </si>
  <si>
    <t>BR200BCM-PLT</t>
  </si>
  <si>
    <t xml:space="preserve">Brique Platrière - BCM </t>
  </si>
  <si>
    <t>BR300BMT12E</t>
  </si>
  <si>
    <t>Brique de 12 trs - BMT  EMBALE</t>
  </si>
  <si>
    <t>BRIQ12</t>
  </si>
  <si>
    <t>BR300BMT12V</t>
  </si>
  <si>
    <t xml:space="preserve">Brique de 12 trs -BMT vrac </t>
  </si>
  <si>
    <t>BR300BMT12DIV</t>
  </si>
  <si>
    <t>BR100BLC12E</t>
  </si>
  <si>
    <t>Brique de 12 trs - BLC  EMBALE</t>
  </si>
  <si>
    <t>BR100BLC12V</t>
  </si>
  <si>
    <t xml:space="preserve">Brique de 12 trs - BLC VRAC </t>
  </si>
  <si>
    <t>BR200BCM12</t>
  </si>
  <si>
    <t xml:space="preserve">Brique de 12 trs - BCM </t>
  </si>
  <si>
    <t>BR300BMT-HO-E</t>
  </si>
  <si>
    <t>Hourdis de 16 - BMT  EMBALE</t>
  </si>
  <si>
    <t>HOURDI</t>
  </si>
  <si>
    <t>BR300BMT-HO-V</t>
  </si>
  <si>
    <t xml:space="preserve">Hourdis de 16 - BMT VRAC </t>
  </si>
  <si>
    <t>BR300BMT-HO-DIV</t>
  </si>
  <si>
    <t>BR100BLC-HO-E</t>
  </si>
  <si>
    <t>Hourdis de 16 - BLC  EMBALE</t>
  </si>
  <si>
    <t>BR100BLC-HO-V</t>
  </si>
  <si>
    <t xml:space="preserve">Hourdis de 16 - BLC VRAC </t>
  </si>
  <si>
    <t>BR200BCM-HO</t>
  </si>
  <si>
    <t xml:space="preserve">Hourdis de 16 - BCM </t>
  </si>
  <si>
    <t>BR400-6</t>
  </si>
  <si>
    <t>BRIQUE DE 6</t>
  </si>
  <si>
    <t>BRIQ6</t>
  </si>
  <si>
    <t>Brique de 8 trs - BMT DIVERS EMBALLAGE</t>
  </si>
  <si>
    <t>Hourdis de 16 - BMT DIVERS EMBALLAGE</t>
  </si>
  <si>
    <t>Brique de 12 trs -BMT DIVERS EMBALLAGE</t>
  </si>
  <si>
    <t>Brique Platrière - BMT DIVERS EMBALLAGE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</si>
</sst>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&quot; &quot;##0.000"/>
    <numFmt numFmtId="165" formatCode="0.000"/>
    <numFmt numFmtId="166" formatCode="#,##0.000\ _€"/>
    <numFmt numFmtId="167" formatCode="#,##0\ _€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8">
    <xf numFmtId="0" fontId="0" fillId="0" borderId="0" xfId="0"/>
    <xf numFmtId="0" fontId="3" fillId="0" borderId="0" xfId="0" applyFont="1"/>
    <xf numFmtId="0" fontId="4" fillId="5" borderId="1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164" fontId="4" fillId="3" borderId="3" xfId="0" applyNumberFormat="1" applyFont="1" applyFill="1" applyBorder="1" applyAlignment="1">
      <alignment horizontal="center" vertical="center" wrapText="1"/>
    </xf>
    <xf numFmtId="0" fontId="2" fillId="0" borderId="0" xfId="0" applyFont="1"/>
    <xf numFmtId="164" fontId="6" fillId="3" borderId="6" xfId="1" applyNumberFormat="1" applyFont="1" applyFill="1" applyBorder="1" applyAlignment="1">
      <alignment horizontal="center" vertical="center"/>
    </xf>
    <xf numFmtId="0" fontId="5" fillId="0" borderId="0" xfId="0" applyFont="1"/>
    <xf numFmtId="164" fontId="4" fillId="3" borderId="10" xfId="0" applyNumberFormat="1" applyFont="1" applyFill="1" applyBorder="1" applyAlignment="1">
      <alignment horizontal="center" vertical="center" wrapText="1"/>
    </xf>
    <xf numFmtId="164" fontId="6" fillId="3" borderId="7" xfId="1" applyNumberFormat="1" applyFont="1" applyFill="1" applyBorder="1" applyAlignment="1">
      <alignment horizontal="center" vertical="center"/>
    </xf>
    <xf numFmtId="164" fontId="4" fillId="4" borderId="2" xfId="0" applyNumberFormat="1" applyFont="1" applyFill="1" applyBorder="1" applyAlignment="1">
      <alignment horizontal="center" vertical="center" wrapText="1"/>
    </xf>
    <xf numFmtId="0" fontId="2" fillId="4" borderId="0" xfId="0" applyFont="1" applyFill="1"/>
    <xf numFmtId="164" fontId="4" fillId="6" borderId="8" xfId="0" applyNumberFormat="1" applyFont="1" applyFill="1" applyBorder="1" applyAlignment="1">
      <alignment horizontal="center" vertical="center" wrapText="1"/>
    </xf>
    <xf numFmtId="164" fontId="4" fillId="6" borderId="2" xfId="0" applyNumberFormat="1" applyFont="1" applyFill="1" applyBorder="1" applyAlignment="1">
      <alignment horizontal="center" vertical="center" wrapText="1"/>
    </xf>
    <xf numFmtId="0" fontId="2" fillId="6" borderId="0" xfId="0" applyFont="1" applyFill="1"/>
    <xf numFmtId="164" fontId="4" fillId="7" borderId="2" xfId="0" applyNumberFormat="1" applyFont="1" applyFill="1" applyBorder="1" applyAlignment="1">
      <alignment horizontal="center" vertical="center" wrapText="1"/>
    </xf>
    <xf numFmtId="164" fontId="6" fillId="7" borderId="11" xfId="1" applyNumberFormat="1" applyFont="1" applyFill="1" applyBorder="1" applyAlignment="1">
      <alignment horizontal="center" vertical="center"/>
    </xf>
    <xf numFmtId="0" fontId="2" fillId="7" borderId="0" xfId="0" applyFont="1" applyFill="1"/>
    <xf numFmtId="164" fontId="4" fillId="8" borderId="10" xfId="0" applyNumberFormat="1" applyFont="1" applyFill="1" applyBorder="1" applyAlignment="1">
      <alignment horizontal="center" vertical="center" wrapText="1"/>
    </xf>
    <xf numFmtId="164" fontId="6" fillId="8" borderId="7" xfId="1" applyNumberFormat="1" applyFont="1" applyFill="1" applyBorder="1" applyAlignment="1">
      <alignment horizontal="center" vertical="center"/>
    </xf>
    <xf numFmtId="0" fontId="2" fillId="8" borderId="0" xfId="0" applyFont="1" applyFill="1"/>
    <xf numFmtId="0" fontId="5" fillId="2" borderId="9" xfId="0" applyFont="1" applyFill="1" applyBorder="1" applyAlignment="1">
      <alignment horizontal="center" vertical="center"/>
    </xf>
    <xf numFmtId="164" fontId="6" fillId="2" borderId="5" xfId="0" applyNumberFormat="1" applyFont="1" applyFill="1" applyBorder="1" applyAlignment="1">
      <alignment horizontal="center" vertical="center"/>
    </xf>
    <xf numFmtId="164" fontId="4" fillId="9" borderId="2" xfId="0" applyNumberFormat="1" applyFont="1" applyFill="1" applyBorder="1" applyAlignment="1">
      <alignment horizontal="center" vertical="center" wrapText="1"/>
    </xf>
    <xf numFmtId="164" fontId="6" fillId="9" borderId="5" xfId="0" applyNumberFormat="1" applyFont="1" applyFill="1" applyBorder="1" applyAlignment="1">
      <alignment horizontal="center" vertical="center"/>
    </xf>
    <xf numFmtId="0" fontId="2" fillId="9" borderId="0" xfId="0" applyFont="1" applyFill="1"/>
    <xf numFmtId="164" fontId="4" fillId="10" borderId="10" xfId="0" applyNumberFormat="1" applyFont="1" applyFill="1" applyBorder="1" applyAlignment="1">
      <alignment horizontal="center" vertical="center" wrapText="1"/>
    </xf>
    <xf numFmtId="164" fontId="6" fillId="10" borderId="7" xfId="1" applyNumberFormat="1" applyFont="1" applyFill="1" applyBorder="1" applyAlignment="1">
      <alignment horizontal="center" vertical="center"/>
    </xf>
    <xf numFmtId="0" fontId="2" fillId="10" borderId="0" xfId="0" applyFont="1" applyFill="1"/>
    <xf numFmtId="164" fontId="5" fillId="7" borderId="7" xfId="1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3" fontId="3" fillId="2" borderId="4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3" fontId="3" fillId="2" borderId="17" xfId="0" applyNumberFormat="1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166" fontId="2" fillId="2" borderId="12" xfId="0" applyNumberFormat="1" applyFont="1" applyFill="1" applyBorder="1"/>
    <xf numFmtId="1" fontId="2" fillId="2" borderId="12" xfId="0" applyNumberFormat="1" applyFont="1" applyFill="1" applyBorder="1" applyAlignment="1">
      <alignment horizontal="center" vertical="center"/>
    </xf>
    <xf numFmtId="1" fontId="2" fillId="2" borderId="5" xfId="0" applyNumberFormat="1" applyFont="1" applyFill="1" applyBorder="1" applyAlignment="1">
      <alignment horizontal="center" vertical="center"/>
    </xf>
    <xf numFmtId="1" fontId="2" fillId="2" borderId="15" xfId="0" applyNumberFormat="1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 vertical="center" wrapText="1"/>
    </xf>
    <xf numFmtId="3" fontId="3" fillId="11" borderId="4" xfId="0" applyNumberFormat="1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8" fillId="11" borderId="3" xfId="0" applyFont="1" applyFill="1" applyBorder="1" applyAlignment="1">
      <alignment horizontal="center" vertical="center" wrapText="1"/>
    </xf>
    <xf numFmtId="0" fontId="8" fillId="11" borderId="13" xfId="0" applyFont="1" applyFill="1" applyBorder="1" applyAlignment="1">
      <alignment horizontal="center" vertical="center" wrapText="1"/>
    </xf>
    <xf numFmtId="166" fontId="2" fillId="11" borderId="12" xfId="0" applyNumberFormat="1" applyFont="1" applyFill="1" applyBorder="1"/>
    <xf numFmtId="1" fontId="2" fillId="11" borderId="5" xfId="0" applyNumberFormat="1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 wrapText="1"/>
    </xf>
    <xf numFmtId="165" fontId="2" fillId="2" borderId="12" xfId="0" applyNumberFormat="1" applyFont="1" applyFill="1" applyBorder="1" applyAlignment="1">
      <alignment horizontal="center" vertical="center"/>
    </xf>
    <xf numFmtId="165" fontId="2" fillId="2" borderId="11" xfId="0" applyNumberFormat="1" applyFont="1" applyFill="1" applyBorder="1" applyAlignment="1">
      <alignment horizontal="center" vertical="center"/>
    </xf>
    <xf numFmtId="165" fontId="2" fillId="2" borderId="5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165" fontId="2" fillId="11" borderId="5" xfId="0" applyNumberFormat="1" applyFont="1" applyFill="1" applyBorder="1" applyAlignment="1">
      <alignment horizontal="center" vertical="center"/>
    </xf>
    <xf numFmtId="165" fontId="2" fillId="11" borderId="11" xfId="0" applyNumberFormat="1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164" fontId="3" fillId="2" borderId="4" xfId="1" applyNumberFormat="1" applyFont="1" applyFill="1" applyBorder="1" applyAlignment="1">
      <alignment horizontal="center" vertical="center"/>
    </xf>
    <xf numFmtId="164" fontId="3" fillId="2" borderId="11" xfId="1" applyNumberFormat="1" applyFont="1" applyFill="1" applyBorder="1" applyAlignment="1">
      <alignment horizontal="center" vertical="center"/>
    </xf>
    <xf numFmtId="164" fontId="8" fillId="2" borderId="4" xfId="1" applyNumberFormat="1" applyFont="1" applyFill="1" applyBorder="1" applyAlignment="1">
      <alignment horizontal="center" vertical="center"/>
    </xf>
    <xf numFmtId="164" fontId="8" fillId="2" borderId="14" xfId="1" applyNumberFormat="1" applyFont="1" applyFill="1" applyBorder="1" applyAlignment="1">
      <alignment horizontal="center" vertical="center"/>
    </xf>
    <xf numFmtId="164" fontId="3" fillId="11" borderId="4" xfId="1" applyNumberFormat="1" applyFont="1" applyFill="1" applyBorder="1" applyAlignment="1">
      <alignment horizontal="center" vertical="center"/>
    </xf>
    <xf numFmtId="164" fontId="3" fillId="11" borderId="11" xfId="1" applyNumberFormat="1" applyFont="1" applyFill="1" applyBorder="1" applyAlignment="1">
      <alignment horizontal="center" vertical="center"/>
    </xf>
    <xf numFmtId="164" fontId="8" fillId="11" borderId="4" xfId="1" applyNumberFormat="1" applyFont="1" applyFill="1" applyBorder="1" applyAlignment="1">
      <alignment horizontal="center" vertical="center"/>
    </xf>
    <xf numFmtId="167" fontId="3" fillId="2" borderId="5" xfId="1" applyNumberFormat="1" applyFont="1" applyFill="1" applyBorder="1" applyAlignment="1">
      <alignment horizontal="center" vertical="center"/>
    </xf>
    <xf numFmtId="167" fontId="3" fillId="11" borderId="5" xfId="1" applyNumberFormat="1" applyFont="1" applyFill="1" applyBorder="1" applyAlignment="1">
      <alignment horizontal="center" vertical="center"/>
    </xf>
    <xf numFmtId="1" fontId="2" fillId="2" borderId="15" xfId="0" applyNumberFormat="1" applyFont="1" applyFill="1" applyBorder="1" applyAlignment="1">
      <alignment horizontal="center" vertical="center"/>
    </xf>
  </cellXfs>
  <cellStyles count="2">
    <cellStyle name="Normal" xfId="0" builtinId="0"/>
    <cellStyle name="Pourcentage" xfId="1" builtinId="5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6"/>
  <sheetViews>
    <sheetView tabSelected="1" view="pageBreakPreview" topLeftCell="V1" zoomScale="70" zoomScaleSheetLayoutView="70" workbookViewId="0">
      <selection activeCell="AH2" sqref="AH2"/>
    </sheetView>
  </sheetViews>
  <sheetFormatPr baseColWidth="10" defaultRowHeight="21" x14ac:dyDescent="0.35"/>
  <cols>
    <col min="1" max="1" width="32.85546875" style="5" customWidth="1"/>
    <col min="2" max="2" width="72.5703125" style="5" customWidth="1"/>
    <col min="3" max="5" width="31.28515625" style="5" customWidth="1"/>
    <col min="6" max="6" width="35.42578125" style="5" customWidth="1"/>
    <col min="7" max="7" width="17.7109375" style="5" customWidth="1"/>
    <col min="8" max="15" width="25.85546875" style="5" customWidth="1"/>
    <col min="16" max="16" width="20" style="5" customWidth="1"/>
    <col min="17" max="17" width="16.85546875" style="5" customWidth="1"/>
    <col min="18" max="19" width="21.85546875" style="11" customWidth="1"/>
    <col min="20" max="21" width="24.7109375" style="14" customWidth="1"/>
    <col min="22" max="24" width="24.7109375" style="17" customWidth="1"/>
    <col min="25" max="25" width="20" style="20" customWidth="1"/>
    <col min="26" max="27" width="20" style="28" customWidth="1"/>
    <col min="28" max="29" width="21.85546875" style="25" customWidth="1"/>
    <col min="30" max="33" width="21.85546875" style="5" customWidth="1"/>
    <col min="34" max="34" width="34.5703125" style="5" customWidth="1"/>
  </cols>
  <sheetData>
    <row r="1" spans="1:34" s="1" customFormat="1" ht="60" customHeight="1" thickBot="1" x14ac:dyDescent="0.35">
      <c r="A1" s="2" t="s">
        <v>0</v>
      </c>
      <c r="B1" s="3" t="s">
        <v>1</v>
      </c>
      <c r="C1" s="3" t="s">
        <v>14</v>
      </c>
      <c r="D1" s="3" t="s">
        <v>15</v>
      </c>
      <c r="E1" s="3" t="s">
        <v>16</v>
      </c>
      <c r="F1" s="3" t="s">
        <v>31</v>
      </c>
      <c r="G1" s="21" t="s">
        <v>13</v>
      </c>
      <c r="H1" s="4" t="s">
        <v>32</v>
      </c>
      <c r="I1" s="8" t="s">
        <v>18</v>
      </c>
      <c r="J1" s="8" t="s">
        <v>19</v>
      </c>
      <c r="K1" s="8" t="s">
        <v>34</v>
      </c>
      <c r="L1" s="8" t="s">
        <v>17</v>
      </c>
      <c r="M1" s="8" t="s">
        <v>26</v>
      </c>
      <c r="N1" s="8" t="s">
        <v>20</v>
      </c>
      <c r="O1" s="4" t="s">
        <v>33</v>
      </c>
      <c r="P1" s="8" t="s">
        <v>9</v>
      </c>
      <c r="Q1" s="8" t="s">
        <v>12</v>
      </c>
      <c r="R1" s="10" t="s">
        <v>2</v>
      </c>
      <c r="S1" s="10" t="s">
        <v>5</v>
      </c>
      <c r="T1" s="12" t="s">
        <v>3</v>
      </c>
      <c r="U1" s="13" t="s">
        <v>6</v>
      </c>
      <c r="V1" s="15" t="s">
        <v>10</v>
      </c>
      <c r="W1" s="15" t="s">
        <v>11</v>
      </c>
      <c r="X1" s="18" t="s">
        <v>21</v>
      </c>
      <c r="Y1" s="18" t="s">
        <v>4</v>
      </c>
      <c r="Z1" s="26" t="s">
        <v>23</v>
      </c>
      <c r="AA1" s="26" t="s">
        <v>24</v>
      </c>
      <c r="AB1" s="23" t="s">
        <v>7</v>
      </c>
      <c r="AC1" s="23" t="s">
        <v>8</v>
      </c>
      <c r="AD1" s="22" t="s">
        <v>25</v>
      </c>
      <c r="AE1" s="22" t="s">
        <v>27</v>
      </c>
      <c r="AF1" s="22" t="s">
        <v>28</v>
      </c>
      <c r="AG1" s="22" t="s">
        <v>29</v>
      </c>
      <c r="AH1" s="22" t="s">
        <v>30</v>
      </c>
    </row>
    <row r="2" spans="1:34" s="7" customFormat="1" ht="47.25" customHeight="1" thickBot="1" x14ac:dyDescent="0.4">
      <c r="A2" s="30" t="s">
        <v>35</v>
      </c>
      <c r="B2" s="32" t="s">
        <v>36</v>
      </c>
      <c r="C2" s="36" t="s">
        <v>37</v>
      </c>
      <c r="D2" s="37" t="s">
        <v>38</v>
      </c>
      <c r="E2" s="37" t="s">
        <v>39</v>
      </c>
      <c r="F2" s="37" t="s">
        <v>40</v>
      </c>
      <c r="G2" s="37" t="s">
        <v>41</v>
      </c>
      <c r="H2" s="38">
        <v>0.432</v>
      </c>
      <c r="I2" s="39">
        <v>5</v>
      </c>
      <c r="J2" s="9">
        <v>0</v>
      </c>
      <c r="K2" s="9">
        <f t="shared" ref="K2:K26" si="0">H2*(100-I2)/100 -J2</f>
        <v>0.41039999999999999</v>
      </c>
      <c r="L2" s="39">
        <v>1</v>
      </c>
      <c r="M2" s="9">
        <f t="shared" ref="M2:M26" si="1">K2*L2/100</f>
        <v>4.104E-3</v>
      </c>
      <c r="N2" s="29">
        <v>0</v>
      </c>
      <c r="O2" s="6">
        <f t="shared" ref="O2:O26" si="2">H2*(100-I2)/100-J2 +M2</f>
        <v>0.41450399999999998</v>
      </c>
      <c r="P2" s="9">
        <v>19</v>
      </c>
      <c r="Q2" s="9">
        <f t="shared" ref="Q2:Q26" si="3">O2*(100+P2)/100+N2</f>
        <v>0.49325975999999999</v>
      </c>
      <c r="R2" s="50">
        <v>2.1999999999999999E-2</v>
      </c>
      <c r="S2" s="51">
        <v>7</v>
      </c>
      <c r="T2" s="58">
        <v>2.1700000000000001E-2</v>
      </c>
      <c r="U2" s="59">
        <v>7</v>
      </c>
      <c r="V2" s="16">
        <f t="shared" ref="V2:V26" si="4">O2+R2+T2</f>
        <v>0.458204</v>
      </c>
      <c r="W2" s="16">
        <f t="shared" ref="W2:W26" si="5">O2*(100+P2)/100 + R2*(100+S2)/100 + T2 * (100+U2)/100+N2</f>
        <v>0.54001875999999993</v>
      </c>
      <c r="X2" s="18" t="s">
        <v>22</v>
      </c>
      <c r="Y2" s="19">
        <v>10.038690337113792</v>
      </c>
      <c r="Z2" s="27">
        <v>1</v>
      </c>
      <c r="AA2" s="27">
        <v>0</v>
      </c>
      <c r="AB2" s="24">
        <f t="shared" ref="AB2:AB26" si="6">(O2+R2+T2)*(100+Y2)/100</f>
        <v>0.50420168067226889</v>
      </c>
      <c r="AC2" s="24">
        <f t="shared" ref="AC2:AC26" si="7">(O2+R2+T2)*(100+Y2)/100*(100+P2)/100+N2</f>
        <v>0.6</v>
      </c>
      <c r="AD2" s="22">
        <v>1</v>
      </c>
      <c r="AE2" s="65">
        <v>1000</v>
      </c>
      <c r="AF2" s="65">
        <v>0</v>
      </c>
      <c r="AG2" s="65">
        <v>2000</v>
      </c>
      <c r="AH2" s="22">
        <v>0</v>
      </c>
    </row>
    <row r="3" spans="1:34" s="7" customFormat="1" ht="47.25" customHeight="1" thickBot="1" x14ac:dyDescent="0.4">
      <c r="A3" s="31" t="s">
        <v>42</v>
      </c>
      <c r="B3" s="33" t="s">
        <v>43</v>
      </c>
      <c r="C3" s="36" t="s">
        <v>37</v>
      </c>
      <c r="D3" s="37" t="s">
        <v>38</v>
      </c>
      <c r="E3" s="37" t="s">
        <v>39</v>
      </c>
      <c r="F3" s="37" t="s">
        <v>40</v>
      </c>
      <c r="G3" s="37" t="s">
        <v>41</v>
      </c>
      <c r="H3" s="38">
        <v>0.432</v>
      </c>
      <c r="I3" s="40">
        <v>5</v>
      </c>
      <c r="J3" s="9">
        <v>0</v>
      </c>
      <c r="K3" s="9">
        <f t="shared" si="0"/>
        <v>0.41039999999999999</v>
      </c>
      <c r="L3" s="40">
        <v>1</v>
      </c>
      <c r="M3" s="9">
        <f t="shared" si="1"/>
        <v>4.104E-3</v>
      </c>
      <c r="N3" s="29">
        <v>0</v>
      </c>
      <c r="O3" s="6">
        <f t="shared" si="2"/>
        <v>0.41450399999999998</v>
      </c>
      <c r="P3" s="9">
        <v>19</v>
      </c>
      <c r="Q3" s="9">
        <f t="shared" si="3"/>
        <v>0.49325975999999999</v>
      </c>
      <c r="R3" s="52">
        <v>2.1999999999999999E-2</v>
      </c>
      <c r="S3" s="51">
        <v>7</v>
      </c>
      <c r="T3" s="58">
        <v>2.1700000000000001E-2</v>
      </c>
      <c r="U3" s="59">
        <v>7</v>
      </c>
      <c r="V3" s="16">
        <f t="shared" si="4"/>
        <v>0.458204</v>
      </c>
      <c r="W3" s="16">
        <f t="shared" si="5"/>
        <v>0.54001875999999993</v>
      </c>
      <c r="X3" s="18" t="s">
        <v>22</v>
      </c>
      <c r="Y3" s="19">
        <v>10.038690337113792</v>
      </c>
      <c r="Z3" s="27">
        <v>1</v>
      </c>
      <c r="AA3" s="27">
        <v>0</v>
      </c>
      <c r="AB3" s="24">
        <f t="shared" si="6"/>
        <v>0.50420168067226889</v>
      </c>
      <c r="AC3" s="24">
        <f t="shared" si="7"/>
        <v>0.6</v>
      </c>
      <c r="AD3" s="22">
        <v>1</v>
      </c>
      <c r="AE3" s="65">
        <v>1000</v>
      </c>
      <c r="AF3" s="65">
        <v>0</v>
      </c>
      <c r="AG3" s="65">
        <v>2000</v>
      </c>
      <c r="AH3" s="22">
        <v>0</v>
      </c>
    </row>
    <row r="4" spans="1:34" s="7" customFormat="1" ht="47.25" customHeight="1" thickBot="1" x14ac:dyDescent="0.4">
      <c r="A4" s="43" t="s">
        <v>44</v>
      </c>
      <c r="B4" s="44" t="s">
        <v>90</v>
      </c>
      <c r="C4" s="45" t="s">
        <v>37</v>
      </c>
      <c r="D4" s="46" t="s">
        <v>38</v>
      </c>
      <c r="E4" s="46" t="s">
        <v>39</v>
      </c>
      <c r="F4" s="46" t="s">
        <v>40</v>
      </c>
      <c r="G4" s="46" t="s">
        <v>41</v>
      </c>
      <c r="H4" s="47">
        <v>0.42799999999999999</v>
      </c>
      <c r="I4" s="48">
        <v>0</v>
      </c>
      <c r="J4" s="9">
        <v>0</v>
      </c>
      <c r="K4" s="9">
        <f t="shared" si="0"/>
        <v>0.42799999999999999</v>
      </c>
      <c r="L4" s="48">
        <v>0</v>
      </c>
      <c r="M4" s="9">
        <f t="shared" si="1"/>
        <v>0</v>
      </c>
      <c r="N4" s="29">
        <v>0</v>
      </c>
      <c r="O4" s="6">
        <f t="shared" si="2"/>
        <v>0.42799999999999999</v>
      </c>
      <c r="P4" s="9">
        <v>19</v>
      </c>
      <c r="Q4" s="9">
        <f t="shared" si="3"/>
        <v>0.50931999999999999</v>
      </c>
      <c r="R4" s="55">
        <v>2.1999999999999999E-2</v>
      </c>
      <c r="S4" s="56">
        <v>7</v>
      </c>
      <c r="T4" s="62">
        <v>2.1700000000000001E-2</v>
      </c>
      <c r="U4" s="63">
        <v>7</v>
      </c>
      <c r="V4" s="16">
        <f t="shared" si="4"/>
        <v>0.47170000000000001</v>
      </c>
      <c r="W4" s="16">
        <f t="shared" si="5"/>
        <v>0.55607899999999999</v>
      </c>
      <c r="X4" s="18" t="s">
        <v>22</v>
      </c>
      <c r="Y4" s="19">
        <v>6.8903287412060337</v>
      </c>
      <c r="Z4" s="27">
        <v>1</v>
      </c>
      <c r="AA4" s="27">
        <v>0</v>
      </c>
      <c r="AB4" s="24">
        <f t="shared" si="6"/>
        <v>0.50420168067226889</v>
      </c>
      <c r="AC4" s="24">
        <f t="shared" si="7"/>
        <v>0.6</v>
      </c>
      <c r="AD4" s="22">
        <v>1</v>
      </c>
      <c r="AE4" s="66">
        <v>1000</v>
      </c>
      <c r="AF4" s="66">
        <v>0</v>
      </c>
      <c r="AG4" s="66">
        <v>2000</v>
      </c>
      <c r="AH4" s="22">
        <v>0</v>
      </c>
    </row>
    <row r="5" spans="1:34" s="7" customFormat="1" ht="47.25" customHeight="1" thickBot="1" x14ac:dyDescent="0.4">
      <c r="A5" s="31" t="s">
        <v>45</v>
      </c>
      <c r="B5" s="33" t="s">
        <v>46</v>
      </c>
      <c r="C5" s="36" t="s">
        <v>37</v>
      </c>
      <c r="D5" s="37" t="s">
        <v>38</v>
      </c>
      <c r="E5" s="37" t="s">
        <v>39</v>
      </c>
      <c r="F5" s="37" t="s">
        <v>40</v>
      </c>
      <c r="G5" s="37" t="s">
        <v>41</v>
      </c>
      <c r="H5" s="38">
        <v>0.42899999999999999</v>
      </c>
      <c r="I5" s="40">
        <v>0</v>
      </c>
      <c r="J5" s="9">
        <v>0</v>
      </c>
      <c r="K5" s="9">
        <f t="shared" si="0"/>
        <v>0.42899999999999999</v>
      </c>
      <c r="L5" s="40">
        <v>1</v>
      </c>
      <c r="M5" s="9">
        <f t="shared" si="1"/>
        <v>4.2899999999999995E-3</v>
      </c>
      <c r="N5" s="29">
        <v>0</v>
      </c>
      <c r="O5" s="6">
        <f t="shared" si="2"/>
        <v>0.43329000000000001</v>
      </c>
      <c r="P5" s="9">
        <v>19</v>
      </c>
      <c r="Q5" s="9">
        <f t="shared" si="3"/>
        <v>0.51561509999999999</v>
      </c>
      <c r="R5" s="52">
        <v>3.3000000000000002E-2</v>
      </c>
      <c r="S5" s="51">
        <v>7</v>
      </c>
      <c r="T5" s="58">
        <v>2.1700000000000001E-2</v>
      </c>
      <c r="U5" s="59">
        <v>7</v>
      </c>
      <c r="V5" s="16">
        <f t="shared" si="4"/>
        <v>0.48798999999999998</v>
      </c>
      <c r="W5" s="16">
        <f t="shared" si="5"/>
        <v>0.57414409999999994</v>
      </c>
      <c r="X5" s="18" t="s">
        <v>22</v>
      </c>
      <c r="Y5" s="19">
        <v>3.3221337880425637</v>
      </c>
      <c r="Z5" s="27">
        <v>1</v>
      </c>
      <c r="AA5" s="27">
        <v>0</v>
      </c>
      <c r="AB5" s="24">
        <f t="shared" si="6"/>
        <v>0.50420168067226889</v>
      </c>
      <c r="AC5" s="24">
        <f t="shared" si="7"/>
        <v>0.6</v>
      </c>
      <c r="AD5" s="22">
        <v>1</v>
      </c>
      <c r="AE5" s="65">
        <v>1000</v>
      </c>
      <c r="AF5" s="65">
        <v>0</v>
      </c>
      <c r="AG5" s="65">
        <v>2000</v>
      </c>
      <c r="AH5" s="22">
        <v>0</v>
      </c>
    </row>
    <row r="6" spans="1:34" s="7" customFormat="1" ht="47.25" customHeight="1" thickBot="1" x14ac:dyDescent="0.4">
      <c r="A6" s="31" t="s">
        <v>47</v>
      </c>
      <c r="B6" s="33" t="s">
        <v>48</v>
      </c>
      <c r="C6" s="36" t="s">
        <v>37</v>
      </c>
      <c r="D6" s="37" t="s">
        <v>38</v>
      </c>
      <c r="E6" s="37" t="s">
        <v>39</v>
      </c>
      <c r="F6" s="37" t="s">
        <v>40</v>
      </c>
      <c r="G6" s="37" t="s">
        <v>41</v>
      </c>
      <c r="H6" s="38">
        <v>0.39500000000000002</v>
      </c>
      <c r="I6" s="40">
        <v>0</v>
      </c>
      <c r="J6" s="9">
        <v>0</v>
      </c>
      <c r="K6" s="9">
        <f t="shared" si="0"/>
        <v>0.39500000000000002</v>
      </c>
      <c r="L6" s="40">
        <v>1</v>
      </c>
      <c r="M6" s="9">
        <f t="shared" si="1"/>
        <v>3.9500000000000004E-3</v>
      </c>
      <c r="N6" s="29">
        <v>0</v>
      </c>
      <c r="O6" s="6">
        <f t="shared" si="2"/>
        <v>0.39895000000000003</v>
      </c>
      <c r="P6" s="9">
        <v>19</v>
      </c>
      <c r="Q6" s="9">
        <f t="shared" si="3"/>
        <v>0.47475050000000002</v>
      </c>
      <c r="R6" s="52">
        <v>3.3000000000000002E-2</v>
      </c>
      <c r="S6" s="51">
        <v>7</v>
      </c>
      <c r="T6" s="58">
        <v>2.1700000000000001E-2</v>
      </c>
      <c r="U6" s="59">
        <v>7</v>
      </c>
      <c r="V6" s="16">
        <f t="shared" si="4"/>
        <v>0.45365000000000005</v>
      </c>
      <c r="W6" s="16">
        <f t="shared" si="5"/>
        <v>0.53327950000000002</v>
      </c>
      <c r="X6" s="18" t="s">
        <v>22</v>
      </c>
      <c r="Y6" s="19">
        <v>11.143322092421215</v>
      </c>
      <c r="Z6" s="27">
        <v>1</v>
      </c>
      <c r="AA6" s="27">
        <v>0</v>
      </c>
      <c r="AB6" s="24">
        <f t="shared" si="6"/>
        <v>0.50420168067226889</v>
      </c>
      <c r="AC6" s="24">
        <f t="shared" si="7"/>
        <v>0.6</v>
      </c>
      <c r="AD6" s="22">
        <v>1</v>
      </c>
      <c r="AE6" s="65">
        <v>1000</v>
      </c>
      <c r="AF6" s="65">
        <v>0</v>
      </c>
      <c r="AG6" s="65">
        <v>2000</v>
      </c>
      <c r="AH6" s="22">
        <v>0</v>
      </c>
    </row>
    <row r="7" spans="1:34" s="7" customFormat="1" ht="47.25" customHeight="1" thickBot="1" x14ac:dyDescent="0.4">
      <c r="A7" s="31" t="s">
        <v>49</v>
      </c>
      <c r="B7" s="33" t="s">
        <v>50</v>
      </c>
      <c r="C7" s="36" t="s">
        <v>37</v>
      </c>
      <c r="D7" s="37" t="s">
        <v>38</v>
      </c>
      <c r="E7" s="37" t="s">
        <v>39</v>
      </c>
      <c r="F7" s="37" t="s">
        <v>40</v>
      </c>
      <c r="G7" s="37" t="s">
        <v>41</v>
      </c>
      <c r="H7" s="38">
        <v>0.437</v>
      </c>
      <c r="I7" s="40">
        <v>0</v>
      </c>
      <c r="J7" s="9">
        <v>0</v>
      </c>
      <c r="K7" s="9">
        <f t="shared" si="0"/>
        <v>0.43700000000000006</v>
      </c>
      <c r="L7" s="40">
        <v>1</v>
      </c>
      <c r="M7" s="9">
        <f t="shared" si="1"/>
        <v>4.3700000000000006E-3</v>
      </c>
      <c r="N7" s="29">
        <v>0</v>
      </c>
      <c r="O7" s="6">
        <f t="shared" si="2"/>
        <v>0.44137000000000004</v>
      </c>
      <c r="P7" s="9">
        <v>19</v>
      </c>
      <c r="Q7" s="9">
        <f t="shared" si="3"/>
        <v>0.52523030000000004</v>
      </c>
      <c r="R7" s="52">
        <v>4.2999999999999997E-2</v>
      </c>
      <c r="S7" s="51">
        <v>7</v>
      </c>
      <c r="T7" s="58">
        <v>2.1700000000000001E-2</v>
      </c>
      <c r="U7" s="59">
        <v>7</v>
      </c>
      <c r="V7" s="16">
        <f t="shared" si="4"/>
        <v>0.50607000000000002</v>
      </c>
      <c r="W7" s="16">
        <f t="shared" si="5"/>
        <v>0.59445930000000002</v>
      </c>
      <c r="X7" s="18" t="s">
        <v>22</v>
      </c>
      <c r="Y7" s="19">
        <v>-0.36918199611341151</v>
      </c>
      <c r="Z7" s="27">
        <v>1</v>
      </c>
      <c r="AA7" s="27">
        <v>0</v>
      </c>
      <c r="AB7" s="24">
        <f t="shared" si="6"/>
        <v>0.50420168067226889</v>
      </c>
      <c r="AC7" s="24">
        <f t="shared" si="7"/>
        <v>0.6</v>
      </c>
      <c r="AD7" s="22">
        <v>1</v>
      </c>
      <c r="AE7" s="65">
        <v>1000</v>
      </c>
      <c r="AF7" s="65">
        <v>0</v>
      </c>
      <c r="AG7" s="65">
        <v>2000</v>
      </c>
      <c r="AH7" s="22">
        <v>0</v>
      </c>
    </row>
    <row r="8" spans="1:34" ht="24" thickBot="1" x14ac:dyDescent="0.4">
      <c r="A8" s="31" t="s">
        <v>51</v>
      </c>
      <c r="B8" s="33" t="s">
        <v>52</v>
      </c>
      <c r="C8" s="36" t="s">
        <v>37</v>
      </c>
      <c r="D8" s="42" t="s">
        <v>53</v>
      </c>
      <c r="E8" s="37" t="s">
        <v>39</v>
      </c>
      <c r="F8" s="37" t="s">
        <v>40</v>
      </c>
      <c r="G8" s="37" t="s">
        <v>41</v>
      </c>
      <c r="H8" s="38">
        <v>0.432</v>
      </c>
      <c r="I8" s="40">
        <v>5</v>
      </c>
      <c r="J8" s="9">
        <v>0</v>
      </c>
      <c r="K8" s="9">
        <f t="shared" si="0"/>
        <v>0.41039999999999999</v>
      </c>
      <c r="L8" s="40">
        <v>1</v>
      </c>
      <c r="M8" s="9">
        <f t="shared" si="1"/>
        <v>4.104E-3</v>
      </c>
      <c r="N8" s="29">
        <v>0</v>
      </c>
      <c r="O8" s="6">
        <f t="shared" si="2"/>
        <v>0.41450399999999998</v>
      </c>
      <c r="P8" s="9">
        <v>19</v>
      </c>
      <c r="Q8" s="9">
        <f t="shared" si="3"/>
        <v>0.49325975999999999</v>
      </c>
      <c r="R8" s="52">
        <v>1.9E-2</v>
      </c>
      <c r="S8" s="51">
        <v>7</v>
      </c>
      <c r="T8" s="60">
        <v>1.7500000000000002E-2</v>
      </c>
      <c r="U8" s="59">
        <v>7</v>
      </c>
      <c r="V8" s="16">
        <f t="shared" si="4"/>
        <v>0.45100400000000002</v>
      </c>
      <c r="W8" s="16">
        <f t="shared" si="5"/>
        <v>0.53231476</v>
      </c>
      <c r="X8" s="18" t="s">
        <v>22</v>
      </c>
      <c r="Y8" s="19">
        <v>11.795389990392295</v>
      </c>
      <c r="Z8" s="27">
        <v>1</v>
      </c>
      <c r="AA8" s="27">
        <v>0</v>
      </c>
      <c r="AB8" s="24">
        <f t="shared" si="6"/>
        <v>0.50420168067226889</v>
      </c>
      <c r="AC8" s="24">
        <f t="shared" si="7"/>
        <v>0.6</v>
      </c>
      <c r="AD8" s="22">
        <v>1</v>
      </c>
      <c r="AE8" s="65">
        <v>1000</v>
      </c>
      <c r="AF8" s="65">
        <v>0</v>
      </c>
      <c r="AG8" s="65">
        <v>2000</v>
      </c>
      <c r="AH8" s="22">
        <v>0</v>
      </c>
    </row>
    <row r="9" spans="1:34" ht="24" thickBot="1" x14ac:dyDescent="0.4">
      <c r="A9" s="31" t="s">
        <v>54</v>
      </c>
      <c r="B9" s="33" t="s">
        <v>55</v>
      </c>
      <c r="C9" s="36" t="s">
        <v>37</v>
      </c>
      <c r="D9" s="42" t="s">
        <v>53</v>
      </c>
      <c r="E9" s="37" t="s">
        <v>39</v>
      </c>
      <c r="F9" s="37" t="s">
        <v>40</v>
      </c>
      <c r="G9" s="37" t="s">
        <v>41</v>
      </c>
      <c r="H9" s="38">
        <v>0.432</v>
      </c>
      <c r="I9" s="40">
        <v>5</v>
      </c>
      <c r="J9" s="9">
        <v>0</v>
      </c>
      <c r="K9" s="9">
        <f t="shared" si="0"/>
        <v>0.41039999999999999</v>
      </c>
      <c r="L9" s="40">
        <v>1</v>
      </c>
      <c r="M9" s="9">
        <f t="shared" si="1"/>
        <v>4.104E-3</v>
      </c>
      <c r="N9" s="29">
        <v>0</v>
      </c>
      <c r="O9" s="6">
        <f t="shared" si="2"/>
        <v>0.41450399999999998</v>
      </c>
      <c r="P9" s="9">
        <v>19</v>
      </c>
      <c r="Q9" s="9">
        <f t="shared" si="3"/>
        <v>0.49325975999999999</v>
      </c>
      <c r="R9" s="52">
        <v>1.9E-2</v>
      </c>
      <c r="S9" s="51">
        <v>7</v>
      </c>
      <c r="T9" s="60">
        <v>1.7500000000000002E-2</v>
      </c>
      <c r="U9" s="59">
        <v>7</v>
      </c>
      <c r="V9" s="16">
        <f t="shared" si="4"/>
        <v>0.45100400000000002</v>
      </c>
      <c r="W9" s="16">
        <f t="shared" si="5"/>
        <v>0.53231476</v>
      </c>
      <c r="X9" s="18" t="s">
        <v>22</v>
      </c>
      <c r="Y9" s="19">
        <v>11.795389990392295</v>
      </c>
      <c r="Z9" s="27">
        <v>1</v>
      </c>
      <c r="AA9" s="27">
        <v>0</v>
      </c>
      <c r="AB9" s="24">
        <f t="shared" si="6"/>
        <v>0.50420168067226889</v>
      </c>
      <c r="AC9" s="24">
        <f t="shared" si="7"/>
        <v>0.6</v>
      </c>
      <c r="AD9" s="22">
        <v>1</v>
      </c>
      <c r="AE9" s="65">
        <v>1000</v>
      </c>
      <c r="AF9" s="65">
        <v>0</v>
      </c>
      <c r="AG9" s="65">
        <v>2000</v>
      </c>
      <c r="AH9" s="22">
        <v>0</v>
      </c>
    </row>
    <row r="10" spans="1:34" ht="24" thickBot="1" x14ac:dyDescent="0.4">
      <c r="A10" s="43" t="s">
        <v>56</v>
      </c>
      <c r="B10" s="44" t="s">
        <v>93</v>
      </c>
      <c r="C10" s="45" t="s">
        <v>37</v>
      </c>
      <c r="D10" s="49" t="s">
        <v>53</v>
      </c>
      <c r="E10" s="46" t="s">
        <v>39</v>
      </c>
      <c r="F10" s="46" t="s">
        <v>40</v>
      </c>
      <c r="G10" s="46" t="s">
        <v>41</v>
      </c>
      <c r="H10" s="47">
        <v>0.42799999999999999</v>
      </c>
      <c r="I10" s="48">
        <v>0</v>
      </c>
      <c r="J10" s="9">
        <v>0</v>
      </c>
      <c r="K10" s="9">
        <f t="shared" si="0"/>
        <v>0.42799999999999999</v>
      </c>
      <c r="L10" s="48">
        <v>0</v>
      </c>
      <c r="M10" s="9">
        <f t="shared" si="1"/>
        <v>0</v>
      </c>
      <c r="N10" s="29">
        <v>0</v>
      </c>
      <c r="O10" s="6">
        <f t="shared" si="2"/>
        <v>0.42799999999999999</v>
      </c>
      <c r="P10" s="9">
        <v>19</v>
      </c>
      <c r="Q10" s="9">
        <f t="shared" si="3"/>
        <v>0.50931999999999999</v>
      </c>
      <c r="R10" s="55">
        <v>1.9E-2</v>
      </c>
      <c r="S10" s="56">
        <v>7</v>
      </c>
      <c r="T10" s="64">
        <v>1.7500000000000002E-2</v>
      </c>
      <c r="U10" s="63">
        <v>7</v>
      </c>
      <c r="V10" s="16">
        <f t="shared" si="4"/>
        <v>0.46450000000000002</v>
      </c>
      <c r="W10" s="16">
        <f t="shared" si="5"/>
        <v>0.54837499999999995</v>
      </c>
      <c r="X10" s="18" t="s">
        <v>22</v>
      </c>
      <c r="Y10" s="19">
        <v>8.5471863664733831</v>
      </c>
      <c r="Z10" s="27">
        <v>1</v>
      </c>
      <c r="AA10" s="27">
        <v>0</v>
      </c>
      <c r="AB10" s="24">
        <f t="shared" si="6"/>
        <v>0.50420168067226889</v>
      </c>
      <c r="AC10" s="24">
        <f t="shared" si="7"/>
        <v>0.6</v>
      </c>
      <c r="AD10" s="22">
        <v>1</v>
      </c>
      <c r="AE10" s="66">
        <v>1000</v>
      </c>
      <c r="AF10" s="66">
        <v>0</v>
      </c>
      <c r="AG10" s="66">
        <v>2000</v>
      </c>
      <c r="AH10" s="22">
        <v>0</v>
      </c>
    </row>
    <row r="11" spans="1:34" ht="24" thickBot="1" x14ac:dyDescent="0.4">
      <c r="A11" s="31" t="s">
        <v>57</v>
      </c>
      <c r="B11" s="33" t="s">
        <v>58</v>
      </c>
      <c r="C11" s="36" t="s">
        <v>37</v>
      </c>
      <c r="D11" s="42" t="s">
        <v>53</v>
      </c>
      <c r="E11" s="37" t="s">
        <v>39</v>
      </c>
      <c r="F11" s="37" t="s">
        <v>40</v>
      </c>
      <c r="G11" s="37" t="s">
        <v>41</v>
      </c>
      <c r="H11" s="38">
        <v>0.42899999999999999</v>
      </c>
      <c r="I11" s="40">
        <v>0</v>
      </c>
      <c r="J11" s="9">
        <v>0</v>
      </c>
      <c r="K11" s="9">
        <f t="shared" si="0"/>
        <v>0.42899999999999999</v>
      </c>
      <c r="L11" s="40">
        <v>1</v>
      </c>
      <c r="M11" s="9">
        <f t="shared" si="1"/>
        <v>4.2899999999999995E-3</v>
      </c>
      <c r="N11" s="29">
        <v>0</v>
      </c>
      <c r="O11" s="6">
        <f t="shared" si="2"/>
        <v>0.43329000000000001</v>
      </c>
      <c r="P11" s="9">
        <v>19</v>
      </c>
      <c r="Q11" s="9">
        <f t="shared" si="3"/>
        <v>0.51561509999999999</v>
      </c>
      <c r="R11" s="53">
        <v>0.02</v>
      </c>
      <c r="S11" s="51">
        <v>7</v>
      </c>
      <c r="T11" s="60">
        <v>1.7500000000000002E-2</v>
      </c>
      <c r="U11" s="59">
        <v>7</v>
      </c>
      <c r="V11" s="16">
        <f t="shared" si="4"/>
        <v>0.47079000000000004</v>
      </c>
      <c r="W11" s="16">
        <f t="shared" si="5"/>
        <v>0.55574009999999996</v>
      </c>
      <c r="X11" s="18" t="s">
        <v>22</v>
      </c>
      <c r="Y11" s="19">
        <v>7.0969393301193406</v>
      </c>
      <c r="Z11" s="27">
        <v>1</v>
      </c>
      <c r="AA11" s="27">
        <v>0</v>
      </c>
      <c r="AB11" s="24">
        <f t="shared" si="6"/>
        <v>0.50420168067226889</v>
      </c>
      <c r="AC11" s="24">
        <f t="shared" si="7"/>
        <v>0.6</v>
      </c>
      <c r="AD11" s="22">
        <v>1</v>
      </c>
      <c r="AE11" s="65">
        <v>1000</v>
      </c>
      <c r="AF11" s="65">
        <v>0</v>
      </c>
      <c r="AG11" s="65">
        <v>2000</v>
      </c>
      <c r="AH11" s="22">
        <v>0</v>
      </c>
    </row>
    <row r="12" spans="1:34" ht="24" thickBot="1" x14ac:dyDescent="0.4">
      <c r="A12" s="31" t="s">
        <v>59</v>
      </c>
      <c r="B12" s="33" t="s">
        <v>60</v>
      </c>
      <c r="C12" s="36" t="s">
        <v>37</v>
      </c>
      <c r="D12" s="42" t="s">
        <v>53</v>
      </c>
      <c r="E12" s="37" t="s">
        <v>39</v>
      </c>
      <c r="F12" s="37" t="s">
        <v>40</v>
      </c>
      <c r="G12" s="37" t="s">
        <v>41</v>
      </c>
      <c r="H12" s="38">
        <v>0.39500000000000002</v>
      </c>
      <c r="I12" s="40">
        <v>0</v>
      </c>
      <c r="J12" s="9">
        <v>0</v>
      </c>
      <c r="K12" s="9">
        <f t="shared" si="0"/>
        <v>0.39500000000000002</v>
      </c>
      <c r="L12" s="40">
        <v>1</v>
      </c>
      <c r="M12" s="9">
        <f t="shared" si="1"/>
        <v>3.9500000000000004E-3</v>
      </c>
      <c r="N12" s="29">
        <v>0</v>
      </c>
      <c r="O12" s="6">
        <f t="shared" si="2"/>
        <v>0.39895000000000003</v>
      </c>
      <c r="P12" s="9">
        <v>19</v>
      </c>
      <c r="Q12" s="9">
        <f t="shared" si="3"/>
        <v>0.47475050000000002</v>
      </c>
      <c r="R12" s="53">
        <v>0.02</v>
      </c>
      <c r="S12" s="51">
        <v>7</v>
      </c>
      <c r="T12" s="60">
        <v>1.7500000000000002E-2</v>
      </c>
      <c r="U12" s="59">
        <v>7</v>
      </c>
      <c r="V12" s="16">
        <f t="shared" si="4"/>
        <v>0.43645000000000006</v>
      </c>
      <c r="W12" s="16">
        <f t="shared" si="5"/>
        <v>0.51487550000000004</v>
      </c>
      <c r="X12" s="18" t="s">
        <v>22</v>
      </c>
      <c r="Y12" s="19">
        <v>15.523354490152101</v>
      </c>
      <c r="Z12" s="27">
        <v>1</v>
      </c>
      <c r="AA12" s="27">
        <v>0</v>
      </c>
      <c r="AB12" s="24">
        <f t="shared" si="6"/>
        <v>0.50420168067226889</v>
      </c>
      <c r="AC12" s="24">
        <f t="shared" si="7"/>
        <v>0.6</v>
      </c>
      <c r="AD12" s="22">
        <v>1</v>
      </c>
      <c r="AE12" s="65">
        <v>1000</v>
      </c>
      <c r="AF12" s="65">
        <v>0</v>
      </c>
      <c r="AG12" s="65">
        <v>2000</v>
      </c>
      <c r="AH12" s="22">
        <v>0</v>
      </c>
    </row>
    <row r="13" spans="1:34" ht="24" thickBot="1" x14ac:dyDescent="0.4">
      <c r="A13" s="31" t="s">
        <v>61</v>
      </c>
      <c r="B13" s="33" t="s">
        <v>62</v>
      </c>
      <c r="C13" s="36" t="s">
        <v>37</v>
      </c>
      <c r="D13" s="42" t="s">
        <v>53</v>
      </c>
      <c r="E13" s="37" t="s">
        <v>39</v>
      </c>
      <c r="F13" s="37" t="s">
        <v>40</v>
      </c>
      <c r="G13" s="37" t="s">
        <v>41</v>
      </c>
      <c r="H13" s="38">
        <v>0.42899999999999999</v>
      </c>
      <c r="I13" s="40">
        <v>0</v>
      </c>
      <c r="J13" s="9">
        <v>0</v>
      </c>
      <c r="K13" s="9">
        <f t="shared" si="0"/>
        <v>0.42899999999999999</v>
      </c>
      <c r="L13" s="40">
        <v>1</v>
      </c>
      <c r="M13" s="9">
        <f t="shared" si="1"/>
        <v>4.2899999999999995E-3</v>
      </c>
      <c r="N13" s="29">
        <v>0</v>
      </c>
      <c r="O13" s="6">
        <f t="shared" si="2"/>
        <v>0.43329000000000001</v>
      </c>
      <c r="P13" s="9">
        <v>19</v>
      </c>
      <c r="Q13" s="9">
        <f t="shared" si="3"/>
        <v>0.51561509999999999</v>
      </c>
      <c r="R13" s="53">
        <v>0.03</v>
      </c>
      <c r="S13" s="51">
        <v>7</v>
      </c>
      <c r="T13" s="60">
        <v>1.7500000000000002E-2</v>
      </c>
      <c r="U13" s="59">
        <v>7</v>
      </c>
      <c r="V13" s="16">
        <f t="shared" si="4"/>
        <v>0.48079</v>
      </c>
      <c r="W13" s="16">
        <f t="shared" si="5"/>
        <v>0.5664401</v>
      </c>
      <c r="X13" s="18" t="s">
        <v>22</v>
      </c>
      <c r="Y13" s="19">
        <v>4.8694192209215856</v>
      </c>
      <c r="Z13" s="27">
        <v>1</v>
      </c>
      <c r="AA13" s="27">
        <v>0</v>
      </c>
      <c r="AB13" s="24">
        <f t="shared" si="6"/>
        <v>0.50420168067226889</v>
      </c>
      <c r="AC13" s="24">
        <f t="shared" si="7"/>
        <v>0.6</v>
      </c>
      <c r="AD13" s="22">
        <v>1</v>
      </c>
      <c r="AE13" s="65">
        <v>1000</v>
      </c>
      <c r="AF13" s="65">
        <v>0</v>
      </c>
      <c r="AG13" s="65">
        <v>2000</v>
      </c>
      <c r="AH13" s="22">
        <v>0</v>
      </c>
    </row>
    <row r="14" spans="1:34" ht="24" thickBot="1" x14ac:dyDescent="0.4">
      <c r="A14" s="31" t="s">
        <v>63</v>
      </c>
      <c r="B14" s="33" t="s">
        <v>64</v>
      </c>
      <c r="C14" s="36" t="s">
        <v>37</v>
      </c>
      <c r="D14" s="37" t="s">
        <v>65</v>
      </c>
      <c r="E14" s="37" t="s">
        <v>39</v>
      </c>
      <c r="F14" s="37" t="s">
        <v>40</v>
      </c>
      <c r="G14" s="37" t="s">
        <v>41</v>
      </c>
      <c r="H14" s="38">
        <v>0.45600000000000002</v>
      </c>
      <c r="I14" s="40">
        <v>5</v>
      </c>
      <c r="J14" s="9">
        <v>0</v>
      </c>
      <c r="K14" s="9">
        <f t="shared" si="0"/>
        <v>0.43320000000000003</v>
      </c>
      <c r="L14" s="40">
        <v>1</v>
      </c>
      <c r="M14" s="9">
        <f t="shared" si="1"/>
        <v>4.3319999999999999E-3</v>
      </c>
      <c r="N14" s="29">
        <v>0</v>
      </c>
      <c r="O14" s="6">
        <f t="shared" si="2"/>
        <v>0.43753200000000003</v>
      </c>
      <c r="P14" s="9">
        <v>19</v>
      </c>
      <c r="Q14" s="9">
        <f t="shared" si="3"/>
        <v>0.52066308000000006</v>
      </c>
      <c r="R14" s="53">
        <v>3.1E-2</v>
      </c>
      <c r="S14" s="51">
        <v>7</v>
      </c>
      <c r="T14" s="60">
        <v>3.1E-2</v>
      </c>
      <c r="U14" s="59">
        <v>7</v>
      </c>
      <c r="V14" s="16">
        <f t="shared" si="4"/>
        <v>0.49953200000000009</v>
      </c>
      <c r="W14" s="16">
        <f t="shared" si="5"/>
        <v>0.58700308000000012</v>
      </c>
      <c r="X14" s="18" t="s">
        <v>22</v>
      </c>
      <c r="Y14" s="19">
        <v>0.93481111765989056</v>
      </c>
      <c r="Z14" s="27">
        <v>1</v>
      </c>
      <c r="AA14" s="27">
        <v>0</v>
      </c>
      <c r="AB14" s="24">
        <f t="shared" si="6"/>
        <v>0.50420168067226889</v>
      </c>
      <c r="AC14" s="24">
        <f t="shared" si="7"/>
        <v>0.6</v>
      </c>
      <c r="AD14" s="22">
        <v>1</v>
      </c>
      <c r="AE14" s="65">
        <v>1000</v>
      </c>
      <c r="AF14" s="65">
        <v>0</v>
      </c>
      <c r="AG14" s="65">
        <v>2000</v>
      </c>
      <c r="AH14" s="22">
        <v>0</v>
      </c>
    </row>
    <row r="15" spans="1:34" ht="24" thickBot="1" x14ac:dyDescent="0.4">
      <c r="A15" s="31" t="s">
        <v>66</v>
      </c>
      <c r="B15" s="33" t="s">
        <v>67</v>
      </c>
      <c r="C15" s="36" t="s">
        <v>37</v>
      </c>
      <c r="D15" s="37" t="s">
        <v>65</v>
      </c>
      <c r="E15" s="37" t="s">
        <v>39</v>
      </c>
      <c r="F15" s="37" t="s">
        <v>40</v>
      </c>
      <c r="G15" s="37" t="s">
        <v>41</v>
      </c>
      <c r="H15" s="38">
        <v>0.45600000000000002</v>
      </c>
      <c r="I15" s="40">
        <v>5</v>
      </c>
      <c r="J15" s="9">
        <v>0</v>
      </c>
      <c r="K15" s="9">
        <f t="shared" si="0"/>
        <v>0.43320000000000003</v>
      </c>
      <c r="L15" s="40">
        <v>1</v>
      </c>
      <c r="M15" s="9">
        <f t="shared" si="1"/>
        <v>4.3319999999999999E-3</v>
      </c>
      <c r="N15" s="29">
        <v>0</v>
      </c>
      <c r="O15" s="6">
        <f t="shared" si="2"/>
        <v>0.43753200000000003</v>
      </c>
      <c r="P15" s="9">
        <v>19</v>
      </c>
      <c r="Q15" s="9">
        <f t="shared" si="3"/>
        <v>0.52066308000000006</v>
      </c>
      <c r="R15" s="53">
        <v>3.1E-2</v>
      </c>
      <c r="S15" s="51">
        <v>7</v>
      </c>
      <c r="T15" s="60">
        <v>3.1E-2</v>
      </c>
      <c r="U15" s="59">
        <v>7</v>
      </c>
      <c r="V15" s="16">
        <f t="shared" si="4"/>
        <v>0.49953200000000009</v>
      </c>
      <c r="W15" s="16">
        <f t="shared" si="5"/>
        <v>0.58700308000000012</v>
      </c>
      <c r="X15" s="18" t="s">
        <v>22</v>
      </c>
      <c r="Y15" s="19">
        <v>0.93481111765989056</v>
      </c>
      <c r="Z15" s="27">
        <v>1</v>
      </c>
      <c r="AA15" s="27">
        <v>0</v>
      </c>
      <c r="AB15" s="24">
        <f t="shared" si="6"/>
        <v>0.50420168067226889</v>
      </c>
      <c r="AC15" s="24">
        <f t="shared" si="7"/>
        <v>0.6</v>
      </c>
      <c r="AD15" s="22">
        <v>1</v>
      </c>
      <c r="AE15" s="65">
        <v>1000</v>
      </c>
      <c r="AF15" s="65">
        <v>0</v>
      </c>
      <c r="AG15" s="65">
        <v>2000</v>
      </c>
      <c r="AH15" s="22">
        <v>0</v>
      </c>
    </row>
    <row r="16" spans="1:34" ht="24" thickBot="1" x14ac:dyDescent="0.4">
      <c r="A16" s="43" t="s">
        <v>68</v>
      </c>
      <c r="B16" s="44" t="s">
        <v>92</v>
      </c>
      <c r="C16" s="45" t="s">
        <v>37</v>
      </c>
      <c r="D16" s="46" t="s">
        <v>65</v>
      </c>
      <c r="E16" s="46" t="s">
        <v>39</v>
      </c>
      <c r="F16" s="46" t="s">
        <v>40</v>
      </c>
      <c r="G16" s="46" t="s">
        <v>41</v>
      </c>
      <c r="H16" s="47">
        <v>0.39500000000000002</v>
      </c>
      <c r="I16" s="48">
        <v>0</v>
      </c>
      <c r="J16" s="9">
        <v>0</v>
      </c>
      <c r="K16" s="9">
        <f t="shared" si="0"/>
        <v>0.39500000000000002</v>
      </c>
      <c r="L16" s="48">
        <v>0</v>
      </c>
      <c r="M16" s="9">
        <f t="shared" si="1"/>
        <v>0</v>
      </c>
      <c r="N16" s="29">
        <v>0</v>
      </c>
      <c r="O16" s="6">
        <f t="shared" si="2"/>
        <v>0.39500000000000002</v>
      </c>
      <c r="P16" s="9">
        <v>19</v>
      </c>
      <c r="Q16" s="9">
        <f t="shared" si="3"/>
        <v>0.47005000000000002</v>
      </c>
      <c r="R16" s="57">
        <v>3.1E-2</v>
      </c>
      <c r="S16" s="56">
        <v>7</v>
      </c>
      <c r="T16" s="64">
        <v>3.1E-2</v>
      </c>
      <c r="U16" s="63">
        <v>7</v>
      </c>
      <c r="V16" s="16">
        <f t="shared" si="4"/>
        <v>0.45700000000000007</v>
      </c>
      <c r="W16" s="16">
        <f t="shared" si="5"/>
        <v>0.53639000000000003</v>
      </c>
      <c r="X16" s="18" t="s">
        <v>22</v>
      </c>
      <c r="Y16" s="19">
        <v>10.328595333100395</v>
      </c>
      <c r="Z16" s="27">
        <v>1</v>
      </c>
      <c r="AA16" s="27">
        <v>0</v>
      </c>
      <c r="AB16" s="24">
        <f t="shared" si="6"/>
        <v>0.50420168067226889</v>
      </c>
      <c r="AC16" s="24">
        <f t="shared" si="7"/>
        <v>0.6</v>
      </c>
      <c r="AD16" s="22">
        <v>1</v>
      </c>
      <c r="AE16" s="66">
        <v>1000</v>
      </c>
      <c r="AF16" s="66">
        <v>0</v>
      </c>
      <c r="AG16" s="66">
        <v>2000</v>
      </c>
      <c r="AH16" s="22">
        <v>0</v>
      </c>
    </row>
    <row r="17" spans="1:34" ht="24" thickBot="1" x14ac:dyDescent="0.4">
      <c r="A17" s="31" t="s">
        <v>69</v>
      </c>
      <c r="B17" s="33" t="s">
        <v>70</v>
      </c>
      <c r="C17" s="36" t="s">
        <v>37</v>
      </c>
      <c r="D17" s="37" t="s">
        <v>65</v>
      </c>
      <c r="E17" s="37" t="s">
        <v>39</v>
      </c>
      <c r="F17" s="37" t="s">
        <v>40</v>
      </c>
      <c r="G17" s="37" t="s">
        <v>41</v>
      </c>
      <c r="H17" s="38">
        <v>0.39500000000000002</v>
      </c>
      <c r="I17" s="40">
        <v>0</v>
      </c>
      <c r="J17" s="9">
        <v>0</v>
      </c>
      <c r="K17" s="9">
        <f t="shared" si="0"/>
        <v>0.39500000000000002</v>
      </c>
      <c r="L17" s="40">
        <v>1</v>
      </c>
      <c r="M17" s="9">
        <f t="shared" si="1"/>
        <v>3.9500000000000004E-3</v>
      </c>
      <c r="N17" s="29">
        <v>0</v>
      </c>
      <c r="O17" s="6">
        <f t="shared" si="2"/>
        <v>0.39895000000000003</v>
      </c>
      <c r="P17" s="9">
        <v>19</v>
      </c>
      <c r="Q17" s="9">
        <f t="shared" si="3"/>
        <v>0.47475050000000002</v>
      </c>
      <c r="R17" s="53">
        <v>3.9E-2</v>
      </c>
      <c r="S17" s="51">
        <v>7</v>
      </c>
      <c r="T17" s="60">
        <v>3.1E-2</v>
      </c>
      <c r="U17" s="59">
        <v>7</v>
      </c>
      <c r="V17" s="16">
        <f t="shared" si="4"/>
        <v>0.46894999999999998</v>
      </c>
      <c r="W17" s="16">
        <f t="shared" si="5"/>
        <v>0.54965050000000004</v>
      </c>
      <c r="X17" s="18" t="s">
        <v>22</v>
      </c>
      <c r="Y17" s="19">
        <v>7.5171512255611361</v>
      </c>
      <c r="Z17" s="27">
        <v>1</v>
      </c>
      <c r="AA17" s="27">
        <v>0</v>
      </c>
      <c r="AB17" s="24">
        <f t="shared" si="6"/>
        <v>0.50420168067226889</v>
      </c>
      <c r="AC17" s="24">
        <f t="shared" si="7"/>
        <v>0.6</v>
      </c>
      <c r="AD17" s="22">
        <v>1</v>
      </c>
      <c r="AE17" s="65">
        <v>1000</v>
      </c>
      <c r="AF17" s="65">
        <v>0</v>
      </c>
      <c r="AG17" s="65">
        <v>2000</v>
      </c>
      <c r="AH17" s="22">
        <v>0</v>
      </c>
    </row>
    <row r="18" spans="1:34" ht="24" thickBot="1" x14ac:dyDescent="0.4">
      <c r="A18" s="31" t="s">
        <v>71</v>
      </c>
      <c r="B18" s="33" t="s">
        <v>72</v>
      </c>
      <c r="C18" s="36" t="s">
        <v>37</v>
      </c>
      <c r="D18" s="37" t="s">
        <v>65</v>
      </c>
      <c r="E18" s="37" t="s">
        <v>39</v>
      </c>
      <c r="F18" s="37" t="s">
        <v>40</v>
      </c>
      <c r="G18" s="37" t="s">
        <v>41</v>
      </c>
      <c r="H18" s="38">
        <v>0.42899999999999999</v>
      </c>
      <c r="I18" s="40">
        <v>0</v>
      </c>
      <c r="J18" s="9">
        <v>0</v>
      </c>
      <c r="K18" s="9">
        <f t="shared" si="0"/>
        <v>0.42899999999999999</v>
      </c>
      <c r="L18" s="40">
        <v>1</v>
      </c>
      <c r="M18" s="9">
        <f t="shared" si="1"/>
        <v>4.2899999999999995E-3</v>
      </c>
      <c r="N18" s="29">
        <v>0</v>
      </c>
      <c r="O18" s="6">
        <f t="shared" si="2"/>
        <v>0.43329000000000001</v>
      </c>
      <c r="P18" s="9">
        <v>19</v>
      </c>
      <c r="Q18" s="9">
        <f t="shared" si="3"/>
        <v>0.51561509999999999</v>
      </c>
      <c r="R18" s="53">
        <v>3.9E-2</v>
      </c>
      <c r="S18" s="51">
        <v>7</v>
      </c>
      <c r="T18" s="60">
        <v>3.1E-2</v>
      </c>
      <c r="U18" s="59">
        <v>7</v>
      </c>
      <c r="V18" s="16">
        <f t="shared" si="4"/>
        <v>0.50329000000000002</v>
      </c>
      <c r="W18" s="16">
        <f t="shared" si="5"/>
        <v>0.59051510000000007</v>
      </c>
      <c r="X18" s="18" t="s">
        <v>22</v>
      </c>
      <c r="Y18" s="19">
        <v>0.18114420558103461</v>
      </c>
      <c r="Z18" s="27">
        <v>1</v>
      </c>
      <c r="AA18" s="27">
        <v>0</v>
      </c>
      <c r="AB18" s="24">
        <f t="shared" si="6"/>
        <v>0.50420168067226878</v>
      </c>
      <c r="AC18" s="24">
        <f t="shared" si="7"/>
        <v>0.59999999999999987</v>
      </c>
      <c r="AD18" s="22">
        <v>1</v>
      </c>
      <c r="AE18" s="65">
        <v>1000</v>
      </c>
      <c r="AF18" s="65">
        <v>0</v>
      </c>
      <c r="AG18" s="65">
        <v>2000</v>
      </c>
      <c r="AH18" s="22">
        <v>0</v>
      </c>
    </row>
    <row r="19" spans="1:34" ht="24" thickBot="1" x14ac:dyDescent="0.4">
      <c r="A19" s="31" t="s">
        <v>73</v>
      </c>
      <c r="B19" s="33" t="s">
        <v>74</v>
      </c>
      <c r="C19" s="36" t="s">
        <v>37</v>
      </c>
      <c r="D19" s="37" t="s">
        <v>65</v>
      </c>
      <c r="E19" s="37" t="s">
        <v>39</v>
      </c>
      <c r="F19" s="37" t="s">
        <v>40</v>
      </c>
      <c r="G19" s="37" t="s">
        <v>41</v>
      </c>
      <c r="H19" s="38">
        <v>0.45400000000000001</v>
      </c>
      <c r="I19" s="40">
        <v>0</v>
      </c>
      <c r="J19" s="9">
        <v>0</v>
      </c>
      <c r="K19" s="9">
        <f t="shared" si="0"/>
        <v>0.45399999999999996</v>
      </c>
      <c r="L19" s="40">
        <v>1</v>
      </c>
      <c r="M19" s="9">
        <f t="shared" si="1"/>
        <v>4.5399999999999998E-3</v>
      </c>
      <c r="N19" s="29">
        <v>0</v>
      </c>
      <c r="O19" s="6">
        <f t="shared" si="2"/>
        <v>0.45853999999999995</v>
      </c>
      <c r="P19" s="9">
        <v>19</v>
      </c>
      <c r="Q19" s="9">
        <f t="shared" si="3"/>
        <v>0.54566259999999989</v>
      </c>
      <c r="R19" s="53">
        <v>6.4000000000000001E-2</v>
      </c>
      <c r="S19" s="51">
        <v>7</v>
      </c>
      <c r="T19" s="60">
        <v>3.1E-2</v>
      </c>
      <c r="U19" s="59">
        <v>7</v>
      </c>
      <c r="V19" s="16">
        <f t="shared" si="4"/>
        <v>0.55354000000000003</v>
      </c>
      <c r="W19" s="16">
        <f t="shared" si="5"/>
        <v>0.6473125999999999</v>
      </c>
      <c r="X19" s="18" t="s">
        <v>22</v>
      </c>
      <c r="Y19" s="19">
        <v>-8.9132346944631138</v>
      </c>
      <c r="Z19" s="27">
        <v>1</v>
      </c>
      <c r="AA19" s="27">
        <v>0</v>
      </c>
      <c r="AB19" s="24">
        <f t="shared" si="6"/>
        <v>0.50420168067226889</v>
      </c>
      <c r="AC19" s="24">
        <f t="shared" si="7"/>
        <v>0.6</v>
      </c>
      <c r="AD19" s="22">
        <v>1</v>
      </c>
      <c r="AE19" s="65">
        <v>1000</v>
      </c>
      <c r="AF19" s="65">
        <v>0</v>
      </c>
      <c r="AG19" s="65">
        <v>2000</v>
      </c>
      <c r="AH19" s="22">
        <v>0</v>
      </c>
    </row>
    <row r="20" spans="1:34" ht="24" thickBot="1" x14ac:dyDescent="0.4">
      <c r="A20" s="31" t="s">
        <v>75</v>
      </c>
      <c r="B20" s="33" t="s">
        <v>76</v>
      </c>
      <c r="C20" s="36" t="s">
        <v>37</v>
      </c>
      <c r="D20" s="37" t="s">
        <v>77</v>
      </c>
      <c r="E20" s="37" t="s">
        <v>39</v>
      </c>
      <c r="F20" s="37" t="s">
        <v>40</v>
      </c>
      <c r="G20" s="37" t="s">
        <v>41</v>
      </c>
      <c r="H20" s="38">
        <v>0.74099999999999999</v>
      </c>
      <c r="I20" s="40">
        <v>5</v>
      </c>
      <c r="J20" s="9">
        <v>0</v>
      </c>
      <c r="K20" s="9">
        <f t="shared" si="0"/>
        <v>0.70394999999999996</v>
      </c>
      <c r="L20" s="40">
        <v>1</v>
      </c>
      <c r="M20" s="9">
        <f t="shared" si="1"/>
        <v>7.0394999999999998E-3</v>
      </c>
      <c r="N20" s="29">
        <v>0</v>
      </c>
      <c r="O20" s="6">
        <f t="shared" si="2"/>
        <v>0.71098949999999994</v>
      </c>
      <c r="P20" s="9">
        <v>19</v>
      </c>
      <c r="Q20" s="9">
        <f t="shared" si="3"/>
        <v>0.8460775049999999</v>
      </c>
      <c r="R20" s="52">
        <v>4.8000000000000001E-2</v>
      </c>
      <c r="S20" s="51">
        <v>7</v>
      </c>
      <c r="T20" s="60">
        <v>4.8000000000000001E-2</v>
      </c>
      <c r="U20" s="59">
        <v>7</v>
      </c>
      <c r="V20" s="16">
        <f t="shared" si="4"/>
        <v>0.80698950000000003</v>
      </c>
      <c r="W20" s="16">
        <f t="shared" si="5"/>
        <v>0.94879750499999982</v>
      </c>
      <c r="X20" s="18" t="s">
        <v>22</v>
      </c>
      <c r="Y20" s="19">
        <v>6.2148710909940093</v>
      </c>
      <c r="Z20" s="27">
        <v>1</v>
      </c>
      <c r="AA20" s="27">
        <v>0</v>
      </c>
      <c r="AB20" s="24">
        <f t="shared" si="6"/>
        <v>0.8571428571428571</v>
      </c>
      <c r="AC20" s="24">
        <f t="shared" si="7"/>
        <v>1.02</v>
      </c>
      <c r="AD20" s="22">
        <v>1</v>
      </c>
      <c r="AE20" s="65">
        <v>1000</v>
      </c>
      <c r="AF20" s="65">
        <v>0</v>
      </c>
      <c r="AG20" s="65">
        <v>2000</v>
      </c>
      <c r="AH20" s="22">
        <v>0</v>
      </c>
    </row>
    <row r="21" spans="1:34" ht="24" thickBot="1" x14ac:dyDescent="0.4">
      <c r="A21" s="31" t="s">
        <v>78</v>
      </c>
      <c r="B21" s="33" t="s">
        <v>79</v>
      </c>
      <c r="C21" s="36" t="s">
        <v>37</v>
      </c>
      <c r="D21" s="37" t="s">
        <v>77</v>
      </c>
      <c r="E21" s="37" t="s">
        <v>39</v>
      </c>
      <c r="F21" s="37" t="s">
        <v>40</v>
      </c>
      <c r="G21" s="37" t="s">
        <v>41</v>
      </c>
      <c r="H21" s="38">
        <v>0.74099999999999999</v>
      </c>
      <c r="I21" s="40">
        <v>5</v>
      </c>
      <c r="J21" s="9">
        <v>0</v>
      </c>
      <c r="K21" s="9">
        <f t="shared" si="0"/>
        <v>0.70394999999999996</v>
      </c>
      <c r="L21" s="40">
        <v>1</v>
      </c>
      <c r="M21" s="9">
        <f t="shared" si="1"/>
        <v>7.0394999999999998E-3</v>
      </c>
      <c r="N21" s="29">
        <v>0</v>
      </c>
      <c r="O21" s="6">
        <f t="shared" si="2"/>
        <v>0.71098949999999994</v>
      </c>
      <c r="P21" s="9">
        <v>19</v>
      </c>
      <c r="Q21" s="9">
        <f t="shared" si="3"/>
        <v>0.8460775049999999</v>
      </c>
      <c r="R21" s="53">
        <v>4.8000000000000001E-2</v>
      </c>
      <c r="S21" s="51">
        <v>7</v>
      </c>
      <c r="T21" s="60">
        <v>4.8000000000000001E-2</v>
      </c>
      <c r="U21" s="59">
        <v>7</v>
      </c>
      <c r="V21" s="16">
        <f t="shared" si="4"/>
        <v>0.80698950000000003</v>
      </c>
      <c r="W21" s="16">
        <f t="shared" si="5"/>
        <v>0.94879750499999982</v>
      </c>
      <c r="X21" s="18" t="s">
        <v>22</v>
      </c>
      <c r="Y21" s="19">
        <v>6.2148710909940093</v>
      </c>
      <c r="Z21" s="27">
        <v>1</v>
      </c>
      <c r="AA21" s="27">
        <v>0</v>
      </c>
      <c r="AB21" s="24">
        <f t="shared" si="6"/>
        <v>0.8571428571428571</v>
      </c>
      <c r="AC21" s="24">
        <f t="shared" si="7"/>
        <v>1.02</v>
      </c>
      <c r="AD21" s="22">
        <v>1</v>
      </c>
      <c r="AE21" s="65">
        <v>1000</v>
      </c>
      <c r="AF21" s="65">
        <v>0</v>
      </c>
      <c r="AG21" s="65">
        <v>2000</v>
      </c>
      <c r="AH21" s="22">
        <v>0</v>
      </c>
    </row>
    <row r="22" spans="1:34" ht="24" thickBot="1" x14ac:dyDescent="0.4">
      <c r="A22" s="43" t="s">
        <v>80</v>
      </c>
      <c r="B22" s="44" t="s">
        <v>91</v>
      </c>
      <c r="C22" s="45" t="s">
        <v>37</v>
      </c>
      <c r="D22" s="46" t="s">
        <v>77</v>
      </c>
      <c r="E22" s="46" t="s">
        <v>39</v>
      </c>
      <c r="F22" s="46" t="s">
        <v>40</v>
      </c>
      <c r="G22" s="46" t="s">
        <v>41</v>
      </c>
      <c r="H22" s="47">
        <v>0.73299999999999998</v>
      </c>
      <c r="I22" s="48">
        <v>0</v>
      </c>
      <c r="J22" s="9">
        <v>0</v>
      </c>
      <c r="K22" s="9">
        <f t="shared" si="0"/>
        <v>0.73299999999999998</v>
      </c>
      <c r="L22" s="48">
        <v>0</v>
      </c>
      <c r="M22" s="9">
        <f t="shared" si="1"/>
        <v>0</v>
      </c>
      <c r="N22" s="29">
        <v>0</v>
      </c>
      <c r="O22" s="6">
        <f t="shared" si="2"/>
        <v>0.73299999999999998</v>
      </c>
      <c r="P22" s="9">
        <v>19</v>
      </c>
      <c r="Q22" s="9">
        <f t="shared" si="3"/>
        <v>0.87226999999999999</v>
      </c>
      <c r="R22" s="57">
        <v>4.8000000000000001E-2</v>
      </c>
      <c r="S22" s="56">
        <v>7</v>
      </c>
      <c r="T22" s="64">
        <v>4.8000000000000001E-2</v>
      </c>
      <c r="U22" s="63">
        <v>7</v>
      </c>
      <c r="V22" s="16">
        <f t="shared" si="4"/>
        <v>0.82900000000000007</v>
      </c>
      <c r="W22" s="16">
        <f t="shared" si="5"/>
        <v>0.97498999999999991</v>
      </c>
      <c r="X22" s="18" t="s">
        <v>22</v>
      </c>
      <c r="Y22" s="19">
        <v>3.3947957952782986</v>
      </c>
      <c r="Z22" s="27">
        <v>1</v>
      </c>
      <c r="AA22" s="27">
        <v>0</v>
      </c>
      <c r="AB22" s="24">
        <f t="shared" si="6"/>
        <v>0.85714285714285721</v>
      </c>
      <c r="AC22" s="24">
        <f t="shared" si="7"/>
        <v>1.0200000000000002</v>
      </c>
      <c r="AD22" s="22">
        <v>1</v>
      </c>
      <c r="AE22" s="66">
        <v>1000</v>
      </c>
      <c r="AF22" s="66">
        <v>0</v>
      </c>
      <c r="AG22" s="66">
        <v>2000</v>
      </c>
      <c r="AH22" s="22">
        <v>0</v>
      </c>
    </row>
    <row r="23" spans="1:34" ht="24" thickBot="1" x14ac:dyDescent="0.4">
      <c r="A23" s="31" t="s">
        <v>81</v>
      </c>
      <c r="B23" s="33" t="s">
        <v>82</v>
      </c>
      <c r="C23" s="36" t="s">
        <v>37</v>
      </c>
      <c r="D23" s="37" t="s">
        <v>77</v>
      </c>
      <c r="E23" s="37" t="s">
        <v>39</v>
      </c>
      <c r="F23" s="37" t="s">
        <v>40</v>
      </c>
      <c r="G23" s="37" t="s">
        <v>41</v>
      </c>
      <c r="H23" s="38">
        <v>0.78900000000000003</v>
      </c>
      <c r="I23" s="40">
        <v>0</v>
      </c>
      <c r="J23" s="9">
        <v>0</v>
      </c>
      <c r="K23" s="9">
        <f t="shared" si="0"/>
        <v>0.78900000000000003</v>
      </c>
      <c r="L23" s="40">
        <v>1</v>
      </c>
      <c r="M23" s="9">
        <f t="shared" si="1"/>
        <v>7.8900000000000012E-3</v>
      </c>
      <c r="N23" s="29">
        <v>0</v>
      </c>
      <c r="O23" s="6">
        <f t="shared" si="2"/>
        <v>0.79688999999999999</v>
      </c>
      <c r="P23" s="9">
        <v>19</v>
      </c>
      <c r="Q23" s="9">
        <f t="shared" si="3"/>
        <v>0.94829909999999995</v>
      </c>
      <c r="R23" s="53">
        <v>0.06</v>
      </c>
      <c r="S23" s="51">
        <v>7</v>
      </c>
      <c r="T23" s="60">
        <v>4.8000000000000001E-2</v>
      </c>
      <c r="U23" s="59">
        <v>7</v>
      </c>
      <c r="V23" s="16">
        <f t="shared" si="4"/>
        <v>0.90488999999999997</v>
      </c>
      <c r="W23" s="16">
        <f t="shared" si="5"/>
        <v>1.0638590999999999</v>
      </c>
      <c r="X23" s="18" t="s">
        <v>22</v>
      </c>
      <c r="Y23" s="19">
        <v>-5.276568738425965</v>
      </c>
      <c r="Z23" s="27">
        <v>1</v>
      </c>
      <c r="AA23" s="27">
        <v>0</v>
      </c>
      <c r="AB23" s="24">
        <f t="shared" si="6"/>
        <v>0.85714285714285721</v>
      </c>
      <c r="AC23" s="24">
        <f t="shared" si="7"/>
        <v>1.0200000000000002</v>
      </c>
      <c r="AD23" s="22">
        <v>1</v>
      </c>
      <c r="AE23" s="65">
        <v>1000</v>
      </c>
      <c r="AF23" s="65">
        <v>0</v>
      </c>
      <c r="AG23" s="65">
        <v>2000</v>
      </c>
      <c r="AH23" s="22">
        <v>0</v>
      </c>
    </row>
    <row r="24" spans="1:34" ht="24" thickBot="1" x14ac:dyDescent="0.4">
      <c r="A24" s="31" t="s">
        <v>83</v>
      </c>
      <c r="B24" s="33" t="s">
        <v>84</v>
      </c>
      <c r="C24" s="36" t="s">
        <v>37</v>
      </c>
      <c r="D24" s="37" t="s">
        <v>77</v>
      </c>
      <c r="E24" s="37" t="s">
        <v>39</v>
      </c>
      <c r="F24" s="37" t="s">
        <v>40</v>
      </c>
      <c r="G24" s="37" t="s">
        <v>41</v>
      </c>
      <c r="H24" s="38">
        <v>0.77200000000000002</v>
      </c>
      <c r="I24" s="40">
        <v>0</v>
      </c>
      <c r="J24" s="9">
        <v>0</v>
      </c>
      <c r="K24" s="9">
        <f t="shared" si="0"/>
        <v>0.77200000000000002</v>
      </c>
      <c r="L24" s="40">
        <v>1</v>
      </c>
      <c r="M24" s="9">
        <f t="shared" si="1"/>
        <v>7.7200000000000003E-3</v>
      </c>
      <c r="N24" s="29">
        <v>0</v>
      </c>
      <c r="O24" s="6">
        <f t="shared" si="2"/>
        <v>0.77971999999999997</v>
      </c>
      <c r="P24" s="9">
        <v>19</v>
      </c>
      <c r="Q24" s="9">
        <f t="shared" si="3"/>
        <v>0.92786679999999988</v>
      </c>
      <c r="R24" s="53">
        <v>0.06</v>
      </c>
      <c r="S24" s="51">
        <v>7</v>
      </c>
      <c r="T24" s="60">
        <v>4.8000000000000001E-2</v>
      </c>
      <c r="U24" s="59">
        <v>7</v>
      </c>
      <c r="V24" s="16">
        <f t="shared" si="4"/>
        <v>0.88772000000000006</v>
      </c>
      <c r="W24" s="16">
        <f t="shared" si="5"/>
        <v>1.0434268</v>
      </c>
      <c r="X24" s="18" t="s">
        <v>22</v>
      </c>
      <c r="Y24" s="19">
        <v>-3.4444580337429613</v>
      </c>
      <c r="Z24" s="27">
        <v>1</v>
      </c>
      <c r="AA24" s="27">
        <v>0</v>
      </c>
      <c r="AB24" s="24">
        <f t="shared" si="6"/>
        <v>0.8571428571428571</v>
      </c>
      <c r="AC24" s="24">
        <f t="shared" si="7"/>
        <v>1.02</v>
      </c>
      <c r="AD24" s="22">
        <v>1</v>
      </c>
      <c r="AE24" s="65">
        <v>1000</v>
      </c>
      <c r="AF24" s="65">
        <v>0</v>
      </c>
      <c r="AG24" s="65">
        <v>2000</v>
      </c>
      <c r="AH24" s="22">
        <v>0</v>
      </c>
    </row>
    <row r="25" spans="1:34" ht="24" thickBot="1" x14ac:dyDescent="0.4">
      <c r="A25" s="31" t="s">
        <v>85</v>
      </c>
      <c r="B25" s="33" t="s">
        <v>86</v>
      </c>
      <c r="C25" s="36" t="s">
        <v>37</v>
      </c>
      <c r="D25" s="37" t="s">
        <v>77</v>
      </c>
      <c r="E25" s="37" t="s">
        <v>39</v>
      </c>
      <c r="F25" s="37" t="s">
        <v>40</v>
      </c>
      <c r="G25" s="37" t="s">
        <v>41</v>
      </c>
      <c r="H25" s="38">
        <v>0.754</v>
      </c>
      <c r="I25" s="40">
        <v>0</v>
      </c>
      <c r="J25" s="9">
        <v>0</v>
      </c>
      <c r="K25" s="9">
        <f t="shared" si="0"/>
        <v>0.754</v>
      </c>
      <c r="L25" s="40">
        <v>1</v>
      </c>
      <c r="M25" s="9">
        <f t="shared" si="1"/>
        <v>7.5399999999999998E-3</v>
      </c>
      <c r="N25" s="29">
        <v>0</v>
      </c>
      <c r="O25" s="6">
        <f t="shared" si="2"/>
        <v>0.76153999999999999</v>
      </c>
      <c r="P25" s="9">
        <v>19</v>
      </c>
      <c r="Q25" s="9">
        <f t="shared" si="3"/>
        <v>0.90623260000000005</v>
      </c>
      <c r="R25" s="53">
        <v>8.8999999999999996E-2</v>
      </c>
      <c r="S25" s="51">
        <v>7</v>
      </c>
      <c r="T25" s="60">
        <v>4.8000000000000001E-2</v>
      </c>
      <c r="U25" s="59">
        <v>7</v>
      </c>
      <c r="V25" s="16">
        <f t="shared" si="4"/>
        <v>0.89854000000000001</v>
      </c>
      <c r="W25" s="16">
        <f t="shared" si="5"/>
        <v>1.0528226000000001</v>
      </c>
      <c r="X25" s="18" t="s">
        <v>22</v>
      </c>
      <c r="Y25" s="19">
        <v>-4.6071563711290224</v>
      </c>
      <c r="Z25" s="27">
        <v>1</v>
      </c>
      <c r="AA25" s="27">
        <v>0</v>
      </c>
      <c r="AB25" s="24">
        <f t="shared" si="6"/>
        <v>0.85714285714285721</v>
      </c>
      <c r="AC25" s="24">
        <f t="shared" si="7"/>
        <v>1.0200000000000002</v>
      </c>
      <c r="AD25" s="22">
        <v>1</v>
      </c>
      <c r="AE25" s="65">
        <v>1000</v>
      </c>
      <c r="AF25" s="65">
        <v>0</v>
      </c>
      <c r="AG25" s="65">
        <v>2000</v>
      </c>
      <c r="AH25" s="22">
        <v>0</v>
      </c>
    </row>
    <row r="26" spans="1:34" ht="24" thickBot="1" x14ac:dyDescent="0.4">
      <c r="A26" s="34" t="s">
        <v>87</v>
      </c>
      <c r="B26" s="35" t="s">
        <v>88</v>
      </c>
      <c r="C26" s="36" t="s">
        <v>37</v>
      </c>
      <c r="D26" s="36" t="s">
        <v>89</v>
      </c>
      <c r="E26" s="37" t="s">
        <v>39</v>
      </c>
      <c r="F26" s="37" t="s">
        <v>40</v>
      </c>
      <c r="G26" s="37" t="s">
        <v>41</v>
      </c>
      <c r="H26" s="38">
        <v>0.14599999999999999</v>
      </c>
      <c r="I26" s="41">
        <v>0</v>
      </c>
      <c r="J26" s="9">
        <v>0</v>
      </c>
      <c r="K26" s="9">
        <f t="shared" si="0"/>
        <v>0.14599999999999999</v>
      </c>
      <c r="L26" s="67">
        <v>1</v>
      </c>
      <c r="M26" s="9">
        <f t="shared" si="1"/>
        <v>1.4599999999999999E-3</v>
      </c>
      <c r="N26" s="29">
        <v>0</v>
      </c>
      <c r="O26" s="6">
        <f t="shared" si="2"/>
        <v>0.14745999999999998</v>
      </c>
      <c r="P26" s="9">
        <v>19</v>
      </c>
      <c r="Q26" s="9">
        <f t="shared" si="3"/>
        <v>0.17547739999999998</v>
      </c>
      <c r="R26" s="54"/>
      <c r="S26" s="51">
        <v>7</v>
      </c>
      <c r="T26" s="61">
        <v>5.0000000000000001E-3</v>
      </c>
      <c r="U26" s="59">
        <v>7</v>
      </c>
      <c r="V26" s="16">
        <f t="shared" si="4"/>
        <v>0.15245999999999998</v>
      </c>
      <c r="W26" s="16">
        <f t="shared" si="5"/>
        <v>0.18082739999999997</v>
      </c>
      <c r="X26" s="18" t="s">
        <v>22</v>
      </c>
      <c r="Y26" s="19">
        <v>37.796165298075181</v>
      </c>
      <c r="Z26" s="27">
        <v>1</v>
      </c>
      <c r="AA26" s="27">
        <v>0</v>
      </c>
      <c r="AB26" s="24">
        <f t="shared" si="6"/>
        <v>0.21008403361344541</v>
      </c>
      <c r="AC26" s="24">
        <f t="shared" si="7"/>
        <v>0.25000000000000006</v>
      </c>
      <c r="AD26" s="22">
        <v>1</v>
      </c>
      <c r="AE26" s="65">
        <v>1000</v>
      </c>
      <c r="AF26" s="65">
        <v>0</v>
      </c>
      <c r="AG26" s="65">
        <v>2000</v>
      </c>
      <c r="AH26" s="22">
        <v>0</v>
      </c>
    </row>
  </sheetData>
  <conditionalFormatting sqref="A1">
    <cfRule type="duplicateValues" dxfId="1" priority="15"/>
  </conditionalFormatting>
  <conditionalFormatting sqref="A2:A18">
    <cfRule type="duplicateValues" dxfId="0" priority="16"/>
  </conditionalFormatting>
  <pageMargins left="0.70866141732283472" right="0.70866141732283472" top="0.47244094488188981" bottom="0.39370078740157483" header="0.31496062992125984" footer="0.31496062992125984"/>
  <pageSetup paperSize="9" scale="2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STRUCTURE PV CIMENT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2022-09-30T13:26:21Z</dcterms:modified>
</cp:coreProperties>
</file>