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8544A831-E85A-444B-A99F-B46B087FAC89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Feuil1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8" l="1"/>
  <c r="J3" i="8"/>
  <c r="J2" i="8"/>
  <c r="K2" i="8" l="1"/>
  <c r="M2" i="8" s="1"/>
  <c r="O2" i="8" s="1"/>
  <c r="K3" i="8"/>
  <c r="M3" i="8" s="1"/>
  <c r="O3" i="8" s="1"/>
  <c r="K4" i="8"/>
  <c r="M4" i="8" s="1"/>
  <c r="O4" i="8" s="1"/>
  <c r="AC3" i="8" l="1"/>
  <c r="V3" i="8"/>
  <c r="W3" i="8"/>
  <c r="AB3" i="8"/>
  <c r="Q3" i="8"/>
  <c r="AC2" i="8"/>
  <c r="V2" i="8"/>
  <c r="AB2" i="8"/>
  <c r="Q2" i="8"/>
  <c r="W2" i="8"/>
  <c r="AC4" i="8"/>
  <c r="V4" i="8"/>
  <c r="AB4" i="8"/>
  <c r="Q4" i="8"/>
  <c r="W4" i="8"/>
</calcChain>
</file>

<file path=xl/sharedStrings.xml><?xml version="1.0" encoding="utf-8"?>
<sst xmlns="http://schemas.openxmlformats.org/spreadsheetml/2006/main" count="58" uniqueCount="48">
  <si>
    <t>Nouveau code Article</t>
  </si>
  <si>
    <t>Nouvelle désignation Article</t>
  </si>
  <si>
    <t>Prix Fournisseur</t>
  </si>
  <si>
    <t>Remise fournisseur %</t>
  </si>
  <si>
    <t>Remise Fourn en Montant</t>
  </si>
  <si>
    <t>Prix F Apres Remise</t>
  </si>
  <si>
    <t>Taux Fodec</t>
  </si>
  <si>
    <t>Montant Fodec</t>
  </si>
  <si>
    <t>Redevance</t>
  </si>
  <si>
    <t>Prix Achat HT</t>
  </si>
  <si>
    <t>prix transpor mahindra HT</t>
  </si>
  <si>
    <t>PrixRevient HT</t>
  </si>
  <si>
    <t>Marge</t>
  </si>
  <si>
    <t>Prix Vente HT</t>
  </si>
  <si>
    <t>Prix Vente TTC</t>
  </si>
  <si>
    <t>CATEGORIE</t>
  </si>
  <si>
    <t>FAMILLE</t>
  </si>
  <si>
    <t>SOUS FAMILLE</t>
  </si>
  <si>
    <t>TYPE ARTICLE</t>
  </si>
  <si>
    <t>UNITE</t>
  </si>
  <si>
    <t>PCS</t>
  </si>
  <si>
    <t>TVA  ARTICLE</t>
  </si>
  <si>
    <t>PX ACHAT TTC</t>
  </si>
  <si>
    <t>Prix transport HTVA /pcs</t>
  </si>
  <si>
    <t>TVA TR</t>
  </si>
  <si>
    <t>TVA TRSP MAHINDRA</t>
  </si>
  <si>
    <t>PRX REVIENT TTC</t>
  </si>
  <si>
    <t>MARGE APPLIQUE</t>
  </si>
  <si>
    <t>REVIENT</t>
  </si>
  <si>
    <t>SANS REMISE</t>
  </si>
  <si>
    <t>PLAFOND REMISE</t>
  </si>
  <si>
    <t>LOT SERIE</t>
  </si>
  <si>
    <t>ALERTE STOCK</t>
  </si>
  <si>
    <t>APRO STOCK</t>
  </si>
  <si>
    <t>STOCK MAX</t>
  </si>
  <si>
    <t>STOCK NEGATIVE</t>
  </si>
  <si>
    <t>CIMENT COLLE CB200 SAC 25KG DERBIGUM</t>
  </si>
  <si>
    <t>CIMENT COLLE GRIS SAC 25KG DERBIGUM</t>
  </si>
  <si>
    <t>EXTRACOL CG100 25KG DERBIGUM</t>
  </si>
  <si>
    <t>CIMCOL</t>
  </si>
  <si>
    <t>CIMENT-COLLE</t>
  </si>
  <si>
    <t>C-COLCB200-DERB</t>
  </si>
  <si>
    <t>C-COL-GRIS-DERB</t>
  </si>
  <si>
    <t>SAC</t>
  </si>
  <si>
    <t>C-COL-CG100DERB</t>
  </si>
  <si>
    <t>CB200</t>
  </si>
  <si>
    <t>GRIS</t>
  </si>
  <si>
    <t>CG100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</si>
</sst>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#&quot; &quot;##0.000"/>
    <numFmt numFmtId="166" formatCode="#,##0.000\ _€"/>
    <numFmt numFmtId="167" formatCode="#,##0\ _€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65" fontId="5" fillId="2" borderId="14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164" fontId="6" fillId="2" borderId="13" xfId="1" applyNumberFormat="1" applyFont="1" applyFill="1" applyBorder="1" applyAlignment="1">
      <alignment horizontal="center" vertical="center"/>
    </xf>
    <xf numFmtId="165" fontId="5" fillId="2" borderId="4" xfId="0" applyNumberFormat="1" applyFont="1" applyFill="1" applyBorder="1" applyAlignment="1">
      <alignment horizontal="center" vertical="center" wrapText="1"/>
    </xf>
    <xf numFmtId="165" fontId="5" fillId="2" borderId="3" xfId="0" applyNumberFormat="1" applyFont="1" applyFill="1" applyBorder="1" applyAlignment="1">
      <alignment horizontal="center" vertical="center" wrapText="1"/>
    </xf>
    <xf numFmtId="165" fontId="5" fillId="2" borderId="10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166" fontId="2" fillId="2" borderId="8" xfId="0" applyNumberFormat="1" applyFont="1" applyFill="1" applyBorder="1"/>
    <xf numFmtId="1" fontId="2" fillId="2" borderId="8" xfId="0" applyNumberFormat="1" applyFont="1" applyFill="1" applyBorder="1" applyAlignment="1">
      <alignment horizontal="center" vertical="center"/>
    </xf>
    <xf numFmtId="165" fontId="1" fillId="2" borderId="13" xfId="1" applyNumberFormat="1" applyFont="1" applyFill="1" applyBorder="1" applyAlignment="1">
      <alignment horizontal="center" vertical="center"/>
    </xf>
    <xf numFmtId="165" fontId="1" fillId="2" borderId="12" xfId="1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5" fontId="1" fillId="2" borderId="5" xfId="1" applyNumberFormat="1" applyFont="1" applyFill="1" applyBorder="1" applyAlignment="1">
      <alignment horizontal="center" vertical="center"/>
    </xf>
    <xf numFmtId="165" fontId="1" fillId="2" borderId="15" xfId="1" applyNumberFormat="1" applyFont="1" applyFill="1" applyBorder="1" applyAlignment="1">
      <alignment horizontal="center" vertical="center"/>
    </xf>
    <xf numFmtId="165" fontId="1" fillId="2" borderId="6" xfId="1" applyNumberFormat="1" applyFont="1" applyFill="1" applyBorder="1" applyAlignment="1">
      <alignment horizontal="center" vertical="center"/>
    </xf>
    <xf numFmtId="165" fontId="1" fillId="2" borderId="11" xfId="1" applyNumberFormat="1" applyFont="1" applyFill="1" applyBorder="1" applyAlignment="1">
      <alignment horizontal="center" vertical="center"/>
    </xf>
    <xf numFmtId="167" fontId="1" fillId="2" borderId="6" xfId="1" applyNumberFormat="1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 wrapText="1"/>
    </xf>
    <xf numFmtId="166" fontId="2" fillId="7" borderId="8" xfId="0" applyNumberFormat="1" applyFont="1" applyFill="1" applyBorder="1"/>
    <xf numFmtId="1" fontId="2" fillId="7" borderId="6" xfId="0" applyNumberFormat="1" applyFont="1" applyFill="1" applyBorder="1" applyAlignment="1">
      <alignment horizontal="center" vertical="center"/>
    </xf>
    <xf numFmtId="165" fontId="1" fillId="7" borderId="13" xfId="1" applyNumberFormat="1" applyFont="1" applyFill="1" applyBorder="1" applyAlignment="1">
      <alignment horizontal="center" vertical="center"/>
    </xf>
    <xf numFmtId="165" fontId="1" fillId="7" borderId="12" xfId="1" applyNumberFormat="1" applyFont="1" applyFill="1" applyBorder="1" applyAlignment="1">
      <alignment horizontal="center" vertical="center"/>
    </xf>
    <xf numFmtId="164" fontId="2" fillId="7" borderId="6" xfId="0" applyNumberFormat="1" applyFont="1" applyFill="1" applyBorder="1" applyAlignment="1">
      <alignment horizontal="center" vertical="center"/>
    </xf>
    <xf numFmtId="164" fontId="2" fillId="7" borderId="15" xfId="0" applyNumberFormat="1" applyFont="1" applyFill="1" applyBorder="1" applyAlignment="1">
      <alignment horizontal="center" vertical="center"/>
    </xf>
    <xf numFmtId="165" fontId="1" fillId="7" borderId="5" xfId="1" applyNumberFormat="1" applyFont="1" applyFill="1" applyBorder="1" applyAlignment="1">
      <alignment horizontal="center" vertical="center"/>
    </xf>
    <xf numFmtId="165" fontId="1" fillId="7" borderId="15" xfId="1" applyNumberFormat="1" applyFont="1" applyFill="1" applyBorder="1" applyAlignment="1">
      <alignment horizontal="center" vertical="center"/>
    </xf>
    <xf numFmtId="165" fontId="1" fillId="7" borderId="11" xfId="1" applyNumberFormat="1" applyFont="1" applyFill="1" applyBorder="1" applyAlignment="1">
      <alignment horizontal="center" vertical="center"/>
    </xf>
    <xf numFmtId="164" fontId="6" fillId="7" borderId="13" xfId="1" applyNumberFormat="1" applyFont="1" applyFill="1" applyBorder="1" applyAlignment="1">
      <alignment horizontal="center" vertical="center"/>
    </xf>
    <xf numFmtId="165" fontId="1" fillId="7" borderId="6" xfId="1" applyNumberFormat="1" applyFont="1" applyFill="1" applyBorder="1" applyAlignment="1">
      <alignment horizontal="center" vertical="center"/>
    </xf>
    <xf numFmtId="167" fontId="1" fillId="7" borderId="6" xfId="1" applyNumberFormat="1" applyFont="1" applyFill="1" applyBorder="1" applyAlignment="1">
      <alignment horizontal="center" vertical="center"/>
    </xf>
    <xf numFmtId="0" fontId="0" fillId="7" borderId="0" xfId="0" applyFill="1"/>
    <xf numFmtId="0" fontId="8" fillId="7" borderId="5" xfId="0" applyFont="1" applyFill="1" applyBorder="1" applyAlignment="1">
      <alignment horizontal="left" vertical="center"/>
    </xf>
    <xf numFmtId="0" fontId="8" fillId="7" borderId="13" xfId="0" applyFont="1" applyFill="1" applyBorder="1" applyAlignment="1">
      <alignment horizontal="left" vertical="center"/>
    </xf>
    <xf numFmtId="165" fontId="7" fillId="3" borderId="13" xfId="1" applyNumberFormat="1" applyFont="1" applyFill="1" applyBorder="1" applyAlignment="1">
      <alignment horizontal="center" vertical="center"/>
    </xf>
    <xf numFmtId="165" fontId="7" fillId="3" borderId="7" xfId="1" applyNumberFormat="1" applyFont="1" applyFill="1" applyBorder="1" applyAlignment="1">
      <alignment horizontal="center" vertical="center"/>
    </xf>
    <xf numFmtId="165" fontId="7" fillId="4" borderId="15" xfId="1" applyNumberFormat="1" applyFont="1" applyFill="1" applyBorder="1" applyAlignment="1">
      <alignment horizontal="center" vertical="center"/>
    </xf>
    <xf numFmtId="165" fontId="7" fillId="5" borderId="13" xfId="1" applyNumberFormat="1" applyFont="1" applyFill="1" applyBorder="1" applyAlignment="1">
      <alignment horizontal="center" vertical="center"/>
    </xf>
    <xf numFmtId="165" fontId="7" fillId="6" borderId="6" xfId="0" applyNumberFormat="1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"/>
  <sheetViews>
    <sheetView tabSelected="1" topLeftCell="V1" workbookViewId="0">
      <selection activeCell="X9" sqref="X9"/>
    </sheetView>
  </sheetViews>
  <sheetFormatPr baseColWidth="10" defaultColWidth="11.42578125" defaultRowHeight="15" x14ac:dyDescent="0.25"/>
  <cols>
    <col min="1" max="1" width="25.85546875" style="1" customWidth="1"/>
    <col min="2" max="2" width="58" style="1" customWidth="1"/>
    <col min="3" max="3" width="15.28515625" style="1" customWidth="1"/>
    <col min="4" max="4" width="12.42578125" style="1" customWidth="1"/>
    <col min="5" max="5" width="12.28515625" style="1" customWidth="1"/>
    <col min="6" max="6" width="12.5703125" style="1" customWidth="1"/>
    <col min="7" max="7" width="9.5703125" style="1" customWidth="1"/>
    <col min="8" max="8" width="15.28515625" style="1" customWidth="1"/>
    <col min="9" max="9" width="11.42578125" style="1" customWidth="1"/>
    <col min="10" max="10" width="9.7109375" style="1" customWidth="1"/>
    <col min="11" max="11" width="14.5703125" style="1" customWidth="1"/>
    <col min="12" max="13" width="11.42578125" style="1" customWidth="1"/>
    <col min="14" max="17" width="11.42578125" style="1"/>
    <col min="18" max="19" width="13.42578125" style="1" customWidth="1"/>
    <col min="20" max="21" width="14" style="1" customWidth="1"/>
    <col min="22" max="24" width="14.140625" style="1" customWidth="1"/>
    <col min="25" max="27" width="12.140625" style="1" customWidth="1"/>
    <col min="28" max="28" width="14" style="1" customWidth="1"/>
    <col min="29" max="29" width="14.42578125" style="1" customWidth="1"/>
    <col min="30" max="34" width="14.140625" style="1" customWidth="1"/>
    <col min="35" max="16384" width="11.42578125" style="1"/>
  </cols>
  <sheetData>
    <row r="1" spans="1:34" s="8" customFormat="1" ht="48" thickBot="1" x14ac:dyDescent="0.3">
      <c r="A1" s="2" t="s">
        <v>0</v>
      </c>
      <c r="B1" s="3" t="s">
        <v>1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10" t="s">
        <v>2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7</v>
      </c>
      <c r="N1" s="5" t="s">
        <v>8</v>
      </c>
      <c r="O1" s="10" t="s">
        <v>9</v>
      </c>
      <c r="P1" s="5" t="s">
        <v>21</v>
      </c>
      <c r="Q1" s="5" t="s">
        <v>22</v>
      </c>
      <c r="R1" s="11" t="s">
        <v>23</v>
      </c>
      <c r="S1" s="12" t="s">
        <v>24</v>
      </c>
      <c r="T1" s="13" t="s">
        <v>10</v>
      </c>
      <c r="U1" s="12" t="s">
        <v>25</v>
      </c>
      <c r="V1" s="11" t="s">
        <v>11</v>
      </c>
      <c r="W1" s="5" t="s">
        <v>26</v>
      </c>
      <c r="X1" s="5" t="s">
        <v>27</v>
      </c>
      <c r="Y1" s="5" t="s">
        <v>12</v>
      </c>
      <c r="Z1" s="5" t="s">
        <v>29</v>
      </c>
      <c r="AA1" s="5" t="s">
        <v>30</v>
      </c>
      <c r="AB1" s="11" t="s">
        <v>13</v>
      </c>
      <c r="AC1" s="11" t="s">
        <v>14</v>
      </c>
      <c r="AD1" s="5" t="s">
        <v>31</v>
      </c>
      <c r="AE1" s="5" t="s">
        <v>32</v>
      </c>
      <c r="AF1" s="5" t="s">
        <v>33</v>
      </c>
      <c r="AG1" s="5" t="s">
        <v>34</v>
      </c>
      <c r="AH1" s="5" t="s">
        <v>35</v>
      </c>
    </row>
    <row r="2" spans="1:34" ht="38.25" thickBot="1" x14ac:dyDescent="0.4">
      <c r="A2" s="41" t="s">
        <v>41</v>
      </c>
      <c r="B2" s="42" t="s">
        <v>36</v>
      </c>
      <c r="C2" s="6" t="s">
        <v>40</v>
      </c>
      <c r="D2" s="7" t="s">
        <v>39</v>
      </c>
      <c r="E2" s="7" t="s">
        <v>45</v>
      </c>
      <c r="F2" s="7" t="s">
        <v>43</v>
      </c>
      <c r="G2" s="7" t="s">
        <v>20</v>
      </c>
      <c r="H2" s="14">
        <v>11.1</v>
      </c>
      <c r="I2" s="15">
        <v>0</v>
      </c>
      <c r="J2" s="16">
        <f>(H2*I2)/100</f>
        <v>0</v>
      </c>
      <c r="K2" s="43">
        <f t="shared" ref="K2:K4" si="0">H2*(100-I2)/100 -J2</f>
        <v>11.1</v>
      </c>
      <c r="L2" s="15">
        <v>0</v>
      </c>
      <c r="M2" s="43">
        <f t="shared" ref="M2:M4" si="1">K2*L2/100</f>
        <v>0</v>
      </c>
      <c r="N2" s="16">
        <v>0</v>
      </c>
      <c r="O2" s="44">
        <f t="shared" ref="O2:O4" si="2">H2*(100-I2)/100-J2 +M2</f>
        <v>11.1</v>
      </c>
      <c r="P2" s="17">
        <v>19</v>
      </c>
      <c r="Q2" s="43">
        <f t="shared" ref="Q2:Q4" si="3">O2*(100+P2)/100+N2</f>
        <v>13.208999999999998</v>
      </c>
      <c r="R2" s="18">
        <v>0</v>
      </c>
      <c r="S2" s="19">
        <v>7</v>
      </c>
      <c r="T2" s="20">
        <v>4.3999999999999997E-2</v>
      </c>
      <c r="U2" s="21">
        <v>7</v>
      </c>
      <c r="V2" s="45">
        <f t="shared" ref="V2:V4" si="4">O2+R2+T2</f>
        <v>11.144</v>
      </c>
      <c r="W2" s="45">
        <f t="shared" ref="W2:W4" si="5">O2*(100+P2)/100 + R2*(100+S2)/100 + T2 * (100+U2)/100+N2</f>
        <v>13.256079999999997</v>
      </c>
      <c r="X2" s="23" t="s">
        <v>28</v>
      </c>
      <c r="Y2" s="9">
        <v>20</v>
      </c>
      <c r="Z2" s="46">
        <v>1</v>
      </c>
      <c r="AA2" s="9">
        <v>0</v>
      </c>
      <c r="AB2" s="47">
        <f t="shared" ref="AB2:AB4" si="6">(O2+R2+T2)*(100+Y2)/100</f>
        <v>13.3728</v>
      </c>
      <c r="AC2" s="47">
        <f t="shared" ref="AC2:AC4" si="7">(O2+R2+T2)*(100+Y2)/100*(100+P2)/100+N2</f>
        <v>15.913632</v>
      </c>
      <c r="AD2" s="22">
        <v>0</v>
      </c>
      <c r="AE2" s="24">
        <v>1000</v>
      </c>
      <c r="AF2" s="24">
        <v>0</v>
      </c>
      <c r="AG2" s="24">
        <v>2000</v>
      </c>
      <c r="AH2" s="22">
        <v>0</v>
      </c>
    </row>
    <row r="3" spans="1:34" ht="38.25" thickBot="1" x14ac:dyDescent="0.4">
      <c r="A3" s="41" t="s">
        <v>42</v>
      </c>
      <c r="B3" s="42" t="s">
        <v>37</v>
      </c>
      <c r="C3" s="6" t="s">
        <v>40</v>
      </c>
      <c r="D3" s="7" t="s">
        <v>39</v>
      </c>
      <c r="E3" s="7" t="s">
        <v>46</v>
      </c>
      <c r="F3" s="7" t="s">
        <v>43</v>
      </c>
      <c r="G3" s="7" t="s">
        <v>20</v>
      </c>
      <c r="H3" s="14">
        <v>14.6</v>
      </c>
      <c r="I3" s="25">
        <v>0</v>
      </c>
      <c r="J3" s="16">
        <f t="shared" ref="J3:J4" si="8">(H3*I3)/100</f>
        <v>0</v>
      </c>
      <c r="K3" s="43">
        <f t="shared" si="0"/>
        <v>14.6</v>
      </c>
      <c r="L3" s="25">
        <v>0</v>
      </c>
      <c r="M3" s="43">
        <f t="shared" si="1"/>
        <v>0</v>
      </c>
      <c r="N3" s="16">
        <v>0</v>
      </c>
      <c r="O3" s="44">
        <f t="shared" si="2"/>
        <v>14.6</v>
      </c>
      <c r="P3" s="17">
        <v>19</v>
      </c>
      <c r="Q3" s="43">
        <f t="shared" si="3"/>
        <v>17.373999999999999</v>
      </c>
      <c r="R3" s="26">
        <v>0</v>
      </c>
      <c r="S3" s="19">
        <v>7</v>
      </c>
      <c r="T3" s="20">
        <v>4.3999999999999997E-2</v>
      </c>
      <c r="U3" s="21">
        <v>7</v>
      </c>
      <c r="V3" s="45">
        <f t="shared" si="4"/>
        <v>14.644</v>
      </c>
      <c r="W3" s="45">
        <f t="shared" si="5"/>
        <v>17.42108</v>
      </c>
      <c r="X3" s="23" t="s">
        <v>28</v>
      </c>
      <c r="Y3" s="9">
        <v>20</v>
      </c>
      <c r="Z3" s="46">
        <v>1</v>
      </c>
      <c r="AA3" s="9">
        <v>0</v>
      </c>
      <c r="AB3" s="47">
        <f t="shared" si="6"/>
        <v>17.572800000000001</v>
      </c>
      <c r="AC3" s="47">
        <f t="shared" si="7"/>
        <v>20.911632000000001</v>
      </c>
      <c r="AD3" s="22">
        <v>0</v>
      </c>
      <c r="AE3" s="24">
        <v>1000</v>
      </c>
      <c r="AF3" s="24">
        <v>0</v>
      </c>
      <c r="AG3" s="24">
        <v>2000</v>
      </c>
      <c r="AH3" s="22">
        <v>0</v>
      </c>
    </row>
    <row r="4" spans="1:34" s="40" customFormat="1" ht="37.5" x14ac:dyDescent="0.35">
      <c r="A4" s="41" t="s">
        <v>44</v>
      </c>
      <c r="B4" s="42" t="s">
        <v>38</v>
      </c>
      <c r="C4" s="6" t="s">
        <v>40</v>
      </c>
      <c r="D4" s="7" t="s">
        <v>39</v>
      </c>
      <c r="E4" s="27" t="s">
        <v>47</v>
      </c>
      <c r="F4" s="27" t="s">
        <v>43</v>
      </c>
      <c r="G4" s="27" t="s">
        <v>20</v>
      </c>
      <c r="H4" s="28">
        <v>9.6999999999999993</v>
      </c>
      <c r="I4" s="29">
        <v>0</v>
      </c>
      <c r="J4" s="30">
        <f t="shared" si="8"/>
        <v>0</v>
      </c>
      <c r="K4" s="43">
        <f t="shared" si="0"/>
        <v>9.6999999999999993</v>
      </c>
      <c r="L4" s="29">
        <v>0</v>
      </c>
      <c r="M4" s="43">
        <f t="shared" si="1"/>
        <v>0</v>
      </c>
      <c r="N4" s="30">
        <v>0</v>
      </c>
      <c r="O4" s="44">
        <f t="shared" si="2"/>
        <v>9.6999999999999993</v>
      </c>
      <c r="P4" s="31">
        <v>19</v>
      </c>
      <c r="Q4" s="43">
        <f t="shared" si="3"/>
        <v>11.542999999999999</v>
      </c>
      <c r="R4" s="32">
        <v>0</v>
      </c>
      <c r="S4" s="33">
        <v>7</v>
      </c>
      <c r="T4" s="34">
        <v>4.3999999999999997E-2</v>
      </c>
      <c r="U4" s="35">
        <v>7</v>
      </c>
      <c r="V4" s="45">
        <f t="shared" si="4"/>
        <v>9.7439999999999998</v>
      </c>
      <c r="W4" s="45">
        <f t="shared" si="5"/>
        <v>11.590079999999999</v>
      </c>
      <c r="X4" s="36" t="s">
        <v>28</v>
      </c>
      <c r="Y4" s="37">
        <v>20</v>
      </c>
      <c r="Z4" s="46">
        <v>1</v>
      </c>
      <c r="AA4" s="37">
        <v>0</v>
      </c>
      <c r="AB4" s="47">
        <f t="shared" si="6"/>
        <v>11.6928</v>
      </c>
      <c r="AC4" s="47">
        <f t="shared" si="7"/>
        <v>13.914432</v>
      </c>
      <c r="AD4" s="38">
        <v>0</v>
      </c>
      <c r="AE4" s="39">
        <v>1000</v>
      </c>
      <c r="AF4" s="39">
        <v>0</v>
      </c>
      <c r="AG4" s="39">
        <v>2000</v>
      </c>
      <c r="AH4" s="38">
        <v>0</v>
      </c>
    </row>
  </sheetData>
  <conditionalFormatting sqref="A2:A4">
    <cfRule type="duplicateValues" dxfId="5" priority="13"/>
  </conditionalFormatting>
  <conditionalFormatting sqref="A2:A4">
    <cfRule type="duplicateValues" dxfId="4" priority="9" stopIfTrue="1"/>
    <cfRule type="duplicateValues" dxfId="3" priority="10" stopIfTrue="1"/>
    <cfRule type="duplicateValues" dxfId="2" priority="11" stopIfTrue="1"/>
    <cfRule type="duplicateValues" dxfId="1" priority="12" stopIfTrue="1"/>
  </conditionalFormatting>
  <conditionalFormatting sqref="A1:A4">
    <cfRule type="duplicateValues" dxfId="0" priority="2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2022-10-02T16:02:47Z</dcterms:modified>
</cp:coreProperties>
</file>