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E93B0A81-C244-46FD-9971-89AF3239480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TRUCTURE PV CIMENT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9" i="6" l="1"/>
  <c r="M29" i="6" s="1"/>
  <c r="O29" i="6" s="1"/>
  <c r="K6" i="6"/>
  <c r="M6" i="6" s="1"/>
  <c r="K7" i="6"/>
  <c r="M7" i="6" s="1"/>
  <c r="K8" i="6"/>
  <c r="M8" i="6" s="1"/>
  <c r="K9" i="6"/>
  <c r="M9" i="6" s="1"/>
  <c r="K10" i="6"/>
  <c r="M10" i="6" s="1"/>
  <c r="O10" i="6" s="1"/>
  <c r="K11" i="6"/>
  <c r="M11" i="6" s="1"/>
  <c r="O11" i="6" s="1"/>
  <c r="K12" i="6"/>
  <c r="M12" i="6" s="1"/>
  <c r="O12" i="6" s="1"/>
  <c r="K13" i="6"/>
  <c r="M13" i="6" s="1"/>
  <c r="O13" i="6" s="1"/>
  <c r="K14" i="6"/>
  <c r="M14" i="6" s="1"/>
  <c r="O14" i="6" s="1"/>
  <c r="K15" i="6"/>
  <c r="M15" i="6" s="1"/>
  <c r="O15" i="6" s="1"/>
  <c r="K16" i="6"/>
  <c r="M16" i="6" s="1"/>
  <c r="O16" i="6" s="1"/>
  <c r="K17" i="6"/>
  <c r="M17" i="6" s="1"/>
  <c r="O17" i="6" s="1"/>
  <c r="K18" i="6"/>
  <c r="M18" i="6" s="1"/>
  <c r="O18" i="6" s="1"/>
  <c r="K19" i="6"/>
  <c r="M19" i="6" s="1"/>
  <c r="O19" i="6" s="1"/>
  <c r="K20" i="6"/>
  <c r="M20" i="6" s="1"/>
  <c r="O20" i="6" s="1"/>
  <c r="K21" i="6"/>
  <c r="M21" i="6" s="1"/>
  <c r="O21" i="6" s="1"/>
  <c r="K22" i="6"/>
  <c r="M22" i="6" s="1"/>
  <c r="O22" i="6" s="1"/>
  <c r="K23" i="6"/>
  <c r="M23" i="6" s="1"/>
  <c r="O23" i="6" s="1"/>
  <c r="K24" i="6"/>
  <c r="M24" i="6" s="1"/>
  <c r="O24" i="6" s="1"/>
  <c r="K25" i="6"/>
  <c r="M25" i="6" s="1"/>
  <c r="O25" i="6" s="1"/>
  <c r="K26" i="6"/>
  <c r="M26" i="6" s="1"/>
  <c r="O26" i="6" s="1"/>
  <c r="K27" i="6"/>
  <c r="M27" i="6" s="1"/>
  <c r="O27" i="6" s="1"/>
  <c r="K28" i="6"/>
  <c r="M28" i="6" s="1"/>
  <c r="O28" i="6" s="1"/>
  <c r="J4" i="6"/>
  <c r="V28" i="6" l="1"/>
  <c r="Q28" i="6"/>
  <c r="W28" i="6"/>
  <c r="W24" i="6"/>
  <c r="V24" i="6"/>
  <c r="Q24" i="6"/>
  <c r="V20" i="6"/>
  <c r="Q20" i="6"/>
  <c r="W20" i="6"/>
  <c r="V16" i="6"/>
  <c r="Q16" i="6"/>
  <c r="W16" i="6"/>
  <c r="V12" i="6"/>
  <c r="Q12" i="6"/>
  <c r="W12" i="6"/>
  <c r="V29" i="6"/>
  <c r="Q29" i="6"/>
  <c r="W29" i="6"/>
  <c r="V25" i="6"/>
  <c r="Q25" i="6"/>
  <c r="W25" i="6"/>
  <c r="V21" i="6"/>
  <c r="Q21" i="6"/>
  <c r="W21" i="6"/>
  <c r="V17" i="6"/>
  <c r="Q17" i="6"/>
  <c r="W17" i="6"/>
  <c r="V13" i="6"/>
  <c r="Q13" i="6"/>
  <c r="W13" i="6"/>
  <c r="V26" i="6"/>
  <c r="Q26" i="6"/>
  <c r="W26" i="6"/>
  <c r="V22" i="6"/>
  <c r="Q22" i="6"/>
  <c r="W22" i="6"/>
  <c r="V18" i="6"/>
  <c r="Q18" i="6"/>
  <c r="W18" i="6"/>
  <c r="V14" i="6"/>
  <c r="Q14" i="6"/>
  <c r="W14" i="6"/>
  <c r="V10" i="6"/>
  <c r="Q10" i="6"/>
  <c r="W10" i="6"/>
  <c r="W27" i="6"/>
  <c r="V27" i="6"/>
  <c r="Q27" i="6"/>
  <c r="V23" i="6"/>
  <c r="Q23" i="6"/>
  <c r="W23" i="6"/>
  <c r="W19" i="6"/>
  <c r="V19" i="6"/>
  <c r="Q19" i="6"/>
  <c r="Q15" i="6"/>
  <c r="W15" i="6"/>
  <c r="V15" i="6"/>
  <c r="V11" i="6"/>
  <c r="W11" i="6"/>
  <c r="Q11" i="6"/>
  <c r="AC28" i="6"/>
  <c r="K2" i="6"/>
  <c r="M2" i="6" s="1"/>
  <c r="O2" i="6" s="1"/>
  <c r="K3" i="6"/>
  <c r="K4" i="6"/>
  <c r="K5" i="6"/>
  <c r="O6" i="6"/>
  <c r="O7" i="6"/>
  <c r="O8" i="6"/>
  <c r="O9" i="6"/>
  <c r="M3" i="6" l="1"/>
  <c r="O3" i="6" s="1"/>
  <c r="M4" i="6"/>
  <c r="O4" i="6" s="1"/>
  <c r="V9" i="6"/>
  <c r="W9" i="6"/>
  <c r="M5" i="6"/>
  <c r="O5" i="6" s="1"/>
  <c r="AB28" i="6"/>
  <c r="Q6" i="6"/>
  <c r="V6" i="6"/>
  <c r="W6" i="6"/>
  <c r="AC6" i="6"/>
  <c r="W2" i="6"/>
  <c r="AB2" i="6"/>
  <c r="V2" i="6"/>
  <c r="Q2" i="6"/>
  <c r="V8" i="6"/>
  <c r="Q8" i="6"/>
  <c r="W8" i="6"/>
  <c r="V7" i="6"/>
  <c r="Q7" i="6"/>
  <c r="W7" i="6"/>
  <c r="AC7" i="6"/>
  <c r="AB9" i="6"/>
  <c r="Q9" i="6"/>
  <c r="AB5" i="6" l="1"/>
  <c r="Q5" i="6"/>
  <c r="V5" i="6"/>
  <c r="W5" i="6"/>
  <c r="AB4" i="6"/>
  <c r="V4" i="6"/>
  <c r="W4" i="6"/>
  <c r="W3" i="6"/>
  <c r="V3" i="6"/>
  <c r="Q3" i="6"/>
  <c r="AC3" i="6"/>
  <c r="AC14" i="6"/>
  <c r="AB14" i="6"/>
  <c r="AC22" i="6"/>
  <c r="AB22" i="6"/>
  <c r="AC20" i="6"/>
  <c r="AB20" i="6"/>
  <c r="AB8" i="6"/>
  <c r="AC12" i="6"/>
  <c r="AB12" i="6"/>
  <c r="AB29" i="6"/>
  <c r="AC29" i="6"/>
  <c r="AC23" i="6"/>
  <c r="AB23" i="6"/>
  <c r="AC21" i="6"/>
  <c r="AB21" i="6"/>
  <c r="AB11" i="6"/>
  <c r="AC11" i="6"/>
  <c r="AC18" i="6"/>
  <c r="AB18" i="6"/>
  <c r="AC10" i="6"/>
  <c r="AB10" i="6"/>
  <c r="AB15" i="6"/>
  <c r="AC15" i="6"/>
  <c r="AC26" i="6"/>
  <c r="AB26" i="6"/>
  <c r="AC24" i="6"/>
  <c r="AB24" i="6"/>
  <c r="AC19" i="6"/>
  <c r="AB19" i="6"/>
  <c r="AC17" i="6"/>
  <c r="AB17" i="6"/>
  <c r="AB13" i="6"/>
  <c r="AC13" i="6"/>
  <c r="AC16" i="6"/>
  <c r="AB16" i="6"/>
  <c r="AC25" i="6"/>
  <c r="AB25" i="6"/>
  <c r="AC27" i="6"/>
  <c r="AB27" i="6"/>
  <c r="Q4" i="6"/>
  <c r="AC9" i="6"/>
  <c r="AC5" i="6"/>
  <c r="AC2" i="6"/>
  <c r="AB7" i="6"/>
  <c r="AB6" i="6"/>
  <c r="AC4" i="6" l="1"/>
  <c r="AC8" i="6"/>
  <c r="AB3" i="6"/>
</calcChain>
</file>

<file path=xl/sharedStrings.xml><?xml version="1.0" encoding="utf-8"?>
<sst xmlns="http://schemas.openxmlformats.org/spreadsheetml/2006/main" count="256" uniqueCount="99">
  <si>
    <t>Nouveau code Article</t>
  </si>
  <si>
    <t>Nouvelle désignation Article</t>
  </si>
  <si>
    <t>Prix transport HTVA /Tonne</t>
  </si>
  <si>
    <t>prix transpor mahindra HT</t>
  </si>
  <si>
    <t>Marge</t>
  </si>
  <si>
    <t>T TVA TR</t>
  </si>
  <si>
    <t>T TVA M%ahindra</t>
  </si>
  <si>
    <t>Prix Vente HT</t>
  </si>
  <si>
    <t>Prix Vente TTC</t>
  </si>
  <si>
    <t>TVA Article</t>
  </si>
  <si>
    <t>PrixRevient HT</t>
  </si>
  <si>
    <t>Prix revient TTC</t>
  </si>
  <si>
    <t>PrixAchat TTC</t>
  </si>
  <si>
    <t>Unite</t>
  </si>
  <si>
    <t>Produit</t>
  </si>
  <si>
    <t>Categorie</t>
  </si>
  <si>
    <t>Famille</t>
  </si>
  <si>
    <t>Sous Famille</t>
  </si>
  <si>
    <t>Taux Fodec</t>
  </si>
  <si>
    <t>Redevance</t>
  </si>
  <si>
    <t>Marge Appliqué</t>
  </si>
  <si>
    <t>Revient</t>
  </si>
  <si>
    <t>Sans Remise</t>
  </si>
  <si>
    <t>Plafond  Remise</t>
  </si>
  <si>
    <t>Lot Serie</t>
  </si>
  <si>
    <t>Montant Fodec</t>
  </si>
  <si>
    <t>Alerte stock</t>
  </si>
  <si>
    <t>Reapro Stock</t>
  </si>
  <si>
    <t>Stock Max</t>
  </si>
  <si>
    <t>Vente stock Negative</t>
  </si>
  <si>
    <t>Type article</t>
  </si>
  <si>
    <t>Prix Fournisseur</t>
  </si>
  <si>
    <t>Prix Achat HT</t>
  </si>
  <si>
    <t>Prix F Apres Remise</t>
  </si>
  <si>
    <t xml:space="preserve">CIMENT </t>
  </si>
  <si>
    <t>CPA</t>
  </si>
  <si>
    <t>CHAUX</t>
  </si>
  <si>
    <t>TONE</t>
  </si>
  <si>
    <t xml:space="preserve">Ciment CPA 42.5 CJO  </t>
  </si>
  <si>
    <t>Ciment CPA 42.5 CJO Wagon BEK</t>
  </si>
  <si>
    <t xml:space="preserve">Ciment CPA 42.5 SCE </t>
  </si>
  <si>
    <t>CPA200D-TON</t>
  </si>
  <si>
    <t>CPA200W-BKS-TON</t>
  </si>
  <si>
    <t>CPA100D-TON</t>
  </si>
  <si>
    <t>CPA100W-BKS-TON</t>
  </si>
  <si>
    <t>CPA300D-TON</t>
  </si>
  <si>
    <t>NOR200D-TON</t>
  </si>
  <si>
    <t>NOR200W-BKS-TON</t>
  </si>
  <si>
    <t>NOR100D-TON</t>
  </si>
  <si>
    <t>NOR100W-BKS-TON</t>
  </si>
  <si>
    <t>NOR300D-TON</t>
  </si>
  <si>
    <t>HRS200 D-TON</t>
  </si>
  <si>
    <t>HRS200 W-BKS-TON</t>
  </si>
  <si>
    <t>HRS100D-TON</t>
  </si>
  <si>
    <t>HRS300D-TON</t>
  </si>
  <si>
    <t>CHA200D-TON</t>
  </si>
  <si>
    <t>CHA200W-BKS-TON</t>
  </si>
  <si>
    <t>CHA100D-TON</t>
  </si>
  <si>
    <t>CHAUX300D-TON</t>
  </si>
  <si>
    <t>HRS</t>
  </si>
  <si>
    <t>NORMAL</t>
  </si>
  <si>
    <t>DEPOT</t>
  </si>
  <si>
    <t>WAGON</t>
  </si>
  <si>
    <t xml:space="preserve">Ciment CPA 42.5 SCE Wagon BEK </t>
  </si>
  <si>
    <t xml:space="preserve">Ciment CPA 42.5 SOTACIB KAIROUAN  </t>
  </si>
  <si>
    <t xml:space="preserve">Ciment NORMAL 32.5 CJO  </t>
  </si>
  <si>
    <t xml:space="preserve">Ciment NORMAL 32.5 CJO Wagon BEK </t>
  </si>
  <si>
    <t xml:space="preserve">Ciment NORMAL 32.5 SCE  </t>
  </si>
  <si>
    <t xml:space="preserve">Ciment NORMAL 32.5 SCE Wagon BEK </t>
  </si>
  <si>
    <t xml:space="preserve">Ciment NORMAL 32.5 SOTACIB KAIROUAN </t>
  </si>
  <si>
    <t xml:space="preserve">Ciment HRS 42.5 CJO </t>
  </si>
  <si>
    <t>Ciment HRS 42.5 CJO Wagon BEK</t>
  </si>
  <si>
    <t>Ciment HRS 42.5 SCE</t>
  </si>
  <si>
    <t>Ciment HRS 42.5 SOTACIB KAIROUAN</t>
  </si>
  <si>
    <t xml:space="preserve">CHAUX CJO  </t>
  </si>
  <si>
    <t>CHAUX CJO Wagon BEK</t>
  </si>
  <si>
    <t xml:space="preserve">CHAUX SCE </t>
  </si>
  <si>
    <t xml:space="preserve">CHAUX SOTACIB KAIROUAN </t>
  </si>
  <si>
    <t>Ciment CPA 42.5 CJO Wagon MOK- Tonne</t>
  </si>
  <si>
    <t>Ciment CPA 42.5 CJO Wagon MAH- Tonne</t>
  </si>
  <si>
    <t>Ciment CPA 42.5 SCE Wagon MAH- Tonne</t>
  </si>
  <si>
    <t>Ciment NORMAL 32.5 CJO Wagon MOK- Tonne</t>
  </si>
  <si>
    <t>Ciment NORMAL 32.5 CJO Wagon MAH- Tonne</t>
  </si>
  <si>
    <t>Ciment NORMAL 32.5 SCE Wagon MOK- Tonne</t>
  </si>
  <si>
    <t>Ciment NORMAL 32.5 SCE Wagon MAH- Tonne</t>
  </si>
  <si>
    <t>Ciment HRS 42.5 CJO Wagon MOK- Tonne</t>
  </si>
  <si>
    <t>CHAUX CJO Wagon MOK- Tonne</t>
  </si>
  <si>
    <t>CHAUX CJO Wagon MAH- Tonne</t>
  </si>
  <si>
    <t>CPA200W-MOK-TON</t>
  </si>
  <si>
    <t>CPA200W-MAH-TON</t>
  </si>
  <si>
    <t>CPA100W-MAH-TON</t>
  </si>
  <si>
    <t>NOR200W-MOK-TON</t>
  </si>
  <si>
    <t>NOR200W-MAH-TON</t>
  </si>
  <si>
    <t>NOR100W-MOK-TON</t>
  </si>
  <si>
    <t>NOR100W-MAH-TON</t>
  </si>
  <si>
    <t>HRS200W-MOK-TON</t>
  </si>
  <si>
    <t>CHA200W-TON</t>
  </si>
  <si>
    <t>Remise sur facture %</t>
  </si>
  <si>
    <t>val. Remise sur facture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</si>
</sst>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&quot; &quot;##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6" fillId="2" borderId="0" xfId="0" applyNumberFormat="1" applyFont="1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164" fontId="6" fillId="2" borderId="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2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0" fontId="3" fillId="2" borderId="0" xfId="0" applyFont="1" applyFill="1"/>
    <xf numFmtId="3" fontId="7" fillId="2" borderId="4" xfId="0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vertical="center"/>
    </xf>
    <xf numFmtId="164" fontId="8" fillId="2" borderId="6" xfId="1" applyNumberFormat="1" applyFont="1" applyFill="1" applyBorder="1" applyAlignment="1">
      <alignment horizontal="center" vertical="center"/>
    </xf>
    <xf numFmtId="164" fontId="6" fillId="2" borderId="7" xfId="1" applyNumberFormat="1" applyFont="1" applyFill="1" applyBorder="1" applyAlignment="1">
      <alignment horizontal="center" vertical="center"/>
    </xf>
    <xf numFmtId="164" fontId="5" fillId="2" borderId="7" xfId="1" applyNumberFormat="1" applyFont="1" applyFill="1" applyBorder="1" applyAlignment="1">
      <alignment horizontal="center" vertical="center"/>
    </xf>
    <xf numFmtId="164" fontId="6" fillId="2" borderId="6" xfId="1" applyNumberFormat="1" applyFont="1" applyFill="1" applyBorder="1" applyAlignment="1">
      <alignment horizontal="center" vertical="center"/>
    </xf>
    <xf numFmtId="164" fontId="5" fillId="2" borderId="5" xfId="0" applyNumberFormat="1" applyFont="1" applyFill="1" applyBorder="1" applyAlignment="1">
      <alignment horizontal="center" vertical="center"/>
    </xf>
    <xf numFmtId="164" fontId="6" fillId="2" borderId="11" xfId="0" applyNumberFormat="1" applyFont="1" applyFill="1" applyBorder="1" applyAlignment="1">
      <alignment horizontal="center" vertical="center"/>
    </xf>
    <xf numFmtId="164" fontId="5" fillId="2" borderId="4" xfId="1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0" fontId="5" fillId="2" borderId="0" xfId="0" applyFont="1" applyFill="1"/>
    <xf numFmtId="164" fontId="6" fillId="2" borderId="4" xfId="1" applyNumberFormat="1" applyFont="1" applyFill="1" applyBorder="1" applyAlignment="1">
      <alignment horizontal="center" vertical="center"/>
    </xf>
    <xf numFmtId="0" fontId="2" fillId="2" borderId="0" xfId="0" applyFont="1" applyFill="1"/>
    <xf numFmtId="0" fontId="0" fillId="2" borderId="0" xfId="0" applyFill="1"/>
    <xf numFmtId="0" fontId="8" fillId="2" borderId="6" xfId="0" applyFont="1" applyFill="1" applyBorder="1" applyAlignment="1">
      <alignment vertical="center"/>
    </xf>
    <xf numFmtId="3" fontId="7" fillId="2" borderId="12" xfId="0" applyNumberFormat="1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164" fontId="4" fillId="3" borderId="10" xfId="0" applyNumberFormat="1" applyFont="1" applyFill="1" applyBorder="1" applyAlignment="1">
      <alignment horizontal="center" vertical="center" wrapText="1"/>
    </xf>
    <xf numFmtId="164" fontId="6" fillId="3" borderId="7" xfId="1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6" fillId="2" borderId="5" xfId="0" applyNumberFormat="1" applyFont="1" applyFill="1" applyBorder="1" applyAlignment="1">
      <alignment horizontal="center" vertical="center"/>
    </xf>
    <xf numFmtId="164" fontId="6" fillId="3" borderId="7" xfId="1" applyNumberFormat="1" applyFont="1" applyFill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1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9"/>
  <sheetViews>
    <sheetView tabSelected="1" topLeftCell="R1" zoomScale="50" zoomScaleNormal="50" zoomScaleSheetLayoutView="50" workbookViewId="0">
      <selection activeCell="AB8" sqref="AB8"/>
    </sheetView>
  </sheetViews>
  <sheetFormatPr baseColWidth="10" defaultRowHeight="21" x14ac:dyDescent="0.35"/>
  <cols>
    <col min="1" max="1" width="32.85546875" style="24" customWidth="1"/>
    <col min="2" max="2" width="72.5703125" style="24" customWidth="1"/>
    <col min="3" max="5" width="31.28515625" style="24" customWidth="1"/>
    <col min="6" max="6" width="35.42578125" style="24" customWidth="1"/>
    <col min="7" max="7" width="17.7109375" style="24" customWidth="1"/>
    <col min="8" max="8" width="25.85546875" style="24" customWidth="1"/>
    <col min="9" max="10" width="25.85546875" style="31" customWidth="1"/>
    <col min="11" max="15" width="25.85546875" style="24" customWidth="1"/>
    <col min="16" max="16" width="20" style="24" customWidth="1"/>
    <col min="17" max="17" width="16.85546875" style="24" customWidth="1"/>
    <col min="18" max="19" width="21.85546875" style="24" customWidth="1"/>
    <col min="20" max="24" width="24.7109375" style="24" customWidth="1"/>
    <col min="25" max="27" width="20" style="24" customWidth="1"/>
    <col min="28" max="33" width="21.85546875" style="24" customWidth="1"/>
    <col min="34" max="35" width="34.5703125" style="24" customWidth="1"/>
    <col min="36" max="16384" width="11.42578125" style="25"/>
  </cols>
  <sheetData>
    <row r="1" spans="1:35" s="11" customFormat="1" ht="60" customHeight="1" thickBot="1" x14ac:dyDescent="0.35">
      <c r="A1" s="5" t="s">
        <v>0</v>
      </c>
      <c r="B1" s="6" t="s">
        <v>1</v>
      </c>
      <c r="C1" s="6" t="s">
        <v>15</v>
      </c>
      <c r="D1" s="6" t="s">
        <v>16</v>
      </c>
      <c r="E1" s="6" t="s">
        <v>17</v>
      </c>
      <c r="F1" s="6" t="s">
        <v>30</v>
      </c>
      <c r="G1" s="2" t="s">
        <v>13</v>
      </c>
      <c r="H1" s="7" t="s">
        <v>31</v>
      </c>
      <c r="I1" s="29" t="s">
        <v>97</v>
      </c>
      <c r="J1" s="29" t="s">
        <v>98</v>
      </c>
      <c r="K1" s="8" t="s">
        <v>33</v>
      </c>
      <c r="L1" s="8" t="s">
        <v>18</v>
      </c>
      <c r="M1" s="8" t="s">
        <v>25</v>
      </c>
      <c r="N1" s="8" t="s">
        <v>19</v>
      </c>
      <c r="O1" s="7" t="s">
        <v>32</v>
      </c>
      <c r="P1" s="8" t="s">
        <v>9</v>
      </c>
      <c r="Q1" s="8" t="s">
        <v>12</v>
      </c>
      <c r="R1" s="9" t="s">
        <v>2</v>
      </c>
      <c r="S1" s="9" t="s">
        <v>5</v>
      </c>
      <c r="T1" s="10" t="s">
        <v>3</v>
      </c>
      <c r="U1" s="9" t="s">
        <v>6</v>
      </c>
      <c r="V1" s="9" t="s">
        <v>10</v>
      </c>
      <c r="W1" s="9" t="s">
        <v>11</v>
      </c>
      <c r="X1" s="8" t="s">
        <v>20</v>
      </c>
      <c r="Y1" s="8" t="s">
        <v>4</v>
      </c>
      <c r="Z1" s="8" t="s">
        <v>22</v>
      </c>
      <c r="AA1" s="8" t="s">
        <v>23</v>
      </c>
      <c r="AB1" s="9" t="s">
        <v>7</v>
      </c>
      <c r="AC1" s="9" t="s">
        <v>8</v>
      </c>
      <c r="AD1" s="3" t="s">
        <v>24</v>
      </c>
      <c r="AE1" s="3" t="s">
        <v>26</v>
      </c>
      <c r="AF1" s="3" t="s">
        <v>27</v>
      </c>
      <c r="AG1" s="3" t="s">
        <v>28</v>
      </c>
      <c r="AH1" s="3" t="s">
        <v>29</v>
      </c>
      <c r="AI1" s="1"/>
    </row>
    <row r="2" spans="1:35" s="22" customFormat="1" ht="47.25" customHeight="1" thickBot="1" x14ac:dyDescent="0.4">
      <c r="A2" s="12" t="s">
        <v>41</v>
      </c>
      <c r="B2" s="13" t="s">
        <v>38</v>
      </c>
      <c r="C2" s="6" t="s">
        <v>34</v>
      </c>
      <c r="D2" s="6" t="s">
        <v>35</v>
      </c>
      <c r="E2" s="6" t="s">
        <v>61</v>
      </c>
      <c r="F2" s="6" t="s">
        <v>14</v>
      </c>
      <c r="G2" s="2" t="s">
        <v>37</v>
      </c>
      <c r="H2" s="14">
        <v>262</v>
      </c>
      <c r="I2" s="30">
        <v>0</v>
      </c>
      <c r="J2" s="30">
        <v>12</v>
      </c>
      <c r="K2" s="15">
        <f>H2*(100-I2)/100 -J2</f>
        <v>250</v>
      </c>
      <c r="L2" s="15">
        <v>0</v>
      </c>
      <c r="M2" s="15">
        <f t="shared" ref="M2:M29" si="0">K2*L2/100</f>
        <v>0</v>
      </c>
      <c r="N2" s="16">
        <v>3</v>
      </c>
      <c r="O2" s="17">
        <f>H2*(100-I2)/100-J2 +M2</f>
        <v>250</v>
      </c>
      <c r="P2" s="15">
        <v>19</v>
      </c>
      <c r="Q2" s="15">
        <f t="shared" ref="Q2:Q29" si="1">O2*(100+P2)/100+N2</f>
        <v>300.5</v>
      </c>
      <c r="R2" s="18">
        <v>12.15</v>
      </c>
      <c r="S2" s="19">
        <v>7</v>
      </c>
      <c r="T2" s="20">
        <v>0</v>
      </c>
      <c r="U2" s="21">
        <v>7</v>
      </c>
      <c r="V2" s="21">
        <f>O2+R2+T2</f>
        <v>262.14999999999998</v>
      </c>
      <c r="W2" s="21">
        <f>O2*(100+P2)/100 + R2*(100+S2)/100 + T2 * (100+U2)/100+N2</f>
        <v>313.50049999999999</v>
      </c>
      <c r="X2" s="8" t="s">
        <v>21</v>
      </c>
      <c r="Y2" s="15">
        <v>1.4958720470831963</v>
      </c>
      <c r="Z2" s="15">
        <v>1</v>
      </c>
      <c r="AA2" s="15">
        <v>0</v>
      </c>
      <c r="AB2" s="3">
        <f>(O2+R2+T2)*(100+Y2)/100</f>
        <v>266.07142857142861</v>
      </c>
      <c r="AC2" s="3">
        <f>(O2+R2+T2)*(100+Y2)/100*(100+P2)/100+N2</f>
        <v>319.62500000000006</v>
      </c>
      <c r="AD2" s="3">
        <v>1</v>
      </c>
      <c r="AE2" s="3">
        <v>2</v>
      </c>
      <c r="AF2" s="3">
        <v>0</v>
      </c>
      <c r="AG2" s="3">
        <v>0</v>
      </c>
      <c r="AH2" s="3">
        <v>0</v>
      </c>
      <c r="AI2" s="1"/>
    </row>
    <row r="3" spans="1:35" s="22" customFormat="1" ht="47.25" customHeight="1" thickBot="1" x14ac:dyDescent="0.4">
      <c r="A3" s="12" t="s">
        <v>42</v>
      </c>
      <c r="B3" s="13" t="s">
        <v>39</v>
      </c>
      <c r="C3" s="6" t="s">
        <v>34</v>
      </c>
      <c r="D3" s="6" t="s">
        <v>35</v>
      </c>
      <c r="E3" s="6" t="s">
        <v>62</v>
      </c>
      <c r="F3" s="6" t="s">
        <v>14</v>
      </c>
      <c r="G3" s="2" t="s">
        <v>37</v>
      </c>
      <c r="H3" s="14">
        <v>262</v>
      </c>
      <c r="I3" s="33">
        <v>0</v>
      </c>
      <c r="J3" s="30">
        <v>12</v>
      </c>
      <c r="K3" s="15">
        <f>H3*(100-I3)/100 -J3</f>
        <v>250</v>
      </c>
      <c r="L3" s="15">
        <v>0</v>
      </c>
      <c r="M3" s="15">
        <f t="shared" si="0"/>
        <v>0</v>
      </c>
      <c r="N3" s="15">
        <v>3</v>
      </c>
      <c r="O3" s="17">
        <f>H3*(100-I3)/100-J3 +M3</f>
        <v>250</v>
      </c>
      <c r="P3" s="15">
        <v>19</v>
      </c>
      <c r="Q3" s="15">
        <f t="shared" si="1"/>
        <v>300.5</v>
      </c>
      <c r="R3" s="3">
        <v>12.15</v>
      </c>
      <c r="S3" s="19">
        <v>7</v>
      </c>
      <c r="T3" s="23">
        <v>0</v>
      </c>
      <c r="U3" s="21">
        <v>7</v>
      </c>
      <c r="V3" s="21">
        <f>O3+R3+T3</f>
        <v>262.14999999999998</v>
      </c>
      <c r="W3" s="21">
        <f>O3*(100+P3)/100 + R3*(100+S3)/100 + T3 * (100+U3)/100+N3</f>
        <v>313.50049999999999</v>
      </c>
      <c r="X3" s="8" t="s">
        <v>21</v>
      </c>
      <c r="Y3" s="15">
        <v>1.4958720470831963</v>
      </c>
      <c r="Z3" s="15">
        <v>1</v>
      </c>
      <c r="AA3" s="15">
        <v>0</v>
      </c>
      <c r="AB3" s="3">
        <f>(O3+R3+T3)*(100+Y3)/100</f>
        <v>266.07142857142861</v>
      </c>
      <c r="AC3" s="3">
        <f>(O3+R3+T3)*(100+Y3)/100*(100+P3)/100+N3</f>
        <v>319.62500000000006</v>
      </c>
      <c r="AD3" s="3">
        <v>1</v>
      </c>
      <c r="AE3" s="3">
        <v>2</v>
      </c>
      <c r="AF3" s="3">
        <v>0</v>
      </c>
      <c r="AG3" s="32">
        <v>0</v>
      </c>
      <c r="AH3" s="3">
        <v>0</v>
      </c>
      <c r="AI3" s="1"/>
    </row>
    <row r="4" spans="1:35" s="22" customFormat="1" ht="47.25" customHeight="1" thickBot="1" x14ac:dyDescent="0.4">
      <c r="A4" s="12" t="s">
        <v>43</v>
      </c>
      <c r="B4" s="13" t="s">
        <v>40</v>
      </c>
      <c r="C4" s="6" t="s">
        <v>34</v>
      </c>
      <c r="D4" s="6" t="s">
        <v>35</v>
      </c>
      <c r="E4" s="6" t="s">
        <v>61</v>
      </c>
      <c r="F4" s="6" t="s">
        <v>14</v>
      </c>
      <c r="G4" s="2" t="s">
        <v>37</v>
      </c>
      <c r="H4" s="14">
        <v>280</v>
      </c>
      <c r="I4" s="33">
        <v>0</v>
      </c>
      <c r="J4" s="30">
        <f>5+10</f>
        <v>15</v>
      </c>
      <c r="K4" s="15">
        <f>H4*(100-I4)/100 -J4</f>
        <v>265</v>
      </c>
      <c r="L4" s="15">
        <v>0</v>
      </c>
      <c r="M4" s="15">
        <f t="shared" si="0"/>
        <v>0</v>
      </c>
      <c r="N4" s="16">
        <v>3</v>
      </c>
      <c r="O4" s="17">
        <f>H4*(100-I4)/100-J4 +M4</f>
        <v>265</v>
      </c>
      <c r="P4" s="15">
        <v>19</v>
      </c>
      <c r="Q4" s="15">
        <f t="shared" si="1"/>
        <v>318.35000000000002</v>
      </c>
      <c r="R4" s="18">
        <v>9.3450000000000006</v>
      </c>
      <c r="S4" s="19">
        <v>7</v>
      </c>
      <c r="T4" s="20">
        <v>0</v>
      </c>
      <c r="U4" s="21">
        <v>7</v>
      </c>
      <c r="V4" s="21">
        <f>O4+R4+T4</f>
        <v>274.34500000000003</v>
      </c>
      <c r="W4" s="21">
        <f>O4*(100+P4)/100 + R4*(100+S4)/100 + T4 * (100+U4)/100+N4</f>
        <v>328.34915000000001</v>
      </c>
      <c r="X4" s="8" t="s">
        <v>21</v>
      </c>
      <c r="Y4" s="15">
        <v>1.6122281167474171</v>
      </c>
      <c r="Z4" s="15">
        <v>1</v>
      </c>
      <c r="AA4" s="15">
        <v>0</v>
      </c>
      <c r="AB4" s="3">
        <f>(O4+R4+T4)*(100+Y4)/100</f>
        <v>278.76806722689076</v>
      </c>
      <c r="AC4" s="3">
        <f>(O4+R4+T4)*(100+Y4)/100*(100+P4)/100+N4</f>
        <v>334.73400000000004</v>
      </c>
      <c r="AD4" s="3">
        <v>1</v>
      </c>
      <c r="AE4" s="3">
        <v>2</v>
      </c>
      <c r="AF4" s="3">
        <v>0</v>
      </c>
      <c r="AG4" s="32">
        <v>0</v>
      </c>
      <c r="AH4" s="3">
        <v>0</v>
      </c>
      <c r="AI4" s="1"/>
    </row>
    <row r="5" spans="1:35" s="22" customFormat="1" ht="47.25" customHeight="1" thickBot="1" x14ac:dyDescent="0.4">
      <c r="A5" s="12" t="s">
        <v>44</v>
      </c>
      <c r="B5" s="13" t="s">
        <v>63</v>
      </c>
      <c r="C5" s="6" t="s">
        <v>34</v>
      </c>
      <c r="D5" s="6" t="s">
        <v>35</v>
      </c>
      <c r="E5" s="6" t="s">
        <v>62</v>
      </c>
      <c r="F5" s="6" t="s">
        <v>14</v>
      </c>
      <c r="G5" s="2" t="s">
        <v>37</v>
      </c>
      <c r="H5" s="14">
        <v>280</v>
      </c>
      <c r="I5" s="33">
        <v>0</v>
      </c>
      <c r="J5" s="30">
        <v>15</v>
      </c>
      <c r="K5" s="15">
        <f>H5*(100-I5)/100 -J5</f>
        <v>265</v>
      </c>
      <c r="L5" s="15">
        <v>0</v>
      </c>
      <c r="M5" s="15">
        <f t="shared" si="0"/>
        <v>0</v>
      </c>
      <c r="N5" s="15">
        <v>3</v>
      </c>
      <c r="O5" s="17">
        <f>H5*(100-I5)/100-J5 +M5</f>
        <v>265</v>
      </c>
      <c r="P5" s="15">
        <v>19</v>
      </c>
      <c r="Q5" s="15">
        <f t="shared" si="1"/>
        <v>318.35000000000002</v>
      </c>
      <c r="R5" s="3">
        <v>4.8</v>
      </c>
      <c r="S5" s="19">
        <v>7</v>
      </c>
      <c r="T5" s="23">
        <v>0</v>
      </c>
      <c r="U5" s="21">
        <v>7</v>
      </c>
      <c r="V5" s="21">
        <f>O5+R5+T5</f>
        <v>269.8</v>
      </c>
      <c r="W5" s="21">
        <f>O5*(100+P5)/100 + R5*(100+S5)/100 + T5 * (100+U5)/100+N5</f>
        <v>323.48600000000005</v>
      </c>
      <c r="X5" s="8" t="s">
        <v>21</v>
      </c>
      <c r="Y5" s="15">
        <v>1.7790956263899176</v>
      </c>
      <c r="Z5" s="15">
        <v>1</v>
      </c>
      <c r="AA5" s="15">
        <v>0</v>
      </c>
      <c r="AB5" s="3">
        <f>(O5+R5+T5)*(100+Y5)/100</f>
        <v>274.60000000000002</v>
      </c>
      <c r="AC5" s="3">
        <f>(O5+R5+T5)*(100+Y5)/100*(100+P5)/100+N5</f>
        <v>329.774</v>
      </c>
      <c r="AD5" s="3">
        <v>1</v>
      </c>
      <c r="AE5" s="3">
        <v>2</v>
      </c>
      <c r="AF5" s="3">
        <v>0</v>
      </c>
      <c r="AG5" s="32">
        <v>0</v>
      </c>
      <c r="AH5" s="3">
        <v>0</v>
      </c>
      <c r="AI5" s="1"/>
    </row>
    <row r="6" spans="1:35" s="22" customFormat="1" ht="47.25" customHeight="1" thickBot="1" x14ac:dyDescent="0.4">
      <c r="A6" s="12" t="s">
        <v>45</v>
      </c>
      <c r="B6" s="13" t="s">
        <v>64</v>
      </c>
      <c r="C6" s="6" t="s">
        <v>34</v>
      </c>
      <c r="D6" s="6" t="s">
        <v>35</v>
      </c>
      <c r="E6" s="6" t="s">
        <v>61</v>
      </c>
      <c r="F6" s="6" t="s">
        <v>14</v>
      </c>
      <c r="G6" s="2" t="s">
        <v>37</v>
      </c>
      <c r="H6" s="14">
        <v>249.9</v>
      </c>
      <c r="I6" s="33">
        <v>0</v>
      </c>
      <c r="J6" s="30">
        <v>0</v>
      </c>
      <c r="K6" s="15">
        <f>H6*(100-I6)/100 -J6</f>
        <v>249.9</v>
      </c>
      <c r="L6" s="15">
        <v>0</v>
      </c>
      <c r="M6" s="15">
        <f t="shared" si="0"/>
        <v>0</v>
      </c>
      <c r="N6" s="15">
        <v>3</v>
      </c>
      <c r="O6" s="17">
        <f>H6*(100-I6)/100-J6 +M6</f>
        <v>249.9</v>
      </c>
      <c r="P6" s="15">
        <v>19</v>
      </c>
      <c r="Q6" s="15">
        <f t="shared" si="1"/>
        <v>300.38100000000003</v>
      </c>
      <c r="R6" s="3">
        <v>9.3450000000000006</v>
      </c>
      <c r="S6" s="19">
        <v>7</v>
      </c>
      <c r="T6" s="23">
        <v>0</v>
      </c>
      <c r="U6" s="21">
        <v>7</v>
      </c>
      <c r="V6" s="21">
        <f>O6+R6+T6</f>
        <v>259.245</v>
      </c>
      <c r="W6" s="21">
        <f>O6*(100+P6)/100 + R6*(100+S6)/100 + T6 * (100+U6)/100+N6</f>
        <v>310.38015000000001</v>
      </c>
      <c r="X6" s="8" t="s">
        <v>21</v>
      </c>
      <c r="Y6" s="15">
        <v>1.6484358020243377</v>
      </c>
      <c r="Z6" s="15">
        <v>1</v>
      </c>
      <c r="AA6" s="15">
        <v>0</v>
      </c>
      <c r="AB6" s="3">
        <f>(O6+R6+T6)*(100+Y6)/100</f>
        <v>263.51848739495802</v>
      </c>
      <c r="AC6" s="3">
        <f>(O6+R6+T6)*(100+Y6)/100*(100+P6)/100+N6</f>
        <v>316.58700000000005</v>
      </c>
      <c r="AD6" s="3">
        <v>1</v>
      </c>
      <c r="AE6" s="3">
        <v>2</v>
      </c>
      <c r="AF6" s="3">
        <v>0</v>
      </c>
      <c r="AG6" s="32">
        <v>0</v>
      </c>
      <c r="AH6" s="3">
        <v>0</v>
      </c>
      <c r="AI6" s="1"/>
    </row>
    <row r="7" spans="1:35" s="22" customFormat="1" ht="47.25" customHeight="1" thickBot="1" x14ac:dyDescent="0.4">
      <c r="A7" s="12" t="s">
        <v>46</v>
      </c>
      <c r="B7" s="13" t="s">
        <v>65</v>
      </c>
      <c r="C7" s="6" t="s">
        <v>34</v>
      </c>
      <c r="D7" s="6" t="s">
        <v>60</v>
      </c>
      <c r="E7" s="6" t="s">
        <v>61</v>
      </c>
      <c r="F7" s="6" t="s">
        <v>14</v>
      </c>
      <c r="G7" s="2" t="s">
        <v>37</v>
      </c>
      <c r="H7" s="14">
        <v>245</v>
      </c>
      <c r="I7" s="33">
        <v>0</v>
      </c>
      <c r="J7" s="30">
        <v>13</v>
      </c>
      <c r="K7" s="15">
        <f>H7*(100-I7)/100 -J7</f>
        <v>232</v>
      </c>
      <c r="L7" s="15">
        <v>0</v>
      </c>
      <c r="M7" s="15">
        <f t="shared" si="0"/>
        <v>0</v>
      </c>
      <c r="N7" s="15">
        <v>3</v>
      </c>
      <c r="O7" s="17">
        <f>H7*(100-I7)/100-J7 +M7</f>
        <v>232</v>
      </c>
      <c r="P7" s="15">
        <v>19</v>
      </c>
      <c r="Q7" s="15">
        <f t="shared" si="1"/>
        <v>279.08</v>
      </c>
      <c r="R7" s="3">
        <v>12.15</v>
      </c>
      <c r="S7" s="19">
        <v>7</v>
      </c>
      <c r="T7" s="23">
        <v>0</v>
      </c>
      <c r="U7" s="21">
        <v>7</v>
      </c>
      <c r="V7" s="21">
        <f>O7+R7+T7</f>
        <v>244.15</v>
      </c>
      <c r="W7" s="21">
        <f>O7*(100+P7)/100 + R7*(100+S7)/100 + T7 * (100+U7)/100+N7</f>
        <v>292.08049999999997</v>
      </c>
      <c r="X7" s="8" t="s">
        <v>21</v>
      </c>
      <c r="Y7" s="15">
        <v>1.4543683539358909</v>
      </c>
      <c r="Z7" s="15">
        <v>1</v>
      </c>
      <c r="AA7" s="15">
        <v>0</v>
      </c>
      <c r="AB7" s="3">
        <f>(O7+R7+T7)*(100+Y7)/100</f>
        <v>247.70084033613449</v>
      </c>
      <c r="AC7" s="3">
        <f>(O7+R7+T7)*(100+Y7)/100*(100+P7)/100+N7</f>
        <v>297.76400000000007</v>
      </c>
      <c r="AD7" s="3">
        <v>1</v>
      </c>
      <c r="AE7" s="3">
        <v>2</v>
      </c>
      <c r="AF7" s="3">
        <v>0</v>
      </c>
      <c r="AG7" s="32">
        <v>0</v>
      </c>
      <c r="AH7" s="3">
        <v>0</v>
      </c>
      <c r="AI7" s="1"/>
    </row>
    <row r="8" spans="1:35" s="22" customFormat="1" ht="47.25" customHeight="1" thickBot="1" x14ac:dyDescent="0.4">
      <c r="A8" s="12" t="s">
        <v>47</v>
      </c>
      <c r="B8" s="13" t="s">
        <v>66</v>
      </c>
      <c r="C8" s="6" t="s">
        <v>34</v>
      </c>
      <c r="D8" s="6" t="s">
        <v>60</v>
      </c>
      <c r="E8" s="6" t="s">
        <v>62</v>
      </c>
      <c r="F8" s="6" t="s">
        <v>14</v>
      </c>
      <c r="G8" s="2" t="s">
        <v>37</v>
      </c>
      <c r="H8" s="14">
        <v>245</v>
      </c>
      <c r="I8" s="33">
        <v>0</v>
      </c>
      <c r="J8" s="30">
        <v>13</v>
      </c>
      <c r="K8" s="15">
        <f>H8*(100-I8)/100 -J8</f>
        <v>232</v>
      </c>
      <c r="L8" s="15">
        <v>0</v>
      </c>
      <c r="M8" s="15">
        <f t="shared" si="0"/>
        <v>0</v>
      </c>
      <c r="N8" s="15">
        <v>3</v>
      </c>
      <c r="O8" s="17">
        <f>H8*(100-I8)/100-J8 +M8</f>
        <v>232</v>
      </c>
      <c r="P8" s="15">
        <v>19</v>
      </c>
      <c r="Q8" s="15">
        <f t="shared" si="1"/>
        <v>279.08</v>
      </c>
      <c r="R8" s="3">
        <v>9.16</v>
      </c>
      <c r="S8" s="19">
        <v>7</v>
      </c>
      <c r="T8" s="23">
        <v>0</v>
      </c>
      <c r="U8" s="21">
        <v>7</v>
      </c>
      <c r="V8" s="21">
        <f>O8+R8+T8</f>
        <v>241.16</v>
      </c>
      <c r="W8" s="21">
        <f>O8*(100+P8)/100 + R8*(100+S8)/100 + T8 * (100+U8)/100+N8</f>
        <v>288.88119999999998</v>
      </c>
      <c r="X8" s="8" t="s">
        <v>21</v>
      </c>
      <c r="Y8" s="15">
        <v>1.5752295278701922</v>
      </c>
      <c r="Z8" s="15">
        <v>1</v>
      </c>
      <c r="AA8" s="15">
        <v>0</v>
      </c>
      <c r="AB8" s="3">
        <f>(O8+R8+T8)*(100+Y8)/100</f>
        <v>244.95882352941175</v>
      </c>
      <c r="AC8" s="3">
        <f>(O8+R8+T8)*(100+Y8)/100*(100+P8)/100+N8</f>
        <v>294.50099999999998</v>
      </c>
      <c r="AD8" s="3">
        <v>1</v>
      </c>
      <c r="AE8" s="3">
        <v>2</v>
      </c>
      <c r="AF8" s="3">
        <v>0</v>
      </c>
      <c r="AG8" s="32">
        <v>0</v>
      </c>
      <c r="AH8" s="3">
        <v>0</v>
      </c>
      <c r="AI8" s="1"/>
    </row>
    <row r="9" spans="1:35" ht="24" thickBot="1" x14ac:dyDescent="0.4">
      <c r="A9" s="12" t="s">
        <v>48</v>
      </c>
      <c r="B9" s="13" t="s">
        <v>67</v>
      </c>
      <c r="C9" s="6" t="s">
        <v>34</v>
      </c>
      <c r="D9" s="6" t="s">
        <v>60</v>
      </c>
      <c r="E9" s="6" t="s">
        <v>61</v>
      </c>
      <c r="F9" s="6" t="s">
        <v>14</v>
      </c>
      <c r="G9" s="2" t="s">
        <v>37</v>
      </c>
      <c r="H9" s="14">
        <v>270</v>
      </c>
      <c r="I9" s="33">
        <v>0</v>
      </c>
      <c r="J9" s="30">
        <v>15</v>
      </c>
      <c r="K9" s="15">
        <f>H9*(100-I9)/100 -J9</f>
        <v>255</v>
      </c>
      <c r="L9" s="15">
        <v>0</v>
      </c>
      <c r="M9" s="15">
        <f t="shared" si="0"/>
        <v>0</v>
      </c>
      <c r="N9" s="16">
        <v>3</v>
      </c>
      <c r="O9" s="17">
        <f>H9*(100-I9)/100-J9 +M9</f>
        <v>255</v>
      </c>
      <c r="P9" s="15">
        <v>19</v>
      </c>
      <c r="Q9" s="15">
        <f t="shared" si="1"/>
        <v>306.45</v>
      </c>
      <c r="R9" s="18">
        <v>9.3450000000000006</v>
      </c>
      <c r="S9" s="19">
        <v>7</v>
      </c>
      <c r="T9" s="20">
        <v>0</v>
      </c>
      <c r="U9" s="21">
        <v>7</v>
      </c>
      <c r="V9" s="21">
        <f>O9+R9+T9</f>
        <v>264.34500000000003</v>
      </c>
      <c r="W9" s="21">
        <f>O9*(100+P9)/100 + R9*(100+S9)/100 + T9 * (100+U9)/100+N9</f>
        <v>316.44914999999997</v>
      </c>
      <c r="X9" s="8" t="s">
        <v>21</v>
      </c>
      <c r="Y9" s="15">
        <v>1.5975589577600147</v>
      </c>
      <c r="Z9" s="15">
        <v>1</v>
      </c>
      <c r="AA9" s="15">
        <v>0</v>
      </c>
      <c r="AB9" s="3">
        <f>(O9+R9+T9)*(100+Y9)/100</f>
        <v>268.56806722689072</v>
      </c>
      <c r="AC9" s="3">
        <f>(O9+R9+T9)*(100+Y9)/100*(100+P9)/100+N9</f>
        <v>322.59599999999995</v>
      </c>
      <c r="AD9" s="3">
        <v>1</v>
      </c>
      <c r="AE9" s="3">
        <v>2</v>
      </c>
      <c r="AF9" s="3">
        <v>0</v>
      </c>
      <c r="AG9" s="32">
        <v>0</v>
      </c>
      <c r="AH9" s="3">
        <v>0</v>
      </c>
    </row>
    <row r="10" spans="1:35" ht="24" thickBot="1" x14ac:dyDescent="0.4">
      <c r="A10" s="12" t="s">
        <v>49</v>
      </c>
      <c r="B10" s="13" t="s">
        <v>68</v>
      </c>
      <c r="C10" s="6" t="s">
        <v>34</v>
      </c>
      <c r="D10" s="6" t="s">
        <v>60</v>
      </c>
      <c r="E10" s="6" t="s">
        <v>62</v>
      </c>
      <c r="F10" s="6" t="s">
        <v>14</v>
      </c>
      <c r="G10" s="2" t="s">
        <v>37</v>
      </c>
      <c r="H10" s="14">
        <v>270</v>
      </c>
      <c r="I10" s="33">
        <v>0</v>
      </c>
      <c r="J10" s="30">
        <v>15</v>
      </c>
      <c r="K10" s="15">
        <f>H10*(100-I10)/100 -J10</f>
        <v>255</v>
      </c>
      <c r="L10" s="15">
        <v>0</v>
      </c>
      <c r="M10" s="15">
        <f t="shared" si="0"/>
        <v>0</v>
      </c>
      <c r="N10" s="15">
        <v>3</v>
      </c>
      <c r="O10" s="17">
        <f>H10*(100-I10)/100-J10 +M10</f>
        <v>255</v>
      </c>
      <c r="P10" s="15">
        <v>19</v>
      </c>
      <c r="Q10" s="15">
        <f t="shared" si="1"/>
        <v>306.45</v>
      </c>
      <c r="R10" s="3">
        <v>4.8</v>
      </c>
      <c r="S10" s="19">
        <v>7</v>
      </c>
      <c r="T10" s="23">
        <v>0</v>
      </c>
      <c r="U10" s="21">
        <v>7</v>
      </c>
      <c r="V10" s="21">
        <f>O10+R10+T10</f>
        <v>259.8</v>
      </c>
      <c r="W10" s="21">
        <f>O10*(100+P10)/100 + R10*(100+S10)/100 + T10 * (100+U10)/100+N10</f>
        <v>311.58600000000001</v>
      </c>
      <c r="X10" s="8" t="s">
        <v>21</v>
      </c>
      <c r="Y10" s="15">
        <v>1.7705927636643537</v>
      </c>
      <c r="Z10" s="15">
        <v>1</v>
      </c>
      <c r="AA10" s="15">
        <v>0</v>
      </c>
      <c r="AB10" s="3">
        <f>(O10+R10+T10)*(100+Y10)/100</f>
        <v>264.39999999999998</v>
      </c>
      <c r="AC10" s="3">
        <f>(O10+R10+T10)*(100+Y10)/100*(100+P10)/100+N10</f>
        <v>317.63599999999997</v>
      </c>
      <c r="AD10" s="3">
        <v>1</v>
      </c>
      <c r="AE10" s="3">
        <v>2</v>
      </c>
      <c r="AF10" s="3">
        <v>0</v>
      </c>
      <c r="AG10" s="32">
        <v>0</v>
      </c>
      <c r="AH10" s="3">
        <v>0</v>
      </c>
    </row>
    <row r="11" spans="1:35" ht="24" thickBot="1" x14ac:dyDescent="0.4">
      <c r="A11" s="12" t="s">
        <v>50</v>
      </c>
      <c r="B11" s="13" t="s">
        <v>69</v>
      </c>
      <c r="C11" s="6" t="s">
        <v>34</v>
      </c>
      <c r="D11" s="6" t="s">
        <v>60</v>
      </c>
      <c r="E11" s="6" t="s">
        <v>61</v>
      </c>
      <c r="F11" s="6" t="s">
        <v>14</v>
      </c>
      <c r="G11" s="2" t="s">
        <v>37</v>
      </c>
      <c r="H11" s="14">
        <v>240.4</v>
      </c>
      <c r="I11" s="33">
        <v>0</v>
      </c>
      <c r="J11" s="30">
        <v>0</v>
      </c>
      <c r="K11" s="15">
        <f>H11*(100-I11)/100 -J11</f>
        <v>240.4</v>
      </c>
      <c r="L11" s="15">
        <v>0</v>
      </c>
      <c r="M11" s="15">
        <f t="shared" si="0"/>
        <v>0</v>
      </c>
      <c r="N11" s="15">
        <v>3</v>
      </c>
      <c r="O11" s="17">
        <f>H11*(100-I11)/100-J11 +M11</f>
        <v>240.4</v>
      </c>
      <c r="P11" s="15">
        <v>19</v>
      </c>
      <c r="Q11" s="15">
        <f t="shared" si="1"/>
        <v>289.07600000000002</v>
      </c>
      <c r="R11" s="3">
        <v>9.3450000000000006</v>
      </c>
      <c r="S11" s="19">
        <v>7</v>
      </c>
      <c r="T11" s="23">
        <v>0</v>
      </c>
      <c r="U11" s="21">
        <v>7</v>
      </c>
      <c r="V11" s="21">
        <f>O11+R11+T11</f>
        <v>249.745</v>
      </c>
      <c r="W11" s="21">
        <f>O11*(100+P11)/100 + R11*(100+S11)/100 + T11 * (100+U11)/100+N11</f>
        <v>299.07515000000001</v>
      </c>
      <c r="X11" s="8" t="s">
        <v>21</v>
      </c>
      <c r="Y11" s="15">
        <v>1.6350963697256731</v>
      </c>
      <c r="Z11" s="15">
        <v>1</v>
      </c>
      <c r="AA11" s="15">
        <v>0</v>
      </c>
      <c r="AB11" s="3">
        <f>(O11+R11+T11)*(100+Y11)/100</f>
        <v>253.82857142857137</v>
      </c>
      <c r="AC11" s="3">
        <f>(O11+R11+T11)*(100+Y11)/100*(100+P11)/100+N11</f>
        <v>305.05599999999993</v>
      </c>
      <c r="AD11" s="3">
        <v>1</v>
      </c>
      <c r="AE11" s="3">
        <v>2</v>
      </c>
      <c r="AF11" s="3">
        <v>0</v>
      </c>
      <c r="AG11" s="32">
        <v>0</v>
      </c>
      <c r="AH11" s="3">
        <v>0</v>
      </c>
    </row>
    <row r="12" spans="1:35" ht="24" thickBot="1" x14ac:dyDescent="0.4">
      <c r="A12" s="12" t="s">
        <v>51</v>
      </c>
      <c r="B12" s="26" t="s">
        <v>70</v>
      </c>
      <c r="C12" s="6" t="s">
        <v>34</v>
      </c>
      <c r="D12" s="6" t="s">
        <v>59</v>
      </c>
      <c r="E12" s="6" t="s">
        <v>61</v>
      </c>
      <c r="F12" s="6" t="s">
        <v>14</v>
      </c>
      <c r="G12" s="2" t="s">
        <v>37</v>
      </c>
      <c r="H12" s="14">
        <v>279</v>
      </c>
      <c r="I12" s="33">
        <v>0</v>
      </c>
      <c r="J12" s="30">
        <v>14</v>
      </c>
      <c r="K12" s="15">
        <f>H12*(100-I12)/100 -J12</f>
        <v>265</v>
      </c>
      <c r="L12" s="15">
        <v>0</v>
      </c>
      <c r="M12" s="15">
        <f t="shared" si="0"/>
        <v>0</v>
      </c>
      <c r="N12" s="15">
        <v>3</v>
      </c>
      <c r="O12" s="17">
        <f>H12*(100-I12)/100-J12 +M12</f>
        <v>265</v>
      </c>
      <c r="P12" s="15">
        <v>19</v>
      </c>
      <c r="Q12" s="15">
        <f t="shared" si="1"/>
        <v>318.35000000000002</v>
      </c>
      <c r="R12" s="3">
        <v>12.15</v>
      </c>
      <c r="S12" s="19">
        <v>7</v>
      </c>
      <c r="T12" s="23">
        <v>0</v>
      </c>
      <c r="U12" s="21">
        <v>7</v>
      </c>
      <c r="V12" s="21">
        <f>O12+R12+T12</f>
        <v>277.14999999999998</v>
      </c>
      <c r="W12" s="21">
        <f>O12*(100+P12)/100 + R12*(100+S12)/100 + T12 * (100+U12)/100+N12</f>
        <v>331.35050000000001</v>
      </c>
      <c r="X12" s="8" t="s">
        <v>21</v>
      </c>
      <c r="Y12" s="15">
        <v>1.5155764633112909</v>
      </c>
      <c r="Z12" s="15">
        <v>1</v>
      </c>
      <c r="AA12" s="15">
        <v>0</v>
      </c>
      <c r="AB12" s="3">
        <f>(O12+R12+T12)*(100+Y12)/100</f>
        <v>281.35042016806722</v>
      </c>
      <c r="AC12" s="3">
        <f>(O12+R12+T12)*(100+Y12)/100*(100+P12)/100+N12</f>
        <v>337.80699999999996</v>
      </c>
      <c r="AD12" s="3">
        <v>1</v>
      </c>
      <c r="AE12" s="3">
        <v>2</v>
      </c>
      <c r="AF12" s="3">
        <v>0</v>
      </c>
      <c r="AG12" s="32">
        <v>0</v>
      </c>
      <c r="AH12" s="3">
        <v>0</v>
      </c>
    </row>
    <row r="13" spans="1:35" ht="24" thickBot="1" x14ac:dyDescent="0.4">
      <c r="A13" s="12" t="s">
        <v>52</v>
      </c>
      <c r="B13" s="13" t="s">
        <v>71</v>
      </c>
      <c r="C13" s="6" t="s">
        <v>34</v>
      </c>
      <c r="D13" s="6" t="s">
        <v>59</v>
      </c>
      <c r="E13" s="6" t="s">
        <v>62</v>
      </c>
      <c r="F13" s="6" t="s">
        <v>14</v>
      </c>
      <c r="G13" s="2" t="s">
        <v>37</v>
      </c>
      <c r="H13" s="14">
        <v>279</v>
      </c>
      <c r="I13" s="33">
        <v>0</v>
      </c>
      <c r="J13" s="30">
        <v>14</v>
      </c>
      <c r="K13" s="15">
        <f>H13*(100-I13)/100 -J13</f>
        <v>265</v>
      </c>
      <c r="L13" s="15">
        <v>0</v>
      </c>
      <c r="M13" s="15">
        <f t="shared" si="0"/>
        <v>0</v>
      </c>
      <c r="N13" s="15">
        <v>3</v>
      </c>
      <c r="O13" s="17">
        <f>H13*(100-I13)/100-J13 +M13</f>
        <v>265</v>
      </c>
      <c r="P13" s="15">
        <v>19</v>
      </c>
      <c r="Q13" s="15">
        <f t="shared" si="1"/>
        <v>318.35000000000002</v>
      </c>
      <c r="R13" s="3">
        <v>9.16</v>
      </c>
      <c r="S13" s="19">
        <v>7</v>
      </c>
      <c r="T13" s="23">
        <v>0</v>
      </c>
      <c r="U13" s="21">
        <v>7</v>
      </c>
      <c r="V13" s="21">
        <f>O13+R13+T13</f>
        <v>274.16000000000003</v>
      </c>
      <c r="W13" s="21">
        <f>O13*(100+P13)/100 + R13*(100+S13)/100 + T13 * (100+U13)/100+N13</f>
        <v>328.15120000000002</v>
      </c>
      <c r="X13" s="8" t="s">
        <v>21</v>
      </c>
      <c r="Y13" s="15">
        <v>1.6225573976307572</v>
      </c>
      <c r="Z13" s="15">
        <v>1</v>
      </c>
      <c r="AA13" s="15">
        <v>0</v>
      </c>
      <c r="AB13" s="3">
        <f>(O13+R13+T13)*(100+Y13)/100</f>
        <v>278.60840336134447</v>
      </c>
      <c r="AC13" s="3">
        <f>(O13+R13+T13)*(100+Y13)/100*(100+P13)/100+N13</f>
        <v>334.54399999999993</v>
      </c>
      <c r="AD13" s="3">
        <v>1</v>
      </c>
      <c r="AE13" s="3">
        <v>2</v>
      </c>
      <c r="AF13" s="3">
        <v>0</v>
      </c>
      <c r="AG13" s="32">
        <v>0</v>
      </c>
      <c r="AH13" s="3">
        <v>0</v>
      </c>
    </row>
    <row r="14" spans="1:35" ht="24" thickBot="1" x14ac:dyDescent="0.4">
      <c r="A14" s="12" t="s">
        <v>53</v>
      </c>
      <c r="B14" s="13" t="s">
        <v>72</v>
      </c>
      <c r="C14" s="6" t="s">
        <v>34</v>
      </c>
      <c r="D14" s="6" t="s">
        <v>59</v>
      </c>
      <c r="E14" s="6" t="s">
        <v>61</v>
      </c>
      <c r="F14" s="6" t="s">
        <v>14</v>
      </c>
      <c r="G14" s="2" t="s">
        <v>37</v>
      </c>
      <c r="H14" s="14">
        <v>297.5</v>
      </c>
      <c r="I14" s="33">
        <v>0</v>
      </c>
      <c r="J14" s="30">
        <v>15</v>
      </c>
      <c r="K14" s="15">
        <f>H14*(100-I14)/100 -J14</f>
        <v>282.5</v>
      </c>
      <c r="L14" s="15">
        <v>0</v>
      </c>
      <c r="M14" s="15">
        <f t="shared" si="0"/>
        <v>0</v>
      </c>
      <c r="N14" s="15">
        <v>3</v>
      </c>
      <c r="O14" s="17">
        <f>H14*(100-I14)/100-J14 +M14</f>
        <v>282.5</v>
      </c>
      <c r="P14" s="15">
        <v>19</v>
      </c>
      <c r="Q14" s="15">
        <f t="shared" si="1"/>
        <v>339.17500000000001</v>
      </c>
      <c r="R14" s="3">
        <v>9.3450000000000006</v>
      </c>
      <c r="S14" s="19">
        <v>7</v>
      </c>
      <c r="T14" s="23">
        <v>0</v>
      </c>
      <c r="U14" s="21">
        <v>7</v>
      </c>
      <c r="V14" s="21">
        <f>O14+R14+T14</f>
        <v>291.84500000000003</v>
      </c>
      <c r="W14" s="21">
        <f>O14*(100+P14)/100 + R14*(100+S14)/100 + T14 * (100+U14)/100+N14</f>
        <v>349.17415</v>
      </c>
      <c r="X14" s="8" t="s">
        <v>21</v>
      </c>
      <c r="Y14" s="15">
        <v>1.6353362431508174</v>
      </c>
      <c r="Z14" s="15">
        <v>1</v>
      </c>
      <c r="AA14" s="15">
        <v>0</v>
      </c>
      <c r="AB14" s="3">
        <f>(O14+R14+T14)*(100+Y14)/100</f>
        <v>296.61764705882354</v>
      </c>
      <c r="AC14" s="3">
        <f>(O14+R14+T14)*(100+Y14)/100*(100+P14)/100+N14</f>
        <v>355.97500000000002</v>
      </c>
      <c r="AD14" s="3">
        <v>1</v>
      </c>
      <c r="AE14" s="3">
        <v>2</v>
      </c>
      <c r="AF14" s="3">
        <v>0</v>
      </c>
      <c r="AG14" s="32">
        <v>0</v>
      </c>
      <c r="AH14" s="3">
        <v>0</v>
      </c>
    </row>
    <row r="15" spans="1:35" ht="24" thickBot="1" x14ac:dyDescent="0.4">
      <c r="A15" s="12" t="s">
        <v>54</v>
      </c>
      <c r="B15" s="13" t="s">
        <v>73</v>
      </c>
      <c r="C15" s="6" t="s">
        <v>34</v>
      </c>
      <c r="D15" s="6" t="s">
        <v>59</v>
      </c>
      <c r="E15" s="6" t="s">
        <v>61</v>
      </c>
      <c r="F15" s="6" t="s">
        <v>14</v>
      </c>
      <c r="G15" s="2" t="s">
        <v>37</v>
      </c>
      <c r="H15" s="14">
        <v>267.10000000000002</v>
      </c>
      <c r="I15" s="33">
        <v>0</v>
      </c>
      <c r="J15" s="30">
        <v>0</v>
      </c>
      <c r="K15" s="15">
        <f>H15*(100-I15)/100 -J15</f>
        <v>267.10000000000002</v>
      </c>
      <c r="L15" s="15">
        <v>0</v>
      </c>
      <c r="M15" s="15">
        <f t="shared" si="0"/>
        <v>0</v>
      </c>
      <c r="N15" s="15">
        <v>3</v>
      </c>
      <c r="O15" s="17">
        <f>H15*(100-I15)/100-J15 +M15</f>
        <v>267.10000000000002</v>
      </c>
      <c r="P15" s="15">
        <v>19</v>
      </c>
      <c r="Q15" s="15">
        <f t="shared" si="1"/>
        <v>320.84899999999999</v>
      </c>
      <c r="R15" s="3">
        <v>9.3450000000000006</v>
      </c>
      <c r="S15" s="19">
        <v>7</v>
      </c>
      <c r="T15" s="23">
        <v>0</v>
      </c>
      <c r="U15" s="21">
        <v>7</v>
      </c>
      <c r="V15" s="21">
        <f>O15+R15+T15</f>
        <v>276.44500000000005</v>
      </c>
      <c r="W15" s="21">
        <f>O15*(100+P15)/100 + R15*(100+S15)/100 + T15 * (100+U15)/100+N15</f>
        <v>330.84814999999998</v>
      </c>
      <c r="X15" s="8" t="s">
        <v>21</v>
      </c>
      <c r="Y15" s="15">
        <v>1.6702001750617654</v>
      </c>
      <c r="Z15" s="15">
        <v>1</v>
      </c>
      <c r="AA15" s="15">
        <v>0</v>
      </c>
      <c r="AB15" s="3">
        <f>(O15+R15+T15)*(100+Y15)/100</f>
        <v>281.06218487394955</v>
      </c>
      <c r="AC15" s="3">
        <f>(O15+R15+T15)*(100+Y15)/100*(100+P15)/100+N15</f>
        <v>337.46399999999994</v>
      </c>
      <c r="AD15" s="3">
        <v>1</v>
      </c>
      <c r="AE15" s="3">
        <v>2</v>
      </c>
      <c r="AF15" s="3">
        <v>0</v>
      </c>
      <c r="AG15" s="32">
        <v>0</v>
      </c>
      <c r="AH15" s="3">
        <v>0</v>
      </c>
    </row>
    <row r="16" spans="1:35" ht="24" thickBot="1" x14ac:dyDescent="0.4">
      <c r="A16" s="12" t="s">
        <v>55</v>
      </c>
      <c r="B16" s="13" t="s">
        <v>74</v>
      </c>
      <c r="C16" s="6" t="s">
        <v>34</v>
      </c>
      <c r="D16" s="6" t="s">
        <v>36</v>
      </c>
      <c r="E16" s="6" t="s">
        <v>61</v>
      </c>
      <c r="F16" s="6" t="s">
        <v>14</v>
      </c>
      <c r="G16" s="2" t="s">
        <v>37</v>
      </c>
      <c r="H16" s="14">
        <v>233</v>
      </c>
      <c r="I16" s="33">
        <v>0</v>
      </c>
      <c r="J16" s="30">
        <v>13</v>
      </c>
      <c r="K16" s="15">
        <f>H16*(100-I16)/100 -J16</f>
        <v>220</v>
      </c>
      <c r="L16" s="15">
        <v>0</v>
      </c>
      <c r="M16" s="15">
        <f t="shared" si="0"/>
        <v>0</v>
      </c>
      <c r="N16" s="15">
        <v>0</v>
      </c>
      <c r="O16" s="17">
        <f>H16*(100-I16)/100-J16 +M16</f>
        <v>220</v>
      </c>
      <c r="P16" s="15">
        <v>19</v>
      </c>
      <c r="Q16" s="15">
        <f t="shared" si="1"/>
        <v>261.8</v>
      </c>
      <c r="R16" s="3">
        <v>12.15</v>
      </c>
      <c r="S16" s="19">
        <v>7</v>
      </c>
      <c r="T16" s="23">
        <v>0</v>
      </c>
      <c r="U16" s="21">
        <v>7</v>
      </c>
      <c r="V16" s="21">
        <f>O16+R16+T16</f>
        <v>232.15</v>
      </c>
      <c r="W16" s="21">
        <f>O16*(100+P16)/100 + R16*(100+S16)/100 + T16 * (100+U16)/100+N16</f>
        <v>274.8005</v>
      </c>
      <c r="X16" s="8" t="s">
        <v>21</v>
      </c>
      <c r="Y16" s="15">
        <v>1.4043006821509607</v>
      </c>
      <c r="Z16" s="15">
        <v>1</v>
      </c>
      <c r="AA16" s="15">
        <v>0</v>
      </c>
      <c r="AB16" s="3">
        <f>(O16+R16+T16)*(100+Y16)/100</f>
        <v>235.41008403361346</v>
      </c>
      <c r="AC16" s="3">
        <f>(O16+R16+T16)*(100+Y16)/100*(100+P16)/100+N16</f>
        <v>280.13800000000003</v>
      </c>
      <c r="AD16" s="3">
        <v>1</v>
      </c>
      <c r="AE16" s="3">
        <v>2</v>
      </c>
      <c r="AF16" s="3">
        <v>0</v>
      </c>
      <c r="AG16" s="32">
        <v>0</v>
      </c>
      <c r="AH16" s="3">
        <v>0</v>
      </c>
    </row>
    <row r="17" spans="1:34" ht="24" thickBot="1" x14ac:dyDescent="0.4">
      <c r="A17" s="27" t="s">
        <v>56</v>
      </c>
      <c r="B17" s="28" t="s">
        <v>75</v>
      </c>
      <c r="C17" s="6" t="s">
        <v>34</v>
      </c>
      <c r="D17" s="6" t="s">
        <v>36</v>
      </c>
      <c r="E17" s="6" t="s">
        <v>62</v>
      </c>
      <c r="F17" s="6" t="s">
        <v>14</v>
      </c>
      <c r="G17" s="2" t="s">
        <v>37</v>
      </c>
      <c r="H17" s="14">
        <v>233</v>
      </c>
      <c r="I17" s="33">
        <v>0</v>
      </c>
      <c r="J17" s="30">
        <v>13</v>
      </c>
      <c r="K17" s="15">
        <f>H17*(100-I17)/100 -J17</f>
        <v>220</v>
      </c>
      <c r="L17" s="15">
        <v>0</v>
      </c>
      <c r="M17" s="15">
        <f t="shared" si="0"/>
        <v>0</v>
      </c>
      <c r="N17" s="15">
        <v>0</v>
      </c>
      <c r="O17" s="17">
        <f>H17*(100-I17)/100-J17 +M17</f>
        <v>220</v>
      </c>
      <c r="P17" s="15">
        <v>19</v>
      </c>
      <c r="Q17" s="15">
        <f t="shared" si="1"/>
        <v>261.8</v>
      </c>
      <c r="R17" s="3">
        <v>9.16</v>
      </c>
      <c r="S17" s="19">
        <v>7</v>
      </c>
      <c r="T17" s="23">
        <v>0</v>
      </c>
      <c r="U17" s="21">
        <v>7</v>
      </c>
      <c r="V17" s="21">
        <f>O17+R17+T17</f>
        <v>229.16</v>
      </c>
      <c r="W17" s="21">
        <f>O17*(100+P17)/100 + R17*(100+S17)/100 + T17 * (100+U17)/100+N17</f>
        <v>271.60120000000001</v>
      </c>
      <c r="X17" s="8" t="s">
        <v>21</v>
      </c>
      <c r="Y17" s="15">
        <v>1.5308375051888561</v>
      </c>
      <c r="Z17" s="15">
        <v>1</v>
      </c>
      <c r="AA17" s="15">
        <v>0</v>
      </c>
      <c r="AB17" s="3">
        <f>(O17+R17+T17)*(100+Y17)/100</f>
        <v>232.66806722689077</v>
      </c>
      <c r="AC17" s="3">
        <f>(O17+R17+T17)*(100+Y17)/100*(100+P17)/100+N17</f>
        <v>276.875</v>
      </c>
      <c r="AD17" s="3">
        <v>1</v>
      </c>
      <c r="AE17" s="3">
        <v>2</v>
      </c>
      <c r="AF17" s="3">
        <v>0</v>
      </c>
      <c r="AG17" s="32">
        <v>0</v>
      </c>
      <c r="AH17" s="3">
        <v>0</v>
      </c>
    </row>
    <row r="18" spans="1:34" ht="24" thickBot="1" x14ac:dyDescent="0.4">
      <c r="A18" s="12" t="s">
        <v>57</v>
      </c>
      <c r="B18" s="13" t="s">
        <v>76</v>
      </c>
      <c r="C18" s="6" t="s">
        <v>34</v>
      </c>
      <c r="D18" s="6" t="s">
        <v>36</v>
      </c>
      <c r="E18" s="6" t="s">
        <v>61</v>
      </c>
      <c r="F18" s="6" t="s">
        <v>14</v>
      </c>
      <c r="G18" s="2" t="s">
        <v>37</v>
      </c>
      <c r="H18" s="14">
        <v>251</v>
      </c>
      <c r="I18" s="33">
        <v>0</v>
      </c>
      <c r="J18" s="30">
        <v>10</v>
      </c>
      <c r="K18" s="15">
        <f>H18*(100-I18)/100 -J18</f>
        <v>241</v>
      </c>
      <c r="L18" s="15">
        <v>0</v>
      </c>
      <c r="M18" s="15">
        <f t="shared" si="0"/>
        <v>0</v>
      </c>
      <c r="N18" s="15">
        <v>0</v>
      </c>
      <c r="O18" s="17">
        <f>H18*(100-I18)/100-J18 +M18</f>
        <v>241</v>
      </c>
      <c r="P18" s="15">
        <v>19</v>
      </c>
      <c r="Q18" s="15">
        <f t="shared" si="1"/>
        <v>286.79000000000002</v>
      </c>
      <c r="R18" s="3">
        <v>9.3450000000000006</v>
      </c>
      <c r="S18" s="19">
        <v>7</v>
      </c>
      <c r="T18" s="23">
        <v>0</v>
      </c>
      <c r="U18" s="21">
        <v>7</v>
      </c>
      <c r="V18" s="21">
        <f>O18+R18+T18</f>
        <v>250.345</v>
      </c>
      <c r="W18" s="21">
        <f>O18*(100+P18)/100 + R18*(100+S18)/100 + T18 * (100+U18)/100+N18</f>
        <v>296.78915000000001</v>
      </c>
      <c r="X18" s="8" t="s">
        <v>21</v>
      </c>
      <c r="Y18" s="15">
        <v>1.5751204514240982</v>
      </c>
      <c r="Z18" s="15">
        <v>1</v>
      </c>
      <c r="AA18" s="15">
        <v>0</v>
      </c>
      <c r="AB18" s="3">
        <f>(O18+R18+T18)*(100+Y18)/100</f>
        <v>254.28823529411767</v>
      </c>
      <c r="AC18" s="3">
        <f>(O18+R18+T18)*(100+Y18)/100*(100+P18)/100+N18</f>
        <v>302.60300000000001</v>
      </c>
      <c r="AD18" s="3">
        <v>1</v>
      </c>
      <c r="AE18" s="3">
        <v>2</v>
      </c>
      <c r="AF18" s="3">
        <v>0</v>
      </c>
      <c r="AG18" s="32">
        <v>0</v>
      </c>
      <c r="AH18" s="3">
        <v>0</v>
      </c>
    </row>
    <row r="19" spans="1:34" ht="24" thickBot="1" x14ac:dyDescent="0.4">
      <c r="A19" s="12" t="s">
        <v>58</v>
      </c>
      <c r="B19" s="13" t="s">
        <v>77</v>
      </c>
      <c r="C19" s="6" t="s">
        <v>34</v>
      </c>
      <c r="D19" s="6" t="s">
        <v>36</v>
      </c>
      <c r="E19" s="6" t="s">
        <v>61</v>
      </c>
      <c r="F19" s="6" t="s">
        <v>14</v>
      </c>
      <c r="G19" s="4" t="s">
        <v>37</v>
      </c>
      <c r="H19" s="14">
        <v>225.4</v>
      </c>
      <c r="I19" s="33">
        <v>0</v>
      </c>
      <c r="J19" s="30">
        <v>0</v>
      </c>
      <c r="K19" s="15">
        <f>H19*(100-I19)/100 -J19</f>
        <v>225.4</v>
      </c>
      <c r="L19" s="15">
        <v>0</v>
      </c>
      <c r="M19" s="15">
        <f t="shared" si="0"/>
        <v>0</v>
      </c>
      <c r="N19" s="15">
        <v>0</v>
      </c>
      <c r="O19" s="17">
        <f>H19*(100-I19)/100-J19 +M19</f>
        <v>225.4</v>
      </c>
      <c r="P19" s="15">
        <v>19</v>
      </c>
      <c r="Q19" s="15">
        <f t="shared" si="1"/>
        <v>268.226</v>
      </c>
      <c r="R19" s="3">
        <v>9.3450000000000006</v>
      </c>
      <c r="S19" s="19">
        <v>7</v>
      </c>
      <c r="T19" s="23">
        <v>0</v>
      </c>
      <c r="U19" s="21">
        <v>7</v>
      </c>
      <c r="V19" s="21">
        <f>O19+R19+T19</f>
        <v>234.745</v>
      </c>
      <c r="W19" s="21">
        <f>O19*(100+P19)/100 + R19*(100+S19)/100 + T19 * (100+U19)/100+N19</f>
        <v>278.22514999999999</v>
      </c>
      <c r="X19" s="8" t="s">
        <v>21</v>
      </c>
      <c r="Y19" s="15">
        <v>1.5903006498558767</v>
      </c>
      <c r="Z19" s="15">
        <v>1</v>
      </c>
      <c r="AA19" s="15">
        <v>0</v>
      </c>
      <c r="AB19" s="3">
        <f>(O19+R19+T19)*(100+Y19)/100</f>
        <v>238.47815126050418</v>
      </c>
      <c r="AC19" s="3">
        <f>(O19+R19+T19)*(100+Y19)/100*(100+P19)/100+N19</f>
        <v>283.78899999999999</v>
      </c>
      <c r="AD19" s="3">
        <v>1</v>
      </c>
      <c r="AE19" s="3">
        <v>2</v>
      </c>
      <c r="AF19" s="3">
        <v>0</v>
      </c>
      <c r="AG19" s="32">
        <v>0</v>
      </c>
      <c r="AH19" s="3">
        <v>0</v>
      </c>
    </row>
    <row r="20" spans="1:34" ht="24" thickBot="1" x14ac:dyDescent="0.4">
      <c r="A20" s="12" t="s">
        <v>88</v>
      </c>
      <c r="B20" s="13" t="s">
        <v>78</v>
      </c>
      <c r="C20" s="6" t="s">
        <v>34</v>
      </c>
      <c r="D20" s="6" t="s">
        <v>35</v>
      </c>
      <c r="E20" s="6" t="s">
        <v>62</v>
      </c>
      <c r="F20" s="6" t="s">
        <v>14</v>
      </c>
      <c r="G20" s="4" t="s">
        <v>37</v>
      </c>
      <c r="H20" s="14">
        <v>246</v>
      </c>
      <c r="I20" s="33">
        <v>0</v>
      </c>
      <c r="J20" s="30">
        <v>12</v>
      </c>
      <c r="K20" s="15">
        <f>H20*(100-I20)/100 -J20</f>
        <v>234</v>
      </c>
      <c r="L20" s="15">
        <v>0</v>
      </c>
      <c r="M20" s="15">
        <f t="shared" si="0"/>
        <v>0</v>
      </c>
      <c r="N20" s="15">
        <v>3</v>
      </c>
      <c r="O20" s="17">
        <f>H20*(100-I20)/100-J20 +M20</f>
        <v>234</v>
      </c>
      <c r="P20" s="15">
        <v>19</v>
      </c>
      <c r="Q20" s="15">
        <f t="shared" si="1"/>
        <v>281.45999999999998</v>
      </c>
      <c r="R20" s="3">
        <v>9.16</v>
      </c>
      <c r="S20" s="19">
        <v>7</v>
      </c>
      <c r="T20" s="23">
        <v>0</v>
      </c>
      <c r="U20" s="21">
        <v>7</v>
      </c>
      <c r="V20" s="21">
        <f>O20+R20+T20</f>
        <v>243.16</v>
      </c>
      <c r="W20" s="21">
        <f>O20*(100+P20)/100 + R20*(100+S20)/100 + T20 * (100+U20)/100+N20</f>
        <v>291.26119999999997</v>
      </c>
      <c r="X20" s="8" t="s">
        <v>21</v>
      </c>
      <c r="Y20" s="15">
        <v>9.4223674006533145</v>
      </c>
      <c r="Z20" s="15">
        <v>1</v>
      </c>
      <c r="AA20" s="15">
        <v>0</v>
      </c>
      <c r="AB20" s="3">
        <f>(O20+R20+T20)*(100+Y20)/100</f>
        <v>266.07142857142861</v>
      </c>
      <c r="AC20" s="3">
        <f>(O20+R20+T20)*(100+Y20)/100*(100+P20)/100+N20</f>
        <v>319.62500000000006</v>
      </c>
      <c r="AD20" s="3">
        <v>1</v>
      </c>
      <c r="AE20" s="3">
        <v>2</v>
      </c>
      <c r="AF20" s="3">
        <v>0</v>
      </c>
      <c r="AG20" s="32">
        <v>0</v>
      </c>
      <c r="AH20" s="3">
        <v>0</v>
      </c>
    </row>
    <row r="21" spans="1:34" ht="24" thickBot="1" x14ac:dyDescent="0.4">
      <c r="A21" s="12" t="s">
        <v>89</v>
      </c>
      <c r="B21" s="13" t="s">
        <v>79</v>
      </c>
      <c r="C21" s="6" t="s">
        <v>34</v>
      </c>
      <c r="D21" s="6" t="s">
        <v>35</v>
      </c>
      <c r="E21" s="6"/>
      <c r="F21" s="6" t="s">
        <v>14</v>
      </c>
      <c r="G21" s="4" t="s">
        <v>37</v>
      </c>
      <c r="H21" s="14">
        <v>246</v>
      </c>
      <c r="I21" s="33">
        <v>0</v>
      </c>
      <c r="J21" s="30">
        <v>12</v>
      </c>
      <c r="K21" s="15">
        <f>H21*(100-I21)/100 -J21</f>
        <v>234</v>
      </c>
      <c r="L21" s="15">
        <v>0</v>
      </c>
      <c r="M21" s="15">
        <f t="shared" si="0"/>
        <v>0</v>
      </c>
      <c r="N21" s="15">
        <v>3</v>
      </c>
      <c r="O21" s="17">
        <f>H21*(100-I21)/100-J21 +M21</f>
        <v>234</v>
      </c>
      <c r="P21" s="15">
        <v>19</v>
      </c>
      <c r="Q21" s="15">
        <f t="shared" si="1"/>
        <v>281.45999999999998</v>
      </c>
      <c r="R21" s="3">
        <v>9.16</v>
      </c>
      <c r="S21" s="19">
        <v>7</v>
      </c>
      <c r="T21" s="23">
        <v>0</v>
      </c>
      <c r="U21" s="21">
        <v>7</v>
      </c>
      <c r="V21" s="21">
        <f>O21+R21+T21</f>
        <v>243.16</v>
      </c>
      <c r="W21" s="21">
        <f>O21*(100+P21)/100 + R21*(100+S21)/100 + T21 * (100+U21)/100+N21</f>
        <v>291.26119999999997</v>
      </c>
      <c r="X21" s="8" t="s">
        <v>21</v>
      </c>
      <c r="Y21" s="15">
        <v>9.4223674006533145</v>
      </c>
      <c r="Z21" s="15">
        <v>1</v>
      </c>
      <c r="AA21" s="15">
        <v>0</v>
      </c>
      <c r="AB21" s="3">
        <f>(O21+R21+T21)*(100+Y21)/100</f>
        <v>266.07142857142861</v>
      </c>
      <c r="AC21" s="3">
        <f>(O21+R21+T21)*(100+Y21)/100*(100+P21)/100+N21</f>
        <v>319.62500000000006</v>
      </c>
      <c r="AD21" s="3">
        <v>1</v>
      </c>
      <c r="AE21" s="3">
        <v>2</v>
      </c>
      <c r="AF21" s="3">
        <v>0</v>
      </c>
      <c r="AG21" s="32">
        <v>0</v>
      </c>
      <c r="AH21" s="3">
        <v>0</v>
      </c>
    </row>
    <row r="22" spans="1:34" ht="24" thickBot="1" x14ac:dyDescent="0.4">
      <c r="A22" s="12" t="s">
        <v>90</v>
      </c>
      <c r="B22" s="13" t="s">
        <v>80</v>
      </c>
      <c r="C22" s="6" t="s">
        <v>34</v>
      </c>
      <c r="D22" s="6" t="s">
        <v>35</v>
      </c>
      <c r="E22" s="6" t="s">
        <v>62</v>
      </c>
      <c r="F22" s="6" t="s">
        <v>14</v>
      </c>
      <c r="G22" s="4" t="s">
        <v>37</v>
      </c>
      <c r="H22" s="14">
        <v>265</v>
      </c>
      <c r="I22" s="33">
        <v>0</v>
      </c>
      <c r="J22" s="30">
        <v>15</v>
      </c>
      <c r="K22" s="15">
        <f>H22*(100-I22)/100 -J22</f>
        <v>250</v>
      </c>
      <c r="L22" s="15">
        <v>0</v>
      </c>
      <c r="M22" s="15">
        <f t="shared" si="0"/>
        <v>0</v>
      </c>
      <c r="N22" s="15">
        <v>3</v>
      </c>
      <c r="O22" s="17">
        <f>H22*(100-I22)/100-J22 +M22</f>
        <v>250</v>
      </c>
      <c r="P22" s="15">
        <v>19</v>
      </c>
      <c r="Q22" s="15">
        <f t="shared" si="1"/>
        <v>300.5</v>
      </c>
      <c r="R22" s="3">
        <v>4.8</v>
      </c>
      <c r="S22" s="19">
        <v>7</v>
      </c>
      <c r="T22" s="23">
        <v>0</v>
      </c>
      <c r="U22" s="21">
        <v>7</v>
      </c>
      <c r="V22" s="21">
        <f>O22+R22+T22</f>
        <v>254.8</v>
      </c>
      <c r="W22" s="21">
        <f>O22*(100+P22)/100 + R22*(100+S22)/100 + T22 * (100+U22)/100+N22</f>
        <v>305.63600000000002</v>
      </c>
      <c r="X22" s="8" t="s">
        <v>21</v>
      </c>
      <c r="Y22" s="15">
        <v>7.7708006279434869</v>
      </c>
      <c r="Z22" s="15">
        <v>1</v>
      </c>
      <c r="AA22" s="15">
        <v>0</v>
      </c>
      <c r="AB22" s="3">
        <f>(O22+R22+T22)*(100+Y22)/100</f>
        <v>274.60000000000002</v>
      </c>
      <c r="AC22" s="3">
        <f>(O22+R22+T22)*(100+Y22)/100*(100+P22)/100+N22</f>
        <v>329.774</v>
      </c>
      <c r="AD22" s="3">
        <v>1</v>
      </c>
      <c r="AE22" s="3">
        <v>2</v>
      </c>
      <c r="AF22" s="3">
        <v>0</v>
      </c>
      <c r="AG22" s="32">
        <v>0</v>
      </c>
      <c r="AH22" s="3">
        <v>0</v>
      </c>
    </row>
    <row r="23" spans="1:34" ht="24" thickBot="1" x14ac:dyDescent="0.4">
      <c r="A23" s="12" t="s">
        <v>91</v>
      </c>
      <c r="B23" s="13" t="s">
        <v>81</v>
      </c>
      <c r="C23" s="6" t="s">
        <v>34</v>
      </c>
      <c r="D23" s="6" t="s">
        <v>60</v>
      </c>
      <c r="E23" s="6" t="s">
        <v>62</v>
      </c>
      <c r="F23" s="6" t="s">
        <v>14</v>
      </c>
      <c r="G23" s="4" t="s">
        <v>37</v>
      </c>
      <c r="H23" s="14">
        <v>231</v>
      </c>
      <c r="I23" s="33">
        <v>0</v>
      </c>
      <c r="J23" s="30">
        <v>13</v>
      </c>
      <c r="K23" s="15">
        <f>H23*(100-I23)/100 -J23</f>
        <v>218</v>
      </c>
      <c r="L23" s="15">
        <v>0</v>
      </c>
      <c r="M23" s="15">
        <f t="shared" si="0"/>
        <v>0</v>
      </c>
      <c r="N23" s="15">
        <v>3</v>
      </c>
      <c r="O23" s="17">
        <f>H23*(100-I23)/100-J23 +M23</f>
        <v>218</v>
      </c>
      <c r="P23" s="15">
        <v>19</v>
      </c>
      <c r="Q23" s="15">
        <f t="shared" si="1"/>
        <v>262.42</v>
      </c>
      <c r="R23" s="3">
        <v>9.16</v>
      </c>
      <c r="S23" s="19">
        <v>7</v>
      </c>
      <c r="T23" s="23">
        <v>0</v>
      </c>
      <c r="U23" s="21">
        <v>7</v>
      </c>
      <c r="V23" s="21">
        <f>O23+R23+T23</f>
        <v>227.16</v>
      </c>
      <c r="W23" s="21">
        <f>O23*(100+P23)/100 + R23*(100+S23)/100 + T23 * (100+U23)/100+N23</f>
        <v>272.22120000000001</v>
      </c>
      <c r="X23" s="8" t="s">
        <v>21</v>
      </c>
      <c r="Y23" s="15">
        <v>7.8353686958142958</v>
      </c>
      <c r="Z23" s="15">
        <v>1</v>
      </c>
      <c r="AA23" s="15">
        <v>0</v>
      </c>
      <c r="AB23" s="3">
        <f>(O23+R23+T23)*(100+Y23)/100</f>
        <v>244.95882352941175</v>
      </c>
      <c r="AC23" s="3">
        <f>(O23+R23+T23)*(100+Y23)/100*(100+P23)/100+N23</f>
        <v>294.50099999999998</v>
      </c>
      <c r="AD23" s="3">
        <v>1</v>
      </c>
      <c r="AE23" s="3">
        <v>2</v>
      </c>
      <c r="AF23" s="3">
        <v>0</v>
      </c>
      <c r="AG23" s="32">
        <v>0</v>
      </c>
      <c r="AH23" s="3">
        <v>0</v>
      </c>
    </row>
    <row r="24" spans="1:34" ht="24" thickBot="1" x14ac:dyDescent="0.4">
      <c r="A24" s="12" t="s">
        <v>92</v>
      </c>
      <c r="B24" s="13" t="s">
        <v>82</v>
      </c>
      <c r="C24" s="6" t="s">
        <v>34</v>
      </c>
      <c r="D24" s="6" t="s">
        <v>60</v>
      </c>
      <c r="E24" s="6" t="s">
        <v>62</v>
      </c>
      <c r="F24" s="6" t="s">
        <v>14</v>
      </c>
      <c r="G24" s="4" t="s">
        <v>37</v>
      </c>
      <c r="H24" s="14">
        <v>231</v>
      </c>
      <c r="I24" s="33">
        <v>0</v>
      </c>
      <c r="J24" s="30">
        <v>13</v>
      </c>
      <c r="K24" s="15">
        <f>H24*(100-I24)/100 -J24</f>
        <v>218</v>
      </c>
      <c r="L24" s="15">
        <v>0</v>
      </c>
      <c r="M24" s="15">
        <f t="shared" si="0"/>
        <v>0</v>
      </c>
      <c r="N24" s="15">
        <v>3</v>
      </c>
      <c r="O24" s="17">
        <f>H24*(100-I24)/100-J24 +M24</f>
        <v>218</v>
      </c>
      <c r="P24" s="15">
        <v>19</v>
      </c>
      <c r="Q24" s="15">
        <f t="shared" si="1"/>
        <v>262.42</v>
      </c>
      <c r="R24" s="3">
        <v>9.16</v>
      </c>
      <c r="S24" s="19">
        <v>7</v>
      </c>
      <c r="T24" s="23">
        <v>0</v>
      </c>
      <c r="U24" s="21">
        <v>7</v>
      </c>
      <c r="V24" s="21">
        <f>O24+R24+T24</f>
        <v>227.16</v>
      </c>
      <c r="W24" s="21">
        <f>O24*(100+P24)/100 + R24*(100+S24)/100 + T24 * (100+U24)/100+N24</f>
        <v>272.22120000000001</v>
      </c>
      <c r="X24" s="8" t="s">
        <v>21</v>
      </c>
      <c r="Y24" s="15">
        <v>7.8353686958142958</v>
      </c>
      <c r="Z24" s="15">
        <v>1</v>
      </c>
      <c r="AA24" s="15">
        <v>0</v>
      </c>
      <c r="AB24" s="3">
        <f>(O24+R24+T24)*(100+Y24)/100</f>
        <v>244.95882352941175</v>
      </c>
      <c r="AC24" s="3">
        <f>(O24+R24+T24)*(100+Y24)/100*(100+P24)/100+N24</f>
        <v>294.50099999999998</v>
      </c>
      <c r="AD24" s="3">
        <v>1</v>
      </c>
      <c r="AE24" s="3">
        <v>2</v>
      </c>
      <c r="AF24" s="3">
        <v>0</v>
      </c>
      <c r="AG24" s="32">
        <v>0</v>
      </c>
      <c r="AH24" s="3">
        <v>0</v>
      </c>
    </row>
    <row r="25" spans="1:34" ht="24" thickBot="1" x14ac:dyDescent="0.4">
      <c r="A25" s="12" t="s">
        <v>93</v>
      </c>
      <c r="B25" s="13" t="s">
        <v>83</v>
      </c>
      <c r="C25" s="6" t="s">
        <v>34</v>
      </c>
      <c r="D25" s="6" t="s">
        <v>60</v>
      </c>
      <c r="E25" s="6" t="s">
        <v>62</v>
      </c>
      <c r="F25" s="6" t="s">
        <v>14</v>
      </c>
      <c r="G25" s="4" t="s">
        <v>37</v>
      </c>
      <c r="H25" s="14">
        <v>255</v>
      </c>
      <c r="I25" s="33">
        <v>0</v>
      </c>
      <c r="J25" s="30">
        <v>15</v>
      </c>
      <c r="K25" s="15">
        <f>H25*(100-I25)/100 -J25</f>
        <v>240</v>
      </c>
      <c r="L25" s="15">
        <v>0</v>
      </c>
      <c r="M25" s="15">
        <f t="shared" si="0"/>
        <v>0</v>
      </c>
      <c r="N25" s="15">
        <v>3</v>
      </c>
      <c r="O25" s="17">
        <f>H25*(100-I25)/100-J25 +M25</f>
        <v>240</v>
      </c>
      <c r="P25" s="15">
        <v>19</v>
      </c>
      <c r="Q25" s="15">
        <f t="shared" si="1"/>
        <v>288.60000000000002</v>
      </c>
      <c r="R25" s="3">
        <v>4.8</v>
      </c>
      <c r="S25" s="19">
        <v>7</v>
      </c>
      <c r="T25" s="23">
        <v>0</v>
      </c>
      <c r="U25" s="21">
        <v>7</v>
      </c>
      <c r="V25" s="21">
        <f>O25+R25+T25</f>
        <v>244.8</v>
      </c>
      <c r="W25" s="21">
        <f>O25*(100+P25)/100 + R25*(100+S25)/100 + T25 * (100+U25)/100+N25</f>
        <v>293.73600000000005</v>
      </c>
      <c r="X25" s="8" t="s">
        <v>21</v>
      </c>
      <c r="Y25" s="15">
        <v>8.0065359477124076</v>
      </c>
      <c r="Z25" s="15">
        <v>1</v>
      </c>
      <c r="AA25" s="15">
        <v>0</v>
      </c>
      <c r="AB25" s="3">
        <f>(O25+R25+T25)*(100+Y25)/100</f>
        <v>264.39999999999998</v>
      </c>
      <c r="AC25" s="3">
        <f>(O25+R25+T25)*(100+Y25)/100*(100+P25)/100+N25</f>
        <v>317.63599999999997</v>
      </c>
      <c r="AD25" s="3">
        <v>1</v>
      </c>
      <c r="AE25" s="3">
        <v>2</v>
      </c>
      <c r="AF25" s="3">
        <v>0</v>
      </c>
      <c r="AG25" s="32">
        <v>0</v>
      </c>
      <c r="AH25" s="3">
        <v>0</v>
      </c>
    </row>
    <row r="26" spans="1:34" ht="24" thickBot="1" x14ac:dyDescent="0.4">
      <c r="A26" s="12" t="s">
        <v>94</v>
      </c>
      <c r="B26" s="13" t="s">
        <v>84</v>
      </c>
      <c r="C26" s="6" t="s">
        <v>34</v>
      </c>
      <c r="D26" s="6" t="s">
        <v>60</v>
      </c>
      <c r="E26" s="6" t="s">
        <v>62</v>
      </c>
      <c r="F26" s="6" t="s">
        <v>14</v>
      </c>
      <c r="G26" s="4" t="s">
        <v>37</v>
      </c>
      <c r="H26" s="14">
        <v>255</v>
      </c>
      <c r="I26" s="33">
        <v>0</v>
      </c>
      <c r="J26" s="30">
        <v>15</v>
      </c>
      <c r="K26" s="15">
        <f>H26*(100-I26)/100 -J26</f>
        <v>240</v>
      </c>
      <c r="L26" s="15">
        <v>0</v>
      </c>
      <c r="M26" s="15">
        <f t="shared" si="0"/>
        <v>0</v>
      </c>
      <c r="N26" s="15">
        <v>3</v>
      </c>
      <c r="O26" s="17">
        <f>H26*(100-I26)/100-J26 +M26</f>
        <v>240</v>
      </c>
      <c r="P26" s="15">
        <v>19</v>
      </c>
      <c r="Q26" s="15">
        <f t="shared" si="1"/>
        <v>288.60000000000002</v>
      </c>
      <c r="R26" s="3">
        <v>4.8</v>
      </c>
      <c r="S26" s="19">
        <v>7</v>
      </c>
      <c r="T26" s="23">
        <v>0</v>
      </c>
      <c r="U26" s="21">
        <v>7</v>
      </c>
      <c r="V26" s="21">
        <f>O26+R26+T26</f>
        <v>244.8</v>
      </c>
      <c r="W26" s="21">
        <f>O26*(100+P26)/100 + R26*(100+S26)/100 + T26 * (100+U26)/100+N26</f>
        <v>293.73600000000005</v>
      </c>
      <c r="X26" s="8" t="s">
        <v>21</v>
      </c>
      <c r="Y26" s="15">
        <v>8.0065359477124076</v>
      </c>
      <c r="Z26" s="15">
        <v>1</v>
      </c>
      <c r="AA26" s="15">
        <v>0</v>
      </c>
      <c r="AB26" s="3">
        <f>(O26+R26+T26)*(100+Y26)/100</f>
        <v>264.39999999999998</v>
      </c>
      <c r="AC26" s="3">
        <f>(O26+R26+T26)*(100+Y26)/100*(100+P26)/100+N26</f>
        <v>317.63599999999997</v>
      </c>
      <c r="AD26" s="3">
        <v>1</v>
      </c>
      <c r="AE26" s="3">
        <v>2</v>
      </c>
      <c r="AF26" s="3">
        <v>0</v>
      </c>
      <c r="AG26" s="32">
        <v>0</v>
      </c>
      <c r="AH26" s="3">
        <v>0</v>
      </c>
    </row>
    <row r="27" spans="1:34" ht="24" thickBot="1" x14ac:dyDescent="0.4">
      <c r="A27" s="12" t="s">
        <v>95</v>
      </c>
      <c r="B27" s="13" t="s">
        <v>85</v>
      </c>
      <c r="C27" s="6" t="s">
        <v>34</v>
      </c>
      <c r="D27" s="6"/>
      <c r="E27" s="6" t="s">
        <v>62</v>
      </c>
      <c r="F27" s="6" t="s">
        <v>14</v>
      </c>
      <c r="G27" s="4" t="s">
        <v>37</v>
      </c>
      <c r="H27" s="14">
        <v>264</v>
      </c>
      <c r="I27" s="33">
        <v>0</v>
      </c>
      <c r="J27" s="30">
        <v>14</v>
      </c>
      <c r="K27" s="15">
        <f>H27*(100-I27)/100 -J27</f>
        <v>250</v>
      </c>
      <c r="L27" s="15">
        <v>0</v>
      </c>
      <c r="M27" s="15">
        <f t="shared" si="0"/>
        <v>0</v>
      </c>
      <c r="N27" s="15">
        <v>3</v>
      </c>
      <c r="O27" s="17">
        <f>H27*(100-I27)/100-J27 +M27</f>
        <v>250</v>
      </c>
      <c r="P27" s="15">
        <v>19</v>
      </c>
      <c r="Q27" s="15">
        <f t="shared" si="1"/>
        <v>300.5</v>
      </c>
      <c r="R27" s="3">
        <v>9.16</v>
      </c>
      <c r="S27" s="19">
        <v>7</v>
      </c>
      <c r="T27" s="23">
        <v>0</v>
      </c>
      <c r="U27" s="21">
        <v>7</v>
      </c>
      <c r="V27" s="21">
        <f>O27+R27+T27</f>
        <v>259.16000000000003</v>
      </c>
      <c r="W27" s="21">
        <f>O27*(100+P27)/100 + R27*(100+S27)/100 + T27 * (100+U27)/100+N27</f>
        <v>310.30119999999999</v>
      </c>
      <c r="X27" s="8" t="s">
        <v>21</v>
      </c>
      <c r="Y27" s="15">
        <v>7.5044001239946283</v>
      </c>
      <c r="Z27" s="15">
        <v>1</v>
      </c>
      <c r="AA27" s="15">
        <v>0</v>
      </c>
      <c r="AB27" s="3">
        <f>(O27+R27+T27)*(100+Y27)/100</f>
        <v>278.60840336134447</v>
      </c>
      <c r="AC27" s="3">
        <f>(O27+R27+T27)*(100+Y27)/100*(100+P27)/100+N27</f>
        <v>334.54399999999993</v>
      </c>
      <c r="AD27" s="3">
        <v>1</v>
      </c>
      <c r="AE27" s="3">
        <v>2</v>
      </c>
      <c r="AF27" s="3">
        <v>0</v>
      </c>
      <c r="AG27" s="32">
        <v>0</v>
      </c>
      <c r="AH27" s="3">
        <v>0</v>
      </c>
    </row>
    <row r="28" spans="1:34" ht="24" thickBot="1" x14ac:dyDescent="0.4">
      <c r="A28" s="12" t="s">
        <v>96</v>
      </c>
      <c r="B28" s="13" t="s">
        <v>86</v>
      </c>
      <c r="C28" s="6" t="s">
        <v>34</v>
      </c>
      <c r="D28" s="6" t="s">
        <v>36</v>
      </c>
      <c r="E28" s="6" t="s">
        <v>62</v>
      </c>
      <c r="F28" s="6" t="s">
        <v>14</v>
      </c>
      <c r="G28" s="4" t="s">
        <v>37</v>
      </c>
      <c r="H28" s="14">
        <v>221</v>
      </c>
      <c r="I28" s="33">
        <v>0</v>
      </c>
      <c r="J28" s="30">
        <v>13</v>
      </c>
      <c r="K28" s="15">
        <f>H28*(100-I28)/100 -J28</f>
        <v>208</v>
      </c>
      <c r="L28" s="15">
        <v>0</v>
      </c>
      <c r="M28" s="15">
        <f t="shared" si="0"/>
        <v>0</v>
      </c>
      <c r="N28" s="15">
        <v>0</v>
      </c>
      <c r="O28" s="17">
        <f>H28*(100-I28)/100-J28 +M28</f>
        <v>208</v>
      </c>
      <c r="P28" s="15">
        <v>19</v>
      </c>
      <c r="Q28" s="15">
        <f t="shared" si="1"/>
        <v>247.52</v>
      </c>
      <c r="R28" s="3">
        <v>9.16</v>
      </c>
      <c r="S28" s="19">
        <v>7</v>
      </c>
      <c r="T28" s="23">
        <v>0</v>
      </c>
      <c r="U28" s="21">
        <v>7</v>
      </c>
      <c r="V28" s="21">
        <f>O28+R28+T28</f>
        <v>217.16</v>
      </c>
      <c r="W28" s="21">
        <f>O28*(100+P28)/100 + R28*(100+S28)/100 + T28 * (100+U28)/100+N28</f>
        <v>257.32120000000003</v>
      </c>
      <c r="X28" s="8" t="s">
        <v>21</v>
      </c>
      <c r="Y28" s="15">
        <v>7.1413092774409392</v>
      </c>
      <c r="Z28" s="15">
        <v>1</v>
      </c>
      <c r="AA28" s="15">
        <v>0</v>
      </c>
      <c r="AB28" s="3">
        <f>(O28+R28+T28)*(100+Y28)/100</f>
        <v>232.66806722689074</v>
      </c>
      <c r="AC28" s="3">
        <f>(O28+R28+T28)*(100+Y28)/100*(100+P28)/100+N28</f>
        <v>276.875</v>
      </c>
      <c r="AD28" s="3">
        <v>1</v>
      </c>
      <c r="AE28" s="3">
        <v>2</v>
      </c>
      <c r="AF28" s="3">
        <v>0</v>
      </c>
      <c r="AG28" s="32">
        <v>0</v>
      </c>
      <c r="AH28" s="3">
        <v>0</v>
      </c>
    </row>
    <row r="29" spans="1:34" ht="24" thickBot="1" x14ac:dyDescent="0.4">
      <c r="A29" s="12" t="s">
        <v>96</v>
      </c>
      <c r="B29" s="13" t="s">
        <v>87</v>
      </c>
      <c r="C29" s="6" t="s">
        <v>34</v>
      </c>
      <c r="D29" s="6" t="s">
        <v>36</v>
      </c>
      <c r="E29" s="6" t="s">
        <v>62</v>
      </c>
      <c r="F29" s="6" t="s">
        <v>14</v>
      </c>
      <c r="G29" s="4" t="s">
        <v>37</v>
      </c>
      <c r="H29" s="14">
        <v>221</v>
      </c>
      <c r="I29" s="33">
        <v>0</v>
      </c>
      <c r="J29" s="30">
        <v>13</v>
      </c>
      <c r="K29" s="15">
        <f>H29*(100-I29)/100 -J29</f>
        <v>208</v>
      </c>
      <c r="L29" s="15">
        <v>0</v>
      </c>
      <c r="M29" s="15">
        <f t="shared" si="0"/>
        <v>0</v>
      </c>
      <c r="N29" s="15">
        <v>0</v>
      </c>
      <c r="O29" s="17">
        <f>H29*(100-I29)/100-J29 +M29</f>
        <v>208</v>
      </c>
      <c r="P29" s="15">
        <v>19</v>
      </c>
      <c r="Q29" s="15">
        <f t="shared" si="1"/>
        <v>247.52</v>
      </c>
      <c r="R29" s="3">
        <v>9.16</v>
      </c>
      <c r="S29" s="19">
        <v>7</v>
      </c>
      <c r="T29" s="23">
        <v>0</v>
      </c>
      <c r="U29" s="21">
        <v>7</v>
      </c>
      <c r="V29" s="21">
        <f>O29+R29+T29</f>
        <v>217.16</v>
      </c>
      <c r="W29" s="21">
        <f>O29*(100+P29)/100 + R29*(100+S29)/100 + T29 * (100+U29)/100+N29</f>
        <v>257.32120000000003</v>
      </c>
      <c r="X29" s="8" t="s">
        <v>21</v>
      </c>
      <c r="Y29" s="15">
        <v>7.1413092774409392</v>
      </c>
      <c r="Z29" s="15">
        <v>1</v>
      </c>
      <c r="AA29" s="15">
        <v>0</v>
      </c>
      <c r="AB29" s="3">
        <f>(O29+R29+T29)*(100+Y29)/100</f>
        <v>232.66806722689074</v>
      </c>
      <c r="AC29" s="3">
        <f>(O29+R29+T29)*(100+Y29)/100*(100+P29)/100+N29</f>
        <v>276.875</v>
      </c>
      <c r="AD29" s="3">
        <v>1</v>
      </c>
      <c r="AE29" s="3">
        <v>2</v>
      </c>
      <c r="AF29" s="3">
        <v>0</v>
      </c>
      <c r="AG29" s="32">
        <v>0</v>
      </c>
      <c r="AH29" s="3">
        <v>0</v>
      </c>
    </row>
  </sheetData>
  <conditionalFormatting sqref="A2:A19">
    <cfRule type="duplicateValues" dxfId="13" priority="12"/>
  </conditionalFormatting>
  <conditionalFormatting sqref="A2:A19">
    <cfRule type="duplicateValues" dxfId="12" priority="13"/>
  </conditionalFormatting>
  <conditionalFormatting sqref="A1">
    <cfRule type="duplicateValues" dxfId="11" priority="26"/>
  </conditionalFormatting>
  <conditionalFormatting sqref="A20">
    <cfRule type="duplicateValues" dxfId="10" priority="11"/>
  </conditionalFormatting>
  <conditionalFormatting sqref="A21">
    <cfRule type="duplicateValues" dxfId="9" priority="10"/>
  </conditionalFormatting>
  <conditionalFormatting sqref="A22">
    <cfRule type="duplicateValues" dxfId="8" priority="9"/>
  </conditionalFormatting>
  <conditionalFormatting sqref="A23">
    <cfRule type="duplicateValues" dxfId="7" priority="8"/>
  </conditionalFormatting>
  <conditionalFormatting sqref="A24">
    <cfRule type="duplicateValues" dxfId="6" priority="7"/>
  </conditionalFormatting>
  <conditionalFormatting sqref="A25">
    <cfRule type="duplicateValues" dxfId="5" priority="6"/>
  </conditionalFormatting>
  <conditionalFormatting sqref="A26">
    <cfRule type="duplicateValues" dxfId="4" priority="5"/>
  </conditionalFormatting>
  <conditionalFormatting sqref="A27">
    <cfRule type="duplicateValues" dxfId="3" priority="4"/>
  </conditionalFormatting>
  <conditionalFormatting sqref="A28">
    <cfRule type="duplicateValues" dxfId="2" priority="3"/>
  </conditionalFormatting>
  <conditionalFormatting sqref="A29">
    <cfRule type="duplicateValues" dxfId="1" priority="2"/>
  </conditionalFormatting>
  <conditionalFormatting sqref="A20:A29">
    <cfRule type="duplicateValues" dxfId="0" priority="1"/>
  </conditionalFormatting>
  <pageMargins left="0.70866141732283472" right="0.70866141732283472" top="0.47244094488188981" bottom="0.39370078740157483" header="0.31496062992125984" footer="0.31496062992125984"/>
  <pageSetup paperSize="9" scale="2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STRUCTURE PV CIMENT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2022-10-05T19:33:19Z</dcterms:modified>
</cp:coreProperties>
</file>