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U:\SAGAU\2-FINANCES\2-DEPENSES\9-DIVERS\FLUIDES\2025\GT Fluides\Documents\"/>
    </mc:Choice>
  </mc:AlternateContent>
  <xr:revisionPtr revIDLastSave="0" documentId="13_ncr:1_{7E3C8AFA-00A1-49BE-9E3C-9341374107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c" sheetId="5" r:id="rId1"/>
    <sheet name="Eau" sheetId="2" r:id="rId2"/>
    <sheet name="Gaz" sheetId="3" r:id="rId3"/>
    <sheet name="Réseau" sheetId="4" r:id="rId4"/>
    <sheet name="FO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4" i="5" l="1"/>
  <c r="H4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" i="5"/>
  <c r="E42" i="5"/>
  <c r="G42" i="5" s="1"/>
  <c r="B42" i="5"/>
  <c r="F42" i="5"/>
  <c r="C4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2" i="5"/>
  <c r="I42" i="5" s="1"/>
  <c r="D3" i="6"/>
  <c r="E3" i="6"/>
  <c r="D2" i="6"/>
  <c r="E2" i="6" s="1"/>
  <c r="G41" i="5" l="1"/>
  <c r="G40" i="5"/>
  <c r="G39" i="5"/>
  <c r="G38" i="5"/>
  <c r="G37" i="5"/>
  <c r="G36" i="5"/>
  <c r="G35" i="5"/>
  <c r="G33" i="5"/>
  <c r="G32" i="5"/>
  <c r="G31" i="5"/>
  <c r="G30" i="5"/>
  <c r="G29" i="5"/>
  <c r="G28" i="5"/>
  <c r="G27" i="5"/>
  <c r="G26" i="5"/>
  <c r="G25" i="5"/>
  <c r="D24" i="5"/>
  <c r="D23" i="5"/>
  <c r="G22" i="5"/>
  <c r="G21" i="5"/>
  <c r="G20" i="5"/>
  <c r="D20" i="5"/>
  <c r="G19" i="5"/>
  <c r="G18" i="5"/>
  <c r="G17" i="5"/>
  <c r="G15" i="5"/>
  <c r="G14" i="5"/>
  <c r="G13" i="5"/>
  <c r="G12" i="5"/>
  <c r="G11" i="5"/>
  <c r="G10" i="5"/>
  <c r="G9" i="5"/>
  <c r="G8" i="5"/>
  <c r="G7" i="5"/>
  <c r="G4" i="5"/>
  <c r="G3" i="5"/>
  <c r="G2" i="5"/>
  <c r="D42" i="5" l="1"/>
  <c r="D19" i="2"/>
  <c r="D28" i="3" l="1"/>
  <c r="D29" i="3"/>
  <c r="D30" i="3"/>
  <c r="D24" i="3"/>
  <c r="D25" i="3"/>
  <c r="D26" i="3"/>
  <c r="D21" i="3"/>
  <c r="D22" i="3"/>
  <c r="D18" i="3"/>
  <c r="D13" i="3"/>
  <c r="D11" i="3"/>
  <c r="D8" i="3"/>
  <c r="D2" i="3"/>
  <c r="E2" i="3" s="1"/>
  <c r="D3" i="3"/>
  <c r="D4" i="3"/>
  <c r="D5" i="3"/>
  <c r="D6" i="3"/>
  <c r="D7" i="3"/>
  <c r="D9" i="3"/>
  <c r="D10" i="3"/>
  <c r="D12" i="3"/>
  <c r="D14" i="3"/>
  <c r="D15" i="3"/>
  <c r="D16" i="3"/>
  <c r="D17" i="3"/>
  <c r="D19" i="3"/>
  <c r="D20" i="3"/>
  <c r="D23" i="3"/>
  <c r="D27" i="3"/>
  <c r="E12" i="4"/>
  <c r="F12" i="4" s="1"/>
  <c r="E11" i="4"/>
  <c r="F11" i="4" s="1"/>
  <c r="E10" i="4"/>
  <c r="F10" i="4" s="1"/>
  <c r="E9" i="4"/>
  <c r="F9" i="4" s="1"/>
  <c r="E8" i="4"/>
  <c r="F8" i="4" s="1"/>
  <c r="F7" i="4"/>
  <c r="E7" i="4"/>
  <c r="E6" i="4"/>
  <c r="F6" i="4" s="1"/>
  <c r="E5" i="4"/>
  <c r="F5" i="4" s="1"/>
  <c r="E4" i="4"/>
  <c r="F4" i="4" s="1"/>
  <c r="E3" i="4"/>
  <c r="F3" i="4" s="1"/>
  <c r="E2" i="4"/>
  <c r="F2" i="4" s="1"/>
  <c r="G42" i="2" l="1"/>
  <c r="H42" i="2" s="1"/>
  <c r="E4" i="3" l="1"/>
  <c r="E7" i="3"/>
  <c r="E9" i="3"/>
  <c r="E10" i="3"/>
  <c r="E12" i="3"/>
  <c r="E14" i="3"/>
  <c r="E15" i="3"/>
  <c r="E19" i="3"/>
  <c r="E20" i="3"/>
  <c r="E27" i="3"/>
  <c r="G2" i="2"/>
  <c r="G41" i="2"/>
  <c r="H41" i="2" s="1"/>
  <c r="G40" i="2"/>
  <c r="H40" i="2" s="1"/>
  <c r="G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H22" i="2"/>
  <c r="G22" i="2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3" i="2"/>
  <c r="H3" i="2" s="1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Kahina SIOUANI</author>
    <author>Laurent MUSSOT</author>
  </authors>
  <commentList>
    <comment ref="E2" authorId="0" shapeId="0" xr:uid="{0BA4920F-5A23-4D07-A8BA-04CCDB807A06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était HS du Avril au Novembre 2023</t>
        </r>
      </text>
    </comment>
    <comment ref="E8" authorId="0" shapeId="0" xr:uid="{09F27B2E-E98F-4A94-BCFB-2519AF13CFCD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était hors service du Avril jusqu'au décembre 2023</t>
        </r>
      </text>
    </comment>
    <comment ref="D16" authorId="1" shapeId="0" xr:uid="{29825A74-6C1D-4F7E-8806-E1EE360BD4D6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Compteur HS - Estimation par soustraction des autres compteurs</t>
        </r>
      </text>
    </comment>
    <comment ref="E19" authorId="0" shapeId="0" xr:uid="{1D075169-7A98-4CC4-B7C0-C533217D29D1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est HS du mois Avril 2023 au Mars 2024</t>
        </r>
      </text>
    </comment>
    <comment ref="D20" authorId="1" shapeId="0" xr:uid="{7C77F569-750A-48C8-BF16-D904324B2E01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Compteur HS - Consommation estimée par moyenne des 2 années précedentes</t>
        </r>
      </text>
    </comment>
    <comment ref="F20" authorId="0" shapeId="0" xr:uid="{788EE574-7ED1-4C97-8417-6B122C4971C9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est HS, sa mise en service a commencé à partir de décembre 2024
</t>
        </r>
      </text>
    </comment>
    <comment ref="D23" authorId="1" shapeId="0" xr:uid="{87939307-0F57-4C0B-B380-86ED72015615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Compteur HS - Consommation estimée par moyenne des 2 années précedentes</t>
        </r>
      </text>
    </comment>
    <comment ref="D24" authorId="1" shapeId="0" xr:uid="{6217358F-A1EA-48A1-B8CD-1DC823F8C888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Compteur HS - Consommation estimée par moyenne des 2 années précedentes</t>
        </r>
      </text>
    </comment>
    <comment ref="F27" authorId="0" shapeId="0" xr:uid="{C5663EAF-836D-4F9C-884C-3FFBC03DE16C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est télerelevé à partir de Octobre 2024 (une consommation sur cette periode n'a pas été calculée)</t>
        </r>
      </text>
    </comment>
    <comment ref="E40" authorId="0" shapeId="0" xr:uid="{ED579061-089C-4C62-8E08-C8DE354E404C}">
      <text>
        <r>
          <rPr>
            <b/>
            <sz val="9"/>
            <color indexed="81"/>
            <rFont val="Tahoma"/>
            <family val="2"/>
          </rPr>
          <t>Kahina SIOUANI
Coso corrigée, valeur de facture EDF</t>
        </r>
      </text>
    </comment>
    <comment ref="F40" authorId="0" shapeId="0" xr:uid="{086881E9-E7D0-46DF-A54E-D30869C06F69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compteur était HS du Janvier au mars 2024, le total est calculé sur la base des factures EDF (facture n°1021801527°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MUSSOT</author>
  </authors>
  <commentList>
    <comment ref="D2" authorId="0" shapeId="0" xr:uid="{1EC7C13B-B293-4BFB-A686-938CA62F125E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Fuite sur 2022, réparée 
fin d'année</t>
        </r>
      </text>
    </comment>
    <comment ref="D19" authorId="0" shapeId="0" xr:uid="{30E3B374-CB73-44C0-872B-F4053AD0D470}">
      <text>
        <r>
          <rPr>
            <b/>
            <sz val="9"/>
            <color indexed="81"/>
            <rFont val="Tahoma"/>
            <family val="2"/>
          </rPr>
          <t>Laurent MUSSOT:</t>
        </r>
        <r>
          <rPr>
            <sz val="9"/>
            <color indexed="81"/>
            <rFont val="Tahoma"/>
            <family val="2"/>
          </rPr>
          <t xml:space="preserve">
Compteur HS. Consommation calculée sur la moyenne des deux dernières années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Kahina SIOUANI</author>
  </authors>
  <commentList>
    <comment ref="B10" authorId="0" shapeId="0" xr:uid="{75E3A4CC-9494-472A-9226-61F5D738E716}">
      <text>
        <r>
          <rPr>
            <b/>
            <sz val="9"/>
            <color indexed="81"/>
            <rFont val="Tahoma"/>
            <family val="2"/>
          </rPr>
          <t>Kahina SIOUANI:</t>
        </r>
        <r>
          <rPr>
            <sz val="9"/>
            <color indexed="81"/>
            <rFont val="Tahoma"/>
            <family val="2"/>
          </rPr>
          <t xml:space="preserve">
Le logment était fermé du 01/23 au 07/23</t>
        </r>
      </text>
    </comment>
  </commentList>
</comments>
</file>

<file path=xl/sharedStrings.xml><?xml version="1.0" encoding="utf-8"?>
<sst xmlns="http://schemas.openxmlformats.org/spreadsheetml/2006/main" count="304" uniqueCount="108">
  <si>
    <t>Bat 0010/1</t>
  </si>
  <si>
    <t>Bat 0020</t>
  </si>
  <si>
    <t>Bat 0021</t>
  </si>
  <si>
    <t xml:space="preserve">Bat 0030 </t>
  </si>
  <si>
    <t>Bat 0040</t>
  </si>
  <si>
    <t>Bat 0050</t>
  </si>
  <si>
    <t>Bat 0060</t>
  </si>
  <si>
    <t>Bat 0070</t>
  </si>
  <si>
    <t>Bat 0080/0090</t>
  </si>
  <si>
    <t>Bat 0100</t>
  </si>
  <si>
    <t>Bat 0110 Hors Restauration</t>
  </si>
  <si>
    <t>Bat 0110 Restauration</t>
  </si>
  <si>
    <t>Bat 0120</t>
  </si>
  <si>
    <t>Bat 0130</t>
  </si>
  <si>
    <t>Bat 0140</t>
  </si>
  <si>
    <t>Bat 0150</t>
  </si>
  <si>
    <t>Bat 0160</t>
  </si>
  <si>
    <t>Bat 0170</t>
  </si>
  <si>
    <t>Bat 0180</t>
  </si>
  <si>
    <t>Bat 0200</t>
  </si>
  <si>
    <t>Bat 0210</t>
  </si>
  <si>
    <t>Bat 0220</t>
  </si>
  <si>
    <t>Bat 0230/1</t>
  </si>
  <si>
    <t>Bat 0240</t>
  </si>
  <si>
    <t>Bat 0250</t>
  </si>
  <si>
    <t>Bat 0260</t>
  </si>
  <si>
    <t>Bat 0270</t>
  </si>
  <si>
    <t>Bat 0280</t>
  </si>
  <si>
    <t>Bat 0281</t>
  </si>
  <si>
    <t>Bat 0290</t>
  </si>
  <si>
    <t>Bat 0300</t>
  </si>
  <si>
    <t>Bat 0310</t>
  </si>
  <si>
    <t>Bat 0312 serre IZS</t>
  </si>
  <si>
    <t>Bat 0320</t>
  </si>
  <si>
    <t>Bat 0330</t>
  </si>
  <si>
    <t>Bat 0340/1</t>
  </si>
  <si>
    <t>Bat 0360</t>
  </si>
  <si>
    <t>Bat 0370</t>
  </si>
  <si>
    <t>Bat 0380</t>
  </si>
  <si>
    <t>Eclairage ext</t>
  </si>
  <si>
    <t>2022 Conso
(en kWh)</t>
  </si>
  <si>
    <t>2021 Conso
(en kWh)</t>
  </si>
  <si>
    <t>SO</t>
  </si>
  <si>
    <t>Bat 0080</t>
  </si>
  <si>
    <t>Bat 0090</t>
  </si>
  <si>
    <t>Bat 0110 Hors restauration</t>
  </si>
  <si>
    <t>Arrosage Campus</t>
  </si>
  <si>
    <t>2021 Conso 
(en m3)</t>
  </si>
  <si>
    <t>2022 Conso 
(en m3)</t>
  </si>
  <si>
    <t>bat 0021</t>
  </si>
  <si>
    <t>2020 Conso
(en kWh)</t>
  </si>
  <si>
    <t>2020 Conso 
(en m3)</t>
  </si>
  <si>
    <t>NR</t>
  </si>
  <si>
    <t>2023 Conso
(en kWh)</t>
  </si>
  <si>
    <t>2024 Conso
(en kWh)</t>
  </si>
  <si>
    <t>2023 Conso 
(en m3)</t>
  </si>
  <si>
    <t>2024 Conso 
(en m3)</t>
  </si>
  <si>
    <t>Evolution 2023/2024</t>
  </si>
  <si>
    <t>Evolution 2023/2024 en %</t>
  </si>
  <si>
    <t>La conso  2023 est impactée par le compteur HS ,2024 est juste</t>
  </si>
  <si>
    <t>Evol 2023/2024 en %</t>
  </si>
  <si>
    <t xml:space="preserve">Remarques </t>
  </si>
  <si>
    <t>RAS</t>
  </si>
  <si>
    <t>Remarques</t>
  </si>
  <si>
    <t>compteur remplacé dernier trimestre 2024 , la conso proposée est calculée sur la base de compteur général en 2023</t>
  </si>
  <si>
    <t>Batiment  occupé pendant une période par des agents de bat 0260</t>
  </si>
  <si>
    <t>En 2024, le Batiment est occupé par une parti de personnel de bat 26.</t>
  </si>
  <si>
    <t xml:space="preserve">Compteur remplacé dernier trimestre 2024 , la conso proposée est une éstimation sur la moyenne 2020 et 2022 </t>
  </si>
  <si>
    <t>la consommation a augmenté à partir de 2023</t>
  </si>
  <si>
    <t xml:space="preserve">Une augmentation dans l'utilisation de ECS pour la restauration </t>
  </si>
  <si>
    <t>Estimation,moyenne des années 2020 au 2023</t>
  </si>
  <si>
    <t xml:space="preserve">Travaux </t>
  </si>
  <si>
    <t>Bat 26 partiellement occupé sur l'année 2024</t>
  </si>
  <si>
    <t>RAS-compteur HS</t>
  </si>
  <si>
    <t xml:space="preserve"> </t>
  </si>
  <si>
    <t>Compteur HS en 2024</t>
  </si>
  <si>
    <t>pas de gaz</t>
  </si>
  <si>
    <t xml:space="preserve">RAS pas de gaz </t>
  </si>
  <si>
    <t>RAS pas de gaz</t>
  </si>
  <si>
    <t>Estimation  pour 2024, moyenne des années 2020 au 2023</t>
  </si>
  <si>
    <t>En cours d'analyse avec Dalkia</t>
  </si>
  <si>
    <t>Analyse en cours avec Dalkia</t>
  </si>
  <si>
    <t>Compteur HS en 2023</t>
  </si>
  <si>
    <t>La conso en 2023 est très élevée. En cours d'analyse</t>
  </si>
  <si>
    <t>les conso de 2020 à 2022 sont anormales Pb de compteur</t>
  </si>
  <si>
    <t xml:space="preserve">Analyse en cours </t>
  </si>
  <si>
    <t>Bat 0110 Réseau 4 tubes (Restauration)</t>
  </si>
  <si>
    <t>Bat 0110 Réseau 2 tubes (Hors Restauration)</t>
  </si>
  <si>
    <t>Bat 0110 ECS</t>
  </si>
  <si>
    <t>raccordé depuis 10-2023v voir avec Anne pourquoi pas de conso en 2024</t>
  </si>
  <si>
    <t>Analyse en cours avec DALKIA</t>
  </si>
  <si>
    <t>Les conso 2022 et 2023 sont impactées par le compteur HS ,la conso en 2024 est juste</t>
  </si>
  <si>
    <t>Les conso 2022 et 2023 sont impactées par le compteur HS ,la conso en  2024 est juste</t>
  </si>
  <si>
    <t>La conso  2023 est impactée par le compteur HS ,la conso en 2024 est juste</t>
  </si>
  <si>
    <t>Ecart en cours d'investigation</t>
  </si>
  <si>
    <t>Compteur HS en 2023 et 2024, remplacement prévu sur 2025</t>
  </si>
  <si>
    <t xml:space="preserve">La conso en 2024 est juste,  le compteur était HS pendant les années précedantes </t>
  </si>
  <si>
    <t>Arreté du 04-2023 au 11-2024 remis en route 12-2024</t>
  </si>
  <si>
    <t>CUVE FOD CHAUFFERIE BAT 29</t>
  </si>
  <si>
    <t>CUVE CHAUFFERIE BAT 31</t>
  </si>
  <si>
    <t>CUVE FOD BAT 32/33</t>
  </si>
  <si>
    <t>2023 Conso 
(en KWH)</t>
  </si>
  <si>
    <t>2024 Conso 
(en KWH)</t>
  </si>
  <si>
    <t>RAS, pas de fioul depuis Mai 2023</t>
  </si>
  <si>
    <t>RAS, pas de fioul depuis Mars 2024</t>
  </si>
  <si>
    <t>Une augmentation /à 2023 principalement dans la conso de l'eau adoucie,En cours d'analyse</t>
  </si>
  <si>
    <t>2024-2021</t>
  </si>
  <si>
    <t>2024-2023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</si>
</sst>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center"/>
    </xf>
    <xf numFmtId="0" fontId="1" fillId="2" borderId="5" xfId="0" applyFont="1" applyFill="1" applyBorder="1"/>
    <xf numFmtId="0" fontId="0" fillId="0" borderId="0" xfId="0" applyBorder="1"/>
    <xf numFmtId="0" fontId="1" fillId="2" borderId="4" xfId="0" applyFont="1" applyFill="1" applyBorder="1"/>
    <xf numFmtId="0" fontId="0" fillId="0" borderId="7" xfId="0" applyBorder="1" applyAlignment="1">
      <alignment horizontal="center" vertical="center"/>
    </xf>
    <xf numFmtId="3" fontId="2" fillId="3" borderId="8" xfId="0" applyNumberFormat="1" applyFont="1" applyFill="1" applyBorder="1"/>
    <xf numFmtId="3" fontId="2" fillId="3" borderId="9" xfId="0" applyNumberFormat="1" applyFont="1" applyFill="1" applyBorder="1"/>
    <xf numFmtId="3" fontId="2" fillId="0" borderId="9" xfId="0" applyNumberFormat="1" applyFont="1" applyFill="1" applyBorder="1"/>
    <xf numFmtId="3" fontId="0" fillId="0" borderId="9" xfId="0" applyNumberFormat="1" applyBorder="1"/>
    <xf numFmtId="3" fontId="2" fillId="0" borderId="9" xfId="0" applyNumberFormat="1" applyFont="1" applyBorder="1"/>
    <xf numFmtId="0" fontId="6" fillId="0" borderId="0" xfId="0" applyFont="1" applyAlignment="1">
      <alignment horizontal="center" vertical="center"/>
    </xf>
    <xf numFmtId="0" fontId="0" fillId="0" borderId="13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4" fontId="2" fillId="3" borderId="9" xfId="0" applyNumberFormat="1" applyFont="1" applyFill="1" applyBorder="1" applyAlignment="1">
      <alignment horizontal="left"/>
    </xf>
    <xf numFmtId="4" fontId="2" fillId="3" borderId="10" xfId="0" applyNumberFormat="1" applyFont="1" applyFill="1" applyBorder="1" applyAlignment="1">
      <alignment horizontal="left"/>
    </xf>
    <xf numFmtId="3" fontId="6" fillId="0" borderId="0" xfId="0" applyNumberFormat="1" applyFont="1" applyAlignment="1">
      <alignment horizontal="center" vertical="center"/>
    </xf>
    <xf numFmtId="3" fontId="2" fillId="3" borderId="25" xfId="0" applyNumberFormat="1" applyFont="1" applyFill="1" applyBorder="1"/>
    <xf numFmtId="3" fontId="2" fillId="0" borderId="7" xfId="0" applyNumberFormat="1" applyFont="1" applyBorder="1"/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9" xfId="0" applyFill="1" applyBorder="1"/>
    <xf numFmtId="0" fontId="2" fillId="5" borderId="9" xfId="0" applyFont="1" applyFill="1" applyBorder="1"/>
    <xf numFmtId="0" fontId="2" fillId="0" borderId="9" xfId="0" applyFont="1" applyFill="1" applyBorder="1"/>
    <xf numFmtId="0" fontId="0" fillId="0" borderId="8" xfId="0" applyFill="1" applyBorder="1"/>
    <xf numFmtId="0" fontId="0" fillId="0" borderId="26" xfId="0" applyFill="1" applyBorder="1"/>
    <xf numFmtId="0" fontId="0" fillId="0" borderId="11" xfId="0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1" fontId="2" fillId="0" borderId="12" xfId="0" applyNumberFormat="1" applyFont="1" applyBorder="1"/>
    <xf numFmtId="1" fontId="2" fillId="0" borderId="4" xfId="0" applyNumberFormat="1" applyFont="1" applyBorder="1"/>
    <xf numFmtId="1" fontId="2" fillId="0" borderId="14" xfId="0" applyNumberFormat="1" applyFont="1" applyBorder="1"/>
    <xf numFmtId="1" fontId="2" fillId="0" borderId="16" xfId="0" applyNumberFormat="1" applyFont="1" applyBorder="1"/>
    <xf numFmtId="3" fontId="0" fillId="0" borderId="16" xfId="0" applyNumberFormat="1" applyBorder="1"/>
    <xf numFmtId="3" fontId="0" fillId="0" borderId="16" xfId="0" applyNumberFormat="1" applyBorder="1" applyAlignment="1">
      <alignment horizontal="center"/>
    </xf>
    <xf numFmtId="0" fontId="0" fillId="0" borderId="15" xfId="0" applyBorder="1"/>
    <xf numFmtId="0" fontId="1" fillId="3" borderId="7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0" fontId="0" fillId="0" borderId="10" xfId="0" applyFill="1" applyBorder="1"/>
    <xf numFmtId="1" fontId="2" fillId="0" borderId="6" xfId="0" applyNumberFormat="1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0" fillId="0" borderId="8" xfId="0" applyNumberForma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center"/>
    </xf>
    <xf numFmtId="4" fontId="2" fillId="3" borderId="8" xfId="0" applyNumberFormat="1" applyFont="1" applyFill="1" applyBorder="1"/>
    <xf numFmtId="3" fontId="0" fillId="0" borderId="9" xfId="0" applyNumberForma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left"/>
    </xf>
    <xf numFmtId="3" fontId="0" fillId="0" borderId="11" xfId="0" applyNumberFormat="1" applyBorder="1"/>
    <xf numFmtId="3" fontId="2" fillId="0" borderId="11" xfId="0" applyNumberFormat="1" applyFont="1" applyBorder="1"/>
    <xf numFmtId="3" fontId="2" fillId="0" borderId="25" xfId="0" applyNumberFormat="1" applyFont="1" applyBorder="1"/>
    <xf numFmtId="4" fontId="2" fillId="0" borderId="5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5" borderId="9" xfId="0" applyNumberFormat="1" applyFont="1" applyFill="1" applyBorder="1" applyAlignment="1">
      <alignment horizontal="left"/>
    </xf>
    <xf numFmtId="3" fontId="2" fillId="0" borderId="28" xfId="0" applyNumberFormat="1" applyFont="1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3" fontId="0" fillId="0" borderId="35" xfId="0" applyNumberFormat="1" applyFill="1" applyBorder="1" applyAlignment="1">
      <alignment horizontal="center"/>
    </xf>
    <xf numFmtId="3" fontId="2" fillId="0" borderId="36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0" fontId="0" fillId="0" borderId="7" xfId="0" applyBorder="1"/>
    <xf numFmtId="0" fontId="11" fillId="6" borderId="9" xfId="0" applyFont="1" applyFill="1" applyBorder="1"/>
    <xf numFmtId="4" fontId="2" fillId="6" borderId="9" xfId="0" applyNumberFormat="1" applyFont="1" applyFill="1" applyBorder="1"/>
    <xf numFmtId="3" fontId="2" fillId="6" borderId="9" xfId="0" applyNumberFormat="1" applyFont="1" applyFill="1" applyBorder="1"/>
    <xf numFmtId="0" fontId="0" fillId="6" borderId="9" xfId="0" applyFill="1" applyBorder="1"/>
    <xf numFmtId="0" fontId="2" fillId="6" borderId="9" xfId="0" applyFont="1" applyFill="1" applyBorder="1"/>
    <xf numFmtId="4" fontId="0" fillId="6" borderId="9" xfId="0" applyNumberFormat="1" applyFill="1" applyBorder="1"/>
    <xf numFmtId="0" fontId="11" fillId="6" borderId="10" xfId="0" applyFont="1" applyFill="1" applyBorder="1"/>
    <xf numFmtId="4" fontId="0" fillId="6" borderId="10" xfId="0" applyNumberFormat="1" applyFill="1" applyBorder="1"/>
    <xf numFmtId="3" fontId="2" fillId="6" borderId="10" xfId="0" applyNumberFormat="1" applyFont="1" applyFill="1" applyBorder="1"/>
    <xf numFmtId="0" fontId="0" fillId="6" borderId="31" xfId="0" applyFill="1" applyBorder="1"/>
    <xf numFmtId="3" fontId="2" fillId="6" borderId="3" xfId="0" applyNumberFormat="1" applyFont="1" applyFill="1" applyBorder="1" applyAlignment="1">
      <alignment horizontal="center"/>
    </xf>
    <xf numFmtId="3" fontId="2" fillId="6" borderId="37" xfId="0" applyNumberFormat="1" applyFont="1" applyFill="1" applyBorder="1" applyAlignment="1">
      <alignment horizontal="center"/>
    </xf>
    <xf numFmtId="4" fontId="0" fillId="0" borderId="0" xfId="0" applyNumberFormat="1" applyBorder="1"/>
    <xf numFmtId="0" fontId="0" fillId="5" borderId="13" xfId="0" applyFill="1" applyBorder="1"/>
    <xf numFmtId="0" fontId="11" fillId="0" borderId="26" xfId="0" applyFont="1" applyFill="1" applyBorder="1"/>
    <xf numFmtId="4" fontId="0" fillId="0" borderId="9" xfId="0" applyNumberFormat="1" applyFill="1" applyBorder="1"/>
    <xf numFmtId="4" fontId="2" fillId="0" borderId="9" xfId="0" applyNumberFormat="1" applyFont="1" applyFill="1" applyBorder="1"/>
    <xf numFmtId="3" fontId="2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11" fillId="0" borderId="9" xfId="0" applyFont="1" applyFill="1" applyBorder="1"/>
    <xf numFmtId="0" fontId="0" fillId="5" borderId="24" xfId="0" applyFill="1" applyBorder="1"/>
    <xf numFmtId="3" fontId="0" fillId="0" borderId="22" xfId="0" applyNumberFormat="1" applyFill="1" applyBorder="1" applyAlignment="1">
      <alignment horizontal="center"/>
    </xf>
    <xf numFmtId="3" fontId="2" fillId="0" borderId="2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38" xfId="0" applyFont="1" applyBorder="1" applyAlignment="1">
      <alignment horizontal="center" vertical="center" wrapText="1"/>
    </xf>
    <xf numFmtId="0" fontId="1" fillId="7" borderId="3" xfId="0" applyFont="1" applyFill="1" applyBorder="1"/>
    <xf numFmtId="3" fontId="2" fillId="7" borderId="9" xfId="0" applyNumberFormat="1" applyFont="1" applyFill="1" applyBorder="1"/>
    <xf numFmtId="4" fontId="2" fillId="7" borderId="3" xfId="0" applyNumberFormat="1" applyFont="1" applyFill="1" applyBorder="1" applyAlignment="1">
      <alignment horizontal="center"/>
    </xf>
    <xf numFmtId="0" fontId="1" fillId="8" borderId="3" xfId="0" applyFont="1" applyFill="1" applyBorder="1"/>
    <xf numFmtId="3" fontId="2" fillId="8" borderId="9" xfId="0" applyNumberFormat="1" applyFont="1" applyFill="1" applyBorder="1"/>
    <xf numFmtId="3" fontId="0" fillId="8" borderId="9" xfId="0" applyNumberFormat="1" applyFill="1" applyBorder="1"/>
    <xf numFmtId="4" fontId="2" fillId="8" borderId="3" xfId="0" applyNumberFormat="1" applyFont="1" applyFill="1" applyBorder="1" applyAlignment="1">
      <alignment horizontal="center"/>
    </xf>
    <xf numFmtId="3" fontId="2" fillId="5" borderId="9" xfId="0" applyNumberFormat="1" applyFont="1" applyFill="1" applyBorder="1"/>
    <xf numFmtId="3" fontId="2" fillId="5" borderId="25" xfId="0" applyNumberFormat="1" applyFont="1" applyFill="1" applyBorder="1"/>
    <xf numFmtId="4" fontId="0" fillId="0" borderId="0" xfId="0" applyNumberFormat="1" applyAlignment="1">
      <alignment horizontal="center"/>
    </xf>
    <xf numFmtId="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16AC-EB60-4013-8BA7-8CD42656EFC3}">
  <dimension ref="A1:M46"/>
  <sheetViews>
    <sheetView tabSelected="1" topLeftCell="A13" zoomScale="89" zoomScaleNormal="89" workbookViewId="0">
      <selection activeCell="F44" sqref="F44"/>
    </sheetView>
  </sheetViews>
  <sheetFormatPr baseColWidth="10" defaultRowHeight="15" x14ac:dyDescent="0.25"/>
  <cols>
    <col min="1" max="1" width="31.28515625" customWidth="1"/>
    <col min="2" max="6" width="17.7109375" customWidth="1"/>
    <col min="7" max="9" width="17.7109375" style="2" customWidth="1"/>
    <col min="10" max="10" width="109" style="27" customWidth="1"/>
    <col min="11" max="11" width="20.28515625" customWidth="1"/>
    <col min="12" max="12" width="12.5703125" customWidth="1"/>
  </cols>
  <sheetData>
    <row r="1" spans="1:13" ht="30.75" thickBot="1" x14ac:dyDescent="0.3">
      <c r="A1" s="11"/>
      <c r="B1" s="36" t="s">
        <v>50</v>
      </c>
      <c r="C1" s="36" t="s">
        <v>41</v>
      </c>
      <c r="D1" s="36" t="s">
        <v>40</v>
      </c>
      <c r="E1" s="36" t="s">
        <v>53</v>
      </c>
      <c r="F1" s="36" t="s">
        <v>54</v>
      </c>
      <c r="G1" s="36" t="s">
        <v>60</v>
      </c>
      <c r="H1" s="37" t="s">
        <v>107</v>
      </c>
      <c r="I1" s="37" t="s">
        <v>106</v>
      </c>
      <c r="J1" s="37" t="s">
        <v>61</v>
      </c>
    </row>
    <row r="2" spans="1:13" ht="20.100000000000001" customHeight="1" thickBot="1" x14ac:dyDescent="0.3">
      <c r="A2" s="3" t="s">
        <v>0</v>
      </c>
      <c r="B2" s="12">
        <v>56704</v>
      </c>
      <c r="C2" s="12">
        <v>14101</v>
      </c>
      <c r="D2" s="87">
        <v>67159</v>
      </c>
      <c r="E2" s="88">
        <v>42482</v>
      </c>
      <c r="F2" s="89">
        <v>91992</v>
      </c>
      <c r="G2" s="90">
        <f>(F2-E2)/E2*100</f>
        <v>116.5434772374182</v>
      </c>
      <c r="H2" s="90">
        <f>F2-E2</f>
        <v>49510</v>
      </c>
      <c r="I2" s="90">
        <f>F2-C2</f>
        <v>77891</v>
      </c>
      <c r="J2" s="91" t="s">
        <v>91</v>
      </c>
      <c r="K2" s="17"/>
    </row>
    <row r="3" spans="1:13" ht="20.100000000000001" customHeight="1" thickBot="1" x14ac:dyDescent="0.3">
      <c r="A3" s="4" t="s">
        <v>1</v>
      </c>
      <c r="B3" s="13">
        <v>34009</v>
      </c>
      <c r="C3" s="13">
        <v>4556</v>
      </c>
      <c r="D3" s="16">
        <v>1119</v>
      </c>
      <c r="E3" s="92">
        <v>1126</v>
      </c>
      <c r="F3" s="93">
        <v>2138.9899999999998</v>
      </c>
      <c r="G3" s="94">
        <f t="shared" ref="G3:G42" si="0">(F3-E3)/E3*100</f>
        <v>89.963587921847235</v>
      </c>
      <c r="H3" s="90">
        <f t="shared" ref="H3:H41" si="1">F3-E3</f>
        <v>1012.9899999999998</v>
      </c>
      <c r="I3" s="90">
        <f t="shared" ref="I3:I41" si="2">F3-C3</f>
        <v>-2417.0100000000002</v>
      </c>
      <c r="J3" s="95" t="s">
        <v>66</v>
      </c>
      <c r="K3" s="17"/>
    </row>
    <row r="4" spans="1:13" ht="20.100000000000001" customHeight="1" thickBot="1" x14ac:dyDescent="0.3">
      <c r="A4" s="4" t="s">
        <v>2</v>
      </c>
      <c r="B4" s="13">
        <v>8003</v>
      </c>
      <c r="C4" s="13">
        <v>10448</v>
      </c>
      <c r="D4" s="16">
        <v>13513</v>
      </c>
      <c r="E4" s="92">
        <v>8708</v>
      </c>
      <c r="F4" s="93">
        <v>6186.98</v>
      </c>
      <c r="G4" s="94">
        <f t="shared" si="0"/>
        <v>-28.950620119430415</v>
      </c>
      <c r="H4" s="90">
        <f t="shared" si="1"/>
        <v>-2521.0200000000004</v>
      </c>
      <c r="I4" s="90">
        <f t="shared" si="2"/>
        <v>-4261.0200000000004</v>
      </c>
      <c r="J4" s="28" t="s">
        <v>62</v>
      </c>
      <c r="K4" s="17"/>
    </row>
    <row r="5" spans="1:13" ht="20.100000000000001" customHeight="1" thickBot="1" x14ac:dyDescent="0.3">
      <c r="A5" s="4" t="s">
        <v>3</v>
      </c>
      <c r="B5" s="13">
        <v>0</v>
      </c>
      <c r="C5" s="13">
        <v>0</v>
      </c>
      <c r="D5" s="16">
        <v>0</v>
      </c>
      <c r="E5" s="92">
        <v>0</v>
      </c>
      <c r="F5" s="93">
        <v>0</v>
      </c>
      <c r="G5" s="94">
        <v>0</v>
      </c>
      <c r="H5" s="90">
        <f t="shared" si="1"/>
        <v>0</v>
      </c>
      <c r="I5" s="90">
        <f t="shared" si="2"/>
        <v>0</v>
      </c>
      <c r="J5" s="28" t="s">
        <v>62</v>
      </c>
      <c r="K5" s="17"/>
    </row>
    <row r="6" spans="1:13" ht="20.100000000000001" customHeight="1" thickBot="1" x14ac:dyDescent="0.3">
      <c r="A6" s="4" t="s">
        <v>4</v>
      </c>
      <c r="B6" s="13">
        <v>0</v>
      </c>
      <c r="C6" s="13">
        <v>0</v>
      </c>
      <c r="D6" s="16">
        <v>0</v>
      </c>
      <c r="E6" s="92">
        <v>0</v>
      </c>
      <c r="F6" s="93">
        <v>0</v>
      </c>
      <c r="G6" s="94">
        <v>0</v>
      </c>
      <c r="H6" s="90">
        <f t="shared" si="1"/>
        <v>0</v>
      </c>
      <c r="I6" s="90">
        <f t="shared" si="2"/>
        <v>0</v>
      </c>
      <c r="J6" s="28" t="s">
        <v>62</v>
      </c>
      <c r="K6" s="17"/>
    </row>
    <row r="7" spans="1:13" ht="20.100000000000001" customHeight="1" thickBot="1" x14ac:dyDescent="0.3">
      <c r="A7" s="4" t="s">
        <v>5</v>
      </c>
      <c r="B7" s="13">
        <v>17890</v>
      </c>
      <c r="C7" s="13">
        <v>28235</v>
      </c>
      <c r="D7" s="16">
        <v>30730</v>
      </c>
      <c r="E7" s="92">
        <v>24702</v>
      </c>
      <c r="F7" s="93">
        <v>22346.03</v>
      </c>
      <c r="G7" s="94">
        <f t="shared" si="0"/>
        <v>-9.5375678082746376</v>
      </c>
      <c r="H7" s="90">
        <f t="shared" si="1"/>
        <v>-2355.9700000000012</v>
      </c>
      <c r="I7" s="90">
        <f t="shared" si="2"/>
        <v>-5888.9700000000012</v>
      </c>
      <c r="J7" s="28" t="s">
        <v>62</v>
      </c>
      <c r="K7" s="17"/>
    </row>
    <row r="8" spans="1:13" ht="20.100000000000001" customHeight="1" thickBot="1" x14ac:dyDescent="0.3">
      <c r="A8" s="4" t="s">
        <v>6</v>
      </c>
      <c r="B8" s="13">
        <v>12986</v>
      </c>
      <c r="C8" s="13">
        <v>60703</v>
      </c>
      <c r="D8" s="16">
        <v>11869</v>
      </c>
      <c r="E8" s="92">
        <v>4476</v>
      </c>
      <c r="F8" s="93">
        <v>22140</v>
      </c>
      <c r="G8" s="94">
        <f t="shared" si="0"/>
        <v>394.63806970509381</v>
      </c>
      <c r="H8" s="90">
        <f t="shared" si="1"/>
        <v>17664</v>
      </c>
      <c r="I8" s="90">
        <f t="shared" si="2"/>
        <v>-38563</v>
      </c>
      <c r="J8" s="28" t="s">
        <v>92</v>
      </c>
      <c r="K8" s="17"/>
    </row>
    <row r="9" spans="1:13" ht="20.100000000000001" customHeight="1" thickBot="1" x14ac:dyDescent="0.3">
      <c r="A9" s="4" t="s">
        <v>7</v>
      </c>
      <c r="B9" s="13">
        <v>2006444</v>
      </c>
      <c r="C9" s="13">
        <v>1921751</v>
      </c>
      <c r="D9" s="16">
        <v>2008902</v>
      </c>
      <c r="E9" s="92">
        <v>2007364</v>
      </c>
      <c r="F9" s="93">
        <v>1962509</v>
      </c>
      <c r="G9" s="94">
        <f t="shared" si="0"/>
        <v>-2.2345224881984533</v>
      </c>
      <c r="H9" s="90">
        <f t="shared" si="1"/>
        <v>-44855</v>
      </c>
      <c r="I9" s="90">
        <f t="shared" si="2"/>
        <v>40758</v>
      </c>
      <c r="J9" s="28" t="s">
        <v>62</v>
      </c>
      <c r="K9" s="17"/>
    </row>
    <row r="10" spans="1:13" ht="20.100000000000001" customHeight="1" thickBot="1" x14ac:dyDescent="0.3">
      <c r="A10" s="4" t="s">
        <v>8</v>
      </c>
      <c r="B10" s="13">
        <v>235421</v>
      </c>
      <c r="C10" s="13">
        <v>427216</v>
      </c>
      <c r="D10" s="16">
        <v>297124</v>
      </c>
      <c r="E10" s="16">
        <v>504235</v>
      </c>
      <c r="F10" s="16">
        <v>523440.03</v>
      </c>
      <c r="G10" s="94">
        <f t="shared" si="0"/>
        <v>3.8087459220403241</v>
      </c>
      <c r="H10" s="90">
        <f t="shared" si="1"/>
        <v>19205.030000000028</v>
      </c>
      <c r="I10" s="90">
        <f t="shared" si="2"/>
        <v>96224.030000000028</v>
      </c>
      <c r="J10" s="28" t="s">
        <v>62</v>
      </c>
      <c r="K10" s="35"/>
      <c r="L10" s="22"/>
    </row>
    <row r="11" spans="1:13" ht="20.100000000000001" customHeight="1" thickBot="1" x14ac:dyDescent="0.3">
      <c r="A11" s="4" t="s">
        <v>9</v>
      </c>
      <c r="B11" s="13">
        <v>114624</v>
      </c>
      <c r="C11" s="13">
        <v>67024</v>
      </c>
      <c r="D11" s="16">
        <v>43945</v>
      </c>
      <c r="E11" s="16">
        <v>40473</v>
      </c>
      <c r="F11" s="16">
        <v>45401.022999999994</v>
      </c>
      <c r="G11" s="94">
        <f t="shared" si="0"/>
        <v>12.176075408296875</v>
      </c>
      <c r="H11" s="90">
        <f t="shared" si="1"/>
        <v>4928.0229999999938</v>
      </c>
      <c r="I11" s="90">
        <f t="shared" si="2"/>
        <v>-21622.977000000006</v>
      </c>
      <c r="J11" s="28" t="s">
        <v>62</v>
      </c>
      <c r="K11" s="35"/>
      <c r="L11" s="22"/>
      <c r="M11" s="22"/>
    </row>
    <row r="12" spans="1:13" ht="20.100000000000001" customHeight="1" thickBot="1" x14ac:dyDescent="0.3">
      <c r="A12" s="4" t="s">
        <v>10</v>
      </c>
      <c r="B12" s="13">
        <v>116443</v>
      </c>
      <c r="C12" s="13">
        <v>93120</v>
      </c>
      <c r="D12" s="16">
        <v>109330</v>
      </c>
      <c r="E12" s="16">
        <v>93802</v>
      </c>
      <c r="F12" s="16">
        <v>112146.06999999999</v>
      </c>
      <c r="G12" s="94">
        <f t="shared" si="0"/>
        <v>19.55616084944883</v>
      </c>
      <c r="H12" s="90">
        <f t="shared" si="1"/>
        <v>18344.069999999992</v>
      </c>
      <c r="I12" s="90">
        <f t="shared" si="2"/>
        <v>19026.069999999992</v>
      </c>
      <c r="J12" s="28" t="s">
        <v>62</v>
      </c>
      <c r="K12" s="35"/>
      <c r="L12" s="22"/>
      <c r="M12" s="22"/>
    </row>
    <row r="13" spans="1:13" ht="20.100000000000001" customHeight="1" thickBot="1" x14ac:dyDescent="0.3">
      <c r="A13" s="4" t="s">
        <v>11</v>
      </c>
      <c r="B13" s="13">
        <v>177916</v>
      </c>
      <c r="C13" s="13">
        <v>149348</v>
      </c>
      <c r="D13" s="16">
        <v>201261</v>
      </c>
      <c r="E13" s="16">
        <v>166747</v>
      </c>
      <c r="F13" s="16">
        <v>119888.93</v>
      </c>
      <c r="G13" s="94">
        <f t="shared" si="0"/>
        <v>-28.101297174761768</v>
      </c>
      <c r="H13" s="90">
        <f t="shared" si="1"/>
        <v>-46858.070000000007</v>
      </c>
      <c r="I13" s="90">
        <f t="shared" si="2"/>
        <v>-29459.070000000007</v>
      </c>
      <c r="J13" s="28" t="s">
        <v>62</v>
      </c>
      <c r="K13" s="17"/>
    </row>
    <row r="14" spans="1:13" ht="20.100000000000001" customHeight="1" thickBot="1" x14ac:dyDescent="0.3">
      <c r="A14" s="4" t="s">
        <v>12</v>
      </c>
      <c r="B14" s="13">
        <v>145679</v>
      </c>
      <c r="C14" s="13">
        <v>189265</v>
      </c>
      <c r="D14" s="16">
        <v>183152</v>
      </c>
      <c r="E14" s="16">
        <v>143786</v>
      </c>
      <c r="F14" s="16">
        <v>138106.25899999999</v>
      </c>
      <c r="G14" s="94">
        <f t="shared" si="0"/>
        <v>-3.9501349227324005</v>
      </c>
      <c r="H14" s="90">
        <f t="shared" si="1"/>
        <v>-5679.7410000000091</v>
      </c>
      <c r="I14" s="90">
        <f t="shared" si="2"/>
        <v>-51158.741000000009</v>
      </c>
      <c r="J14" s="28" t="s">
        <v>62</v>
      </c>
      <c r="K14" s="17"/>
    </row>
    <row r="15" spans="1:13" ht="20.100000000000001" customHeight="1" thickBot="1" x14ac:dyDescent="0.3">
      <c r="A15" s="4" t="s">
        <v>13</v>
      </c>
      <c r="B15" s="13">
        <v>94867</v>
      </c>
      <c r="C15" s="13">
        <v>141959</v>
      </c>
      <c r="D15" s="16">
        <v>161062</v>
      </c>
      <c r="E15" s="15">
        <v>121953</v>
      </c>
      <c r="F15" s="16">
        <v>144238.36800000002</v>
      </c>
      <c r="G15" s="94">
        <f t="shared" si="0"/>
        <v>18.273734963469547</v>
      </c>
      <c r="H15" s="90">
        <f t="shared" si="1"/>
        <v>22285.368000000017</v>
      </c>
      <c r="I15" s="90">
        <f t="shared" si="2"/>
        <v>2279.3680000000168</v>
      </c>
      <c r="J15" s="28" t="s">
        <v>62</v>
      </c>
      <c r="K15" s="17"/>
    </row>
    <row r="16" spans="1:13" ht="20.100000000000001" customHeight="1" thickBot="1" x14ac:dyDescent="0.3">
      <c r="A16" s="4" t="s">
        <v>14</v>
      </c>
      <c r="B16" s="16">
        <v>66548</v>
      </c>
      <c r="C16" s="15">
        <v>67261</v>
      </c>
      <c r="D16" s="15">
        <v>75000</v>
      </c>
      <c r="E16" s="15">
        <v>0</v>
      </c>
      <c r="F16" s="16">
        <v>69000</v>
      </c>
      <c r="G16" s="94">
        <v>0</v>
      </c>
      <c r="H16" s="90">
        <f t="shared" si="1"/>
        <v>69000</v>
      </c>
      <c r="I16" s="90">
        <f t="shared" si="2"/>
        <v>1739</v>
      </c>
      <c r="J16" s="28" t="s">
        <v>67</v>
      </c>
      <c r="K16" s="17"/>
    </row>
    <row r="17" spans="1:11" ht="20.100000000000001" customHeight="1" thickBot="1" x14ac:dyDescent="0.3">
      <c r="A17" s="4" t="s">
        <v>15</v>
      </c>
      <c r="B17" s="16">
        <v>3093</v>
      </c>
      <c r="C17" s="15">
        <v>2806</v>
      </c>
      <c r="D17" s="15">
        <v>1297</v>
      </c>
      <c r="E17" s="15">
        <v>937</v>
      </c>
      <c r="F17" s="16">
        <v>950</v>
      </c>
      <c r="G17" s="94">
        <f t="shared" si="0"/>
        <v>1.3874066168623265</v>
      </c>
      <c r="H17" s="90">
        <f t="shared" si="1"/>
        <v>13</v>
      </c>
      <c r="I17" s="90">
        <f t="shared" si="2"/>
        <v>-1856</v>
      </c>
      <c r="J17" s="28" t="s">
        <v>67</v>
      </c>
      <c r="K17" s="30"/>
    </row>
    <row r="18" spans="1:11" ht="20.100000000000001" customHeight="1" thickBot="1" x14ac:dyDescent="0.3">
      <c r="A18" s="4" t="s">
        <v>16</v>
      </c>
      <c r="B18" s="16">
        <v>29631</v>
      </c>
      <c r="C18" s="15">
        <v>22016</v>
      </c>
      <c r="D18" s="15">
        <v>21228</v>
      </c>
      <c r="E18" s="15">
        <v>12130</v>
      </c>
      <c r="F18" s="16">
        <v>6900</v>
      </c>
      <c r="G18" s="94">
        <f t="shared" si="0"/>
        <v>-43.116240725474029</v>
      </c>
      <c r="H18" s="90">
        <f t="shared" si="1"/>
        <v>-5230</v>
      </c>
      <c r="I18" s="90">
        <f t="shared" si="2"/>
        <v>-15116</v>
      </c>
      <c r="J18" s="28" t="s">
        <v>62</v>
      </c>
      <c r="K18" s="17"/>
    </row>
    <row r="19" spans="1:11" ht="20.100000000000001" customHeight="1" thickBot="1" x14ac:dyDescent="0.3">
      <c r="A19" s="4" t="s">
        <v>17</v>
      </c>
      <c r="B19" s="16">
        <v>533</v>
      </c>
      <c r="C19" s="15">
        <v>423</v>
      </c>
      <c r="D19" s="15">
        <v>981</v>
      </c>
      <c r="E19" s="15">
        <v>233</v>
      </c>
      <c r="F19" s="16">
        <v>509</v>
      </c>
      <c r="G19" s="94">
        <f t="shared" si="0"/>
        <v>118.45493562231759</v>
      </c>
      <c r="H19" s="90">
        <f t="shared" si="1"/>
        <v>276</v>
      </c>
      <c r="I19" s="90">
        <f t="shared" si="2"/>
        <v>86</v>
      </c>
      <c r="J19" s="28" t="s">
        <v>93</v>
      </c>
      <c r="K19" s="17"/>
    </row>
    <row r="20" spans="1:11" ht="20.100000000000001" customHeight="1" thickBot="1" x14ac:dyDescent="0.3">
      <c r="A20" s="4" t="s">
        <v>18</v>
      </c>
      <c r="B20" s="16">
        <v>13077</v>
      </c>
      <c r="C20" s="15">
        <v>2489</v>
      </c>
      <c r="D20" s="15">
        <f>(B20+C20)/2</f>
        <v>7783</v>
      </c>
      <c r="E20" s="15">
        <v>7783</v>
      </c>
      <c r="F20" s="16">
        <v>7783</v>
      </c>
      <c r="G20" s="94">
        <f t="shared" si="0"/>
        <v>0</v>
      </c>
      <c r="H20" s="90">
        <f t="shared" si="1"/>
        <v>0</v>
      </c>
      <c r="I20" s="90">
        <f t="shared" si="2"/>
        <v>5294</v>
      </c>
      <c r="J20" s="28" t="s">
        <v>67</v>
      </c>
      <c r="K20" s="17"/>
    </row>
    <row r="21" spans="1:11" ht="20.100000000000001" customHeight="1" thickBot="1" x14ac:dyDescent="0.3">
      <c r="A21" s="4" t="s">
        <v>19</v>
      </c>
      <c r="B21" s="16">
        <v>20700</v>
      </c>
      <c r="C21" s="15">
        <v>17758</v>
      </c>
      <c r="D21" s="15">
        <v>33913</v>
      </c>
      <c r="E21" s="15">
        <v>33383</v>
      </c>
      <c r="F21" s="16">
        <v>29582</v>
      </c>
      <c r="G21" s="94">
        <f t="shared" si="0"/>
        <v>-11.386034808135879</v>
      </c>
      <c r="H21" s="90">
        <f t="shared" si="1"/>
        <v>-3801</v>
      </c>
      <c r="I21" s="90">
        <f t="shared" si="2"/>
        <v>11824</v>
      </c>
      <c r="J21" s="28" t="s">
        <v>62</v>
      </c>
      <c r="K21" s="17"/>
    </row>
    <row r="22" spans="1:11" ht="20.100000000000001" customHeight="1" thickBot="1" x14ac:dyDescent="0.3">
      <c r="A22" s="4" t="s">
        <v>20</v>
      </c>
      <c r="B22" s="16">
        <v>250996</v>
      </c>
      <c r="C22" s="15">
        <v>265408</v>
      </c>
      <c r="D22" s="15">
        <v>545856</v>
      </c>
      <c r="E22" s="96">
        <v>366148</v>
      </c>
      <c r="F22" s="97">
        <v>278816</v>
      </c>
      <c r="G22" s="94">
        <f t="shared" si="0"/>
        <v>-23.851557293771915</v>
      </c>
      <c r="H22" s="90">
        <f t="shared" si="1"/>
        <v>-87332</v>
      </c>
      <c r="I22" s="90">
        <f t="shared" si="2"/>
        <v>13408</v>
      </c>
      <c r="J22" s="28" t="s">
        <v>64</v>
      </c>
      <c r="K22" s="17"/>
    </row>
    <row r="23" spans="1:11" ht="20.100000000000001" customHeight="1" thickBot="1" x14ac:dyDescent="0.3">
      <c r="A23" s="4" t="s">
        <v>21</v>
      </c>
      <c r="B23" s="16">
        <v>137181</v>
      </c>
      <c r="C23" s="15">
        <v>71395</v>
      </c>
      <c r="D23" s="15">
        <f>(B23+C23)/2</f>
        <v>104288</v>
      </c>
      <c r="E23" s="15">
        <v>0</v>
      </c>
      <c r="F23" s="16">
        <v>103772.83500000001</v>
      </c>
      <c r="G23" s="94">
        <v>0</v>
      </c>
      <c r="H23" s="90">
        <f t="shared" si="1"/>
        <v>103772.83500000001</v>
      </c>
      <c r="I23" s="90">
        <f t="shared" si="2"/>
        <v>32377.835000000006</v>
      </c>
      <c r="J23" s="28" t="s">
        <v>59</v>
      </c>
      <c r="K23" s="17"/>
    </row>
    <row r="24" spans="1:11" ht="20.100000000000001" customHeight="1" thickBot="1" x14ac:dyDescent="0.3">
      <c r="A24" s="4" t="s">
        <v>22</v>
      </c>
      <c r="B24" s="16">
        <v>169819</v>
      </c>
      <c r="C24" s="15">
        <v>47605</v>
      </c>
      <c r="D24" s="15">
        <f>(B24+C24)/2</f>
        <v>108712</v>
      </c>
      <c r="E24" s="15">
        <v>0</v>
      </c>
      <c r="F24" s="16">
        <v>73526.782999999996</v>
      </c>
      <c r="G24" s="94">
        <v>0</v>
      </c>
      <c r="H24" s="90">
        <f t="shared" si="1"/>
        <v>73526.782999999996</v>
      </c>
      <c r="I24" s="90">
        <f t="shared" si="2"/>
        <v>25921.782999999996</v>
      </c>
      <c r="J24" s="28" t="s">
        <v>59</v>
      </c>
      <c r="K24" s="17"/>
    </row>
    <row r="25" spans="1:11" ht="20.100000000000001" customHeight="1" thickBot="1" x14ac:dyDescent="0.3">
      <c r="A25" s="4" t="s">
        <v>23</v>
      </c>
      <c r="B25" s="16">
        <v>67272</v>
      </c>
      <c r="C25" s="15">
        <v>64709</v>
      </c>
      <c r="D25" s="15">
        <v>90946</v>
      </c>
      <c r="E25" s="15">
        <v>85399</v>
      </c>
      <c r="F25" s="16">
        <v>65081.979999999996</v>
      </c>
      <c r="G25" s="94">
        <f t="shared" si="0"/>
        <v>-23.790700125294212</v>
      </c>
      <c r="H25" s="90">
        <f t="shared" si="1"/>
        <v>-20317.020000000004</v>
      </c>
      <c r="I25" s="90">
        <f t="shared" si="2"/>
        <v>372.97999999999593</v>
      </c>
      <c r="J25" s="28" t="s">
        <v>62</v>
      </c>
      <c r="K25" s="17"/>
    </row>
    <row r="26" spans="1:11" ht="20.100000000000001" customHeight="1" thickBot="1" x14ac:dyDescent="0.3">
      <c r="A26" s="4" t="s">
        <v>24</v>
      </c>
      <c r="B26" s="16">
        <v>7907</v>
      </c>
      <c r="C26" s="15">
        <v>5822</v>
      </c>
      <c r="D26" s="15">
        <v>9263</v>
      </c>
      <c r="E26" s="15">
        <v>7013</v>
      </c>
      <c r="F26" s="16">
        <v>6092.6179999999995</v>
      </c>
      <c r="G26" s="94">
        <f t="shared" si="0"/>
        <v>-13.123941251960652</v>
      </c>
      <c r="H26" s="90">
        <f t="shared" si="1"/>
        <v>-920.38200000000052</v>
      </c>
      <c r="I26" s="90">
        <f t="shared" si="2"/>
        <v>270.61799999999948</v>
      </c>
      <c r="J26" s="28" t="s">
        <v>62</v>
      </c>
      <c r="K26" s="17"/>
    </row>
    <row r="27" spans="1:11" ht="20.100000000000001" customHeight="1" thickBot="1" x14ac:dyDescent="0.3">
      <c r="A27" s="4" t="s">
        <v>25</v>
      </c>
      <c r="B27" s="16">
        <v>41317</v>
      </c>
      <c r="C27" s="15">
        <v>29459</v>
      </c>
      <c r="D27" s="15">
        <v>53077</v>
      </c>
      <c r="E27" s="15">
        <v>42584</v>
      </c>
      <c r="F27" s="16">
        <v>20724.323</v>
      </c>
      <c r="G27" s="94">
        <f t="shared" si="0"/>
        <v>-51.333075803118547</v>
      </c>
      <c r="H27" s="90">
        <f t="shared" si="1"/>
        <v>-21859.677</v>
      </c>
      <c r="I27" s="90">
        <f t="shared" si="2"/>
        <v>-8734.6769999999997</v>
      </c>
      <c r="J27" s="28" t="s">
        <v>72</v>
      </c>
      <c r="K27" s="17"/>
    </row>
    <row r="28" spans="1:11" ht="20.100000000000001" customHeight="1" thickBot="1" x14ac:dyDescent="0.3">
      <c r="A28" s="4" t="s">
        <v>26</v>
      </c>
      <c r="B28" s="16">
        <v>135944</v>
      </c>
      <c r="C28" s="15">
        <v>166291</v>
      </c>
      <c r="D28" s="15">
        <v>149383</v>
      </c>
      <c r="E28" s="15">
        <v>122570</v>
      </c>
      <c r="F28" s="16">
        <v>99655.3</v>
      </c>
      <c r="G28" s="94">
        <f t="shared" si="0"/>
        <v>-18.695194582687442</v>
      </c>
      <c r="H28" s="90">
        <f t="shared" si="1"/>
        <v>-22914.699999999997</v>
      </c>
      <c r="I28" s="90">
        <f t="shared" si="2"/>
        <v>-66635.7</v>
      </c>
      <c r="J28" s="28" t="s">
        <v>62</v>
      </c>
      <c r="K28" s="17"/>
    </row>
    <row r="29" spans="1:11" ht="20.100000000000001" customHeight="1" thickBot="1" x14ac:dyDescent="0.3">
      <c r="A29" s="151" t="s">
        <v>27</v>
      </c>
      <c r="B29" s="152">
        <v>157294</v>
      </c>
      <c r="C29" s="153">
        <v>153956</v>
      </c>
      <c r="D29" s="153">
        <v>164130</v>
      </c>
      <c r="E29" s="152">
        <v>170580</v>
      </c>
      <c r="F29" s="152">
        <v>192924.75</v>
      </c>
      <c r="G29" s="154">
        <f t="shared" si="0"/>
        <v>13.099278930707001</v>
      </c>
      <c r="H29" s="90">
        <f t="shared" si="1"/>
        <v>22344.75</v>
      </c>
      <c r="I29" s="90">
        <f t="shared" si="2"/>
        <v>38968.75</v>
      </c>
      <c r="J29" s="95" t="s">
        <v>66</v>
      </c>
      <c r="K29" s="17"/>
    </row>
    <row r="30" spans="1:11" ht="20.100000000000001" customHeight="1" thickBot="1" x14ac:dyDescent="0.3">
      <c r="A30" s="151" t="s">
        <v>28</v>
      </c>
      <c r="B30" s="152">
        <v>86043</v>
      </c>
      <c r="C30" s="153">
        <v>76681</v>
      </c>
      <c r="D30" s="153">
        <v>94124</v>
      </c>
      <c r="E30" s="153">
        <v>81129</v>
      </c>
      <c r="F30" s="152">
        <v>89077.98</v>
      </c>
      <c r="G30" s="154">
        <f t="shared" si="0"/>
        <v>9.7979514107162622</v>
      </c>
      <c r="H30" s="90">
        <f t="shared" si="1"/>
        <v>7948.9799999999959</v>
      </c>
      <c r="I30" s="90">
        <f t="shared" si="2"/>
        <v>12396.979999999996</v>
      </c>
      <c r="J30" s="28" t="s">
        <v>62</v>
      </c>
      <c r="K30" s="17"/>
    </row>
    <row r="31" spans="1:11" ht="20.100000000000001" customHeight="1" thickBot="1" x14ac:dyDescent="0.3">
      <c r="A31" s="4" t="s">
        <v>29</v>
      </c>
      <c r="B31" s="16">
        <v>49427</v>
      </c>
      <c r="C31" s="16">
        <v>465</v>
      </c>
      <c r="D31" s="16">
        <v>941</v>
      </c>
      <c r="E31" s="16">
        <v>1009</v>
      </c>
      <c r="F31" s="16">
        <v>327.99</v>
      </c>
      <c r="G31" s="94">
        <f t="shared" si="0"/>
        <v>-67.493557978196222</v>
      </c>
      <c r="H31" s="90">
        <f t="shared" si="1"/>
        <v>-681.01</v>
      </c>
      <c r="I31" s="90">
        <f t="shared" si="2"/>
        <v>-137.01</v>
      </c>
      <c r="J31" s="101" t="s">
        <v>94</v>
      </c>
      <c r="K31" s="17"/>
    </row>
    <row r="32" spans="1:11" ht="20.100000000000001" customHeight="1" thickBot="1" x14ac:dyDescent="0.3">
      <c r="A32" s="4" t="s">
        <v>30</v>
      </c>
      <c r="B32" s="13">
        <v>3744</v>
      </c>
      <c r="C32" s="13">
        <v>94</v>
      </c>
      <c r="D32" s="16">
        <v>66</v>
      </c>
      <c r="E32" s="16">
        <v>108</v>
      </c>
      <c r="F32" s="16">
        <v>108.99000000000001</v>
      </c>
      <c r="G32" s="94">
        <f t="shared" si="0"/>
        <v>0.91666666666667518</v>
      </c>
      <c r="H32" s="90">
        <f t="shared" si="1"/>
        <v>0.99000000000000909</v>
      </c>
      <c r="I32" s="90">
        <f t="shared" si="2"/>
        <v>14.990000000000009</v>
      </c>
      <c r="J32" s="28" t="s">
        <v>62</v>
      </c>
      <c r="K32" s="17"/>
    </row>
    <row r="33" spans="1:11" ht="20.100000000000001" customHeight="1" thickBot="1" x14ac:dyDescent="0.3">
      <c r="A33" s="148" t="s">
        <v>31</v>
      </c>
      <c r="B33" s="149">
        <v>395481</v>
      </c>
      <c r="C33" s="149">
        <v>9041</v>
      </c>
      <c r="D33" s="149">
        <v>9469</v>
      </c>
      <c r="E33" s="149">
        <v>9414</v>
      </c>
      <c r="F33" s="149">
        <v>13401.98</v>
      </c>
      <c r="G33" s="150">
        <f t="shared" si="0"/>
        <v>42.362226471213084</v>
      </c>
      <c r="H33" s="90">
        <f t="shared" si="1"/>
        <v>3987.9799999999996</v>
      </c>
      <c r="I33" s="90">
        <f t="shared" si="2"/>
        <v>4360.9799999999996</v>
      </c>
      <c r="J33" s="101" t="s">
        <v>94</v>
      </c>
      <c r="K33" s="17"/>
    </row>
    <row r="34" spans="1:11" ht="20.100000000000001" customHeight="1" thickBot="1" x14ac:dyDescent="0.3">
      <c r="A34" s="148" t="s">
        <v>32</v>
      </c>
      <c r="B34" s="149">
        <v>12877</v>
      </c>
      <c r="C34" s="149">
        <v>173</v>
      </c>
      <c r="D34" s="149">
        <v>82</v>
      </c>
      <c r="E34" s="149">
        <v>0</v>
      </c>
      <c r="F34" s="149">
        <v>0</v>
      </c>
      <c r="G34" s="150">
        <v>0</v>
      </c>
      <c r="H34" s="90">
        <f t="shared" si="1"/>
        <v>0</v>
      </c>
      <c r="I34" s="90">
        <f t="shared" si="2"/>
        <v>-173</v>
      </c>
      <c r="J34" s="28" t="s">
        <v>95</v>
      </c>
      <c r="K34" s="17"/>
    </row>
    <row r="35" spans="1:11" ht="20.100000000000001" customHeight="1" thickBot="1" x14ac:dyDescent="0.3">
      <c r="A35" s="148" t="s">
        <v>33</v>
      </c>
      <c r="B35" s="149">
        <v>93477</v>
      </c>
      <c r="C35" s="149">
        <v>4331</v>
      </c>
      <c r="D35" s="149">
        <v>3189</v>
      </c>
      <c r="E35" s="149">
        <v>4561</v>
      </c>
      <c r="F35" s="149">
        <v>7063.99</v>
      </c>
      <c r="G35" s="150">
        <f t="shared" si="0"/>
        <v>54.87809690857268</v>
      </c>
      <c r="H35" s="90">
        <f t="shared" si="1"/>
        <v>2502.9899999999998</v>
      </c>
      <c r="I35" s="90">
        <f t="shared" si="2"/>
        <v>2732.99</v>
      </c>
      <c r="J35" s="101" t="s">
        <v>94</v>
      </c>
      <c r="K35" s="17"/>
    </row>
    <row r="36" spans="1:11" ht="20.100000000000001" customHeight="1" thickBot="1" x14ac:dyDescent="0.3">
      <c r="A36" s="148" t="s">
        <v>34</v>
      </c>
      <c r="B36" s="149">
        <v>487848</v>
      </c>
      <c r="C36" s="149">
        <v>693</v>
      </c>
      <c r="D36" s="149">
        <v>1723</v>
      </c>
      <c r="E36" s="149">
        <v>2433</v>
      </c>
      <c r="F36" s="149">
        <v>3821.98</v>
      </c>
      <c r="G36" s="150">
        <f t="shared" si="0"/>
        <v>57.089190300041103</v>
      </c>
      <c r="H36" s="90">
        <f t="shared" si="1"/>
        <v>1388.98</v>
      </c>
      <c r="I36" s="90">
        <f t="shared" si="2"/>
        <v>3128.98</v>
      </c>
      <c r="J36" s="101" t="s">
        <v>94</v>
      </c>
      <c r="K36" s="17"/>
    </row>
    <row r="37" spans="1:11" ht="20.100000000000001" customHeight="1" thickBot="1" x14ac:dyDescent="0.3">
      <c r="A37" s="4" t="s">
        <v>35</v>
      </c>
      <c r="B37" s="13">
        <v>278016</v>
      </c>
      <c r="C37" s="13">
        <v>275354</v>
      </c>
      <c r="D37" s="16">
        <v>252215</v>
      </c>
      <c r="E37" s="16">
        <v>258099</v>
      </c>
      <c r="F37" s="155">
        <v>284322.98</v>
      </c>
      <c r="G37" s="94">
        <f t="shared" si="0"/>
        <v>10.160434561931654</v>
      </c>
      <c r="H37" s="90">
        <f t="shared" si="1"/>
        <v>26223.979999999981</v>
      </c>
      <c r="I37" s="90">
        <f t="shared" si="2"/>
        <v>8968.9799999999814</v>
      </c>
      <c r="J37" s="28" t="s">
        <v>62</v>
      </c>
      <c r="K37" s="17"/>
    </row>
    <row r="38" spans="1:11" ht="20.100000000000001" customHeight="1" thickBot="1" x14ac:dyDescent="0.3">
      <c r="A38" s="148" t="s">
        <v>36</v>
      </c>
      <c r="B38" s="149">
        <v>0</v>
      </c>
      <c r="C38" s="149">
        <v>45592</v>
      </c>
      <c r="D38" s="149">
        <v>34217</v>
      </c>
      <c r="E38" s="149">
        <v>38754</v>
      </c>
      <c r="F38" s="149">
        <v>24333.989999999998</v>
      </c>
      <c r="G38" s="150">
        <f t="shared" si="0"/>
        <v>-37.209088094132227</v>
      </c>
      <c r="H38" s="90">
        <f t="shared" si="1"/>
        <v>-14420.010000000002</v>
      </c>
      <c r="I38" s="90">
        <f t="shared" si="2"/>
        <v>-21258.010000000002</v>
      </c>
      <c r="J38" s="28" t="s">
        <v>62</v>
      </c>
      <c r="K38" s="17"/>
    </row>
    <row r="39" spans="1:11" ht="20.100000000000001" customHeight="1" thickBot="1" x14ac:dyDescent="0.3">
      <c r="A39" s="148" t="s">
        <v>37</v>
      </c>
      <c r="B39" s="149">
        <v>182568</v>
      </c>
      <c r="C39" s="149">
        <v>45</v>
      </c>
      <c r="D39" s="149">
        <v>202</v>
      </c>
      <c r="E39" s="149">
        <v>312</v>
      </c>
      <c r="F39" s="155">
        <v>484.98</v>
      </c>
      <c r="G39" s="150">
        <f t="shared" si="0"/>
        <v>55.442307692307701</v>
      </c>
      <c r="H39" s="90">
        <f t="shared" si="1"/>
        <v>172.98000000000002</v>
      </c>
      <c r="I39" s="90">
        <f t="shared" si="2"/>
        <v>439.98</v>
      </c>
      <c r="J39" s="101" t="s">
        <v>94</v>
      </c>
      <c r="K39" s="17"/>
    </row>
    <row r="40" spans="1:11" ht="15.75" thickBot="1" x14ac:dyDescent="0.3">
      <c r="A40" s="4" t="s">
        <v>38</v>
      </c>
      <c r="B40" s="31">
        <v>875000</v>
      </c>
      <c r="C40" s="31">
        <v>893000</v>
      </c>
      <c r="D40" s="98">
        <v>868000</v>
      </c>
      <c r="E40" s="98">
        <v>814078</v>
      </c>
      <c r="F40" s="156">
        <v>831610</v>
      </c>
      <c r="G40" s="99">
        <f t="shared" si="0"/>
        <v>2.1536019889985969</v>
      </c>
      <c r="H40" s="90">
        <f t="shared" si="1"/>
        <v>17532</v>
      </c>
      <c r="I40" s="90">
        <f t="shared" si="2"/>
        <v>-61390</v>
      </c>
      <c r="J40" s="28" t="s">
        <v>62</v>
      </c>
      <c r="K40" s="17"/>
    </row>
    <row r="41" spans="1:11" ht="15.75" thickBot="1" x14ac:dyDescent="0.3">
      <c r="A41" s="1" t="s">
        <v>39</v>
      </c>
      <c r="B41" s="32">
        <v>15142</v>
      </c>
      <c r="C41" s="32">
        <v>15326</v>
      </c>
      <c r="D41" s="32">
        <v>29940</v>
      </c>
      <c r="E41" s="32">
        <v>9530</v>
      </c>
      <c r="F41" s="32">
        <v>8242.9600000000009</v>
      </c>
      <c r="G41" s="100">
        <f t="shared" si="0"/>
        <v>-13.505141657922341</v>
      </c>
      <c r="H41" s="90">
        <f t="shared" si="1"/>
        <v>-1287.0399999999991</v>
      </c>
      <c r="I41" s="90">
        <f t="shared" si="2"/>
        <v>-7083.0399999999991</v>
      </c>
      <c r="J41" s="29" t="s">
        <v>62</v>
      </c>
      <c r="K41" s="17"/>
    </row>
    <row r="42" spans="1:11" ht="15.75" thickBot="1" x14ac:dyDescent="0.3">
      <c r="B42" s="22">
        <f>SUM(B2:B41)</f>
        <v>6601921</v>
      </c>
      <c r="C42" s="22">
        <f>SUM(C2:C41)</f>
        <v>5345919</v>
      </c>
      <c r="D42" s="22">
        <f t="shared" ref="D42:E42" si="3">SUM(D2:D41)</f>
        <v>5789191</v>
      </c>
      <c r="E42" s="22">
        <f t="shared" si="3"/>
        <v>5228041</v>
      </c>
      <c r="F42" s="23">
        <f>SUM(F2:F41)</f>
        <v>5408650.0890000025</v>
      </c>
      <c r="G42" s="100">
        <f t="shared" si="0"/>
        <v>3.4546226588506568</v>
      </c>
      <c r="H42" s="158">
        <f>SUM(H2:H41)</f>
        <v>180609.08899999992</v>
      </c>
      <c r="I42" s="157">
        <f>SUM(I2:I41)</f>
        <v>62731.088999999956</v>
      </c>
    </row>
    <row r="43" spans="1:11" x14ac:dyDescent="0.25">
      <c r="F43" s="23"/>
    </row>
    <row r="44" spans="1:11" x14ac:dyDescent="0.25">
      <c r="F44" s="23">
        <f>F42*0.6</f>
        <v>3245190.0534000015</v>
      </c>
    </row>
    <row r="46" spans="1:11" x14ac:dyDescent="0.25">
      <c r="F46" s="2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zoomScaleNormal="100" workbookViewId="0">
      <pane xSplit="1" topLeftCell="B1" activePane="topRight" state="frozen"/>
      <selection pane="topRight" activeCell="J18" sqref="J18"/>
    </sheetView>
  </sheetViews>
  <sheetFormatPr baseColWidth="10" defaultRowHeight="15" x14ac:dyDescent="0.25"/>
  <cols>
    <col min="1" max="1" width="35.140625" customWidth="1"/>
    <col min="2" max="2" width="11.85546875" style="2" hidden="1" customWidth="1"/>
    <col min="3" max="3" width="13.5703125" style="2" hidden="1" customWidth="1"/>
    <col min="4" max="4" width="11.5703125" style="2" hidden="1" customWidth="1"/>
    <col min="5" max="5" width="11.42578125" customWidth="1"/>
    <col min="6" max="6" width="12" style="24" customWidth="1"/>
    <col min="7" max="7" width="10.85546875" style="2" customWidth="1"/>
    <col min="8" max="8" width="16.5703125" customWidth="1"/>
    <col min="9" max="9" width="83.5703125" customWidth="1"/>
    <col min="10" max="10" width="22.5703125" customWidth="1"/>
    <col min="11" max="11" width="53.85546875" customWidth="1"/>
    <col min="12" max="12" width="44.28515625" customWidth="1"/>
  </cols>
  <sheetData>
    <row r="1" spans="1:16" ht="39.75" customHeight="1" thickBot="1" x14ac:dyDescent="0.3">
      <c r="B1" s="19" t="s">
        <v>51</v>
      </c>
      <c r="C1" s="21" t="s">
        <v>47</v>
      </c>
      <c r="D1" s="20" t="s">
        <v>48</v>
      </c>
      <c r="E1" s="20" t="s">
        <v>55</v>
      </c>
      <c r="F1" s="20" t="s">
        <v>56</v>
      </c>
      <c r="G1" s="20" t="s">
        <v>57</v>
      </c>
      <c r="H1" s="20" t="s">
        <v>58</v>
      </c>
      <c r="I1" s="41" t="s">
        <v>63</v>
      </c>
    </row>
    <row r="2" spans="1:16" x14ac:dyDescent="0.25">
      <c r="A2" s="3" t="s">
        <v>0</v>
      </c>
      <c r="B2" s="70">
        <v>607.08999999999969</v>
      </c>
      <c r="C2" s="71">
        <v>659.30000000000018</v>
      </c>
      <c r="D2" s="72">
        <v>2236</v>
      </c>
      <c r="E2" s="52">
        <v>423</v>
      </c>
      <c r="F2" s="53">
        <v>414</v>
      </c>
      <c r="G2" s="78">
        <f>F2-E2</f>
        <v>-9</v>
      </c>
      <c r="H2" s="102">
        <f>G2/E2*100</f>
        <v>-2.1276595744680851</v>
      </c>
      <c r="I2" s="47" t="s">
        <v>62</v>
      </c>
    </row>
    <row r="3" spans="1:16" x14ac:dyDescent="0.25">
      <c r="A3" s="4" t="s">
        <v>1</v>
      </c>
      <c r="B3" s="70">
        <v>247.68000000000006</v>
      </c>
      <c r="C3" s="73">
        <v>128.78999999999996</v>
      </c>
      <c r="D3" s="74">
        <v>94</v>
      </c>
      <c r="E3" s="50">
        <v>121</v>
      </c>
      <c r="F3" s="55">
        <v>57</v>
      </c>
      <c r="G3" s="79">
        <f t="shared" ref="G3:G42" si="0">F3-E3</f>
        <v>-64</v>
      </c>
      <c r="H3" s="83">
        <f t="shared" ref="H3" si="1">G3/E3*100</f>
        <v>-52.892561983471076</v>
      </c>
      <c r="I3" s="48" t="s">
        <v>62</v>
      </c>
    </row>
    <row r="4" spans="1:16" x14ac:dyDescent="0.25">
      <c r="A4" s="4" t="s">
        <v>2</v>
      </c>
      <c r="B4" s="75">
        <v>0</v>
      </c>
      <c r="C4" s="73">
        <v>0</v>
      </c>
      <c r="D4" s="74">
        <v>0</v>
      </c>
      <c r="E4" s="50">
        <v>0</v>
      </c>
      <c r="F4" s="55">
        <v>0</v>
      </c>
      <c r="G4" s="79"/>
      <c r="H4" s="83" t="s">
        <v>42</v>
      </c>
      <c r="I4" s="44" t="s">
        <v>62</v>
      </c>
    </row>
    <row r="5" spans="1:16" x14ac:dyDescent="0.25">
      <c r="A5" s="4" t="s">
        <v>3</v>
      </c>
      <c r="B5" s="70">
        <v>361.05999999999995</v>
      </c>
      <c r="C5" s="73">
        <v>111</v>
      </c>
      <c r="D5" s="74">
        <v>58</v>
      </c>
      <c r="E5" s="50">
        <v>13</v>
      </c>
      <c r="F5" s="55">
        <v>122</v>
      </c>
      <c r="G5" s="79">
        <f t="shared" si="0"/>
        <v>109</v>
      </c>
      <c r="H5" s="83">
        <f t="shared" ref="H5:H32" si="2">G5/E5*100</f>
        <v>838.46153846153845</v>
      </c>
      <c r="I5" s="44" t="s">
        <v>82</v>
      </c>
    </row>
    <row r="6" spans="1:16" x14ac:dyDescent="0.25">
      <c r="A6" s="4" t="s">
        <v>4</v>
      </c>
      <c r="B6" s="70">
        <v>165.70000000000005</v>
      </c>
      <c r="C6" s="73">
        <v>259.76</v>
      </c>
      <c r="D6" s="74">
        <v>243</v>
      </c>
      <c r="E6" s="50">
        <v>176</v>
      </c>
      <c r="F6" s="55">
        <v>164</v>
      </c>
      <c r="G6" s="79">
        <f t="shared" si="0"/>
        <v>-12</v>
      </c>
      <c r="H6" s="83">
        <f t="shared" si="2"/>
        <v>-6.8181818181818175</v>
      </c>
      <c r="I6" s="44" t="s">
        <v>62</v>
      </c>
    </row>
    <row r="7" spans="1:16" x14ac:dyDescent="0.25">
      <c r="A7" s="4" t="s">
        <v>5</v>
      </c>
      <c r="B7" s="70">
        <v>72.651999999999958</v>
      </c>
      <c r="C7" s="73">
        <v>56.335000000000036</v>
      </c>
      <c r="D7" s="74">
        <v>73</v>
      </c>
      <c r="E7" s="50">
        <v>68</v>
      </c>
      <c r="F7" s="55">
        <v>48.68</v>
      </c>
      <c r="G7" s="79">
        <f t="shared" si="0"/>
        <v>-19.32</v>
      </c>
      <c r="H7" s="83">
        <f t="shared" si="2"/>
        <v>-28.411764705882351</v>
      </c>
      <c r="I7" s="44" t="s">
        <v>62</v>
      </c>
    </row>
    <row r="8" spans="1:16" x14ac:dyDescent="0.25">
      <c r="A8" s="4" t="s">
        <v>6</v>
      </c>
      <c r="B8" s="70">
        <v>54.281000000000006</v>
      </c>
      <c r="C8" s="73">
        <v>31.64100000000002</v>
      </c>
      <c r="D8" s="74">
        <v>60</v>
      </c>
      <c r="E8" s="50">
        <v>90</v>
      </c>
      <c r="F8" s="55">
        <v>105</v>
      </c>
      <c r="G8" s="79">
        <f t="shared" si="0"/>
        <v>15</v>
      </c>
      <c r="H8" s="83">
        <f t="shared" si="2"/>
        <v>16.666666666666664</v>
      </c>
      <c r="I8" s="44" t="s">
        <v>68</v>
      </c>
    </row>
    <row r="9" spans="1:16" x14ac:dyDescent="0.25">
      <c r="A9" s="4" t="s">
        <v>7</v>
      </c>
      <c r="B9" s="70">
        <v>2979.6419999999998</v>
      </c>
      <c r="C9" s="73">
        <v>2369.1610000000001</v>
      </c>
      <c r="D9" s="74">
        <v>3668</v>
      </c>
      <c r="E9" s="50">
        <v>2082</v>
      </c>
      <c r="F9" s="55">
        <v>2663</v>
      </c>
      <c r="G9" s="79">
        <f t="shared" si="0"/>
        <v>581</v>
      </c>
      <c r="H9" s="83">
        <f t="shared" si="2"/>
        <v>27.905859750240154</v>
      </c>
      <c r="I9" s="45" t="s">
        <v>105</v>
      </c>
    </row>
    <row r="10" spans="1:16" x14ac:dyDescent="0.25">
      <c r="A10" s="4" t="s">
        <v>43</v>
      </c>
      <c r="B10" s="70">
        <v>4111.54</v>
      </c>
      <c r="C10" s="73">
        <v>557.67000000000007</v>
      </c>
      <c r="D10" s="74">
        <v>975</v>
      </c>
      <c r="E10" s="50">
        <v>1117</v>
      </c>
      <c r="F10" s="55">
        <v>783</v>
      </c>
      <c r="G10" s="79">
        <f t="shared" si="0"/>
        <v>-334</v>
      </c>
      <c r="H10" s="83">
        <f t="shared" si="2"/>
        <v>-29.90152193375112</v>
      </c>
      <c r="I10" s="44" t="s">
        <v>62</v>
      </c>
    </row>
    <row r="11" spans="1:16" x14ac:dyDescent="0.25">
      <c r="A11" s="4" t="s">
        <v>44</v>
      </c>
      <c r="B11" s="70">
        <v>5432.2</v>
      </c>
      <c r="C11" s="73">
        <v>1052.8000000000002</v>
      </c>
      <c r="D11" s="74">
        <v>864</v>
      </c>
      <c r="E11" s="50">
        <v>1144</v>
      </c>
      <c r="F11" s="55">
        <v>1369</v>
      </c>
      <c r="G11" s="79">
        <f t="shared" si="0"/>
        <v>225</v>
      </c>
      <c r="H11" s="83">
        <f t="shared" si="2"/>
        <v>19.667832167832167</v>
      </c>
      <c r="I11" s="44" t="s">
        <v>62</v>
      </c>
    </row>
    <row r="12" spans="1:16" x14ac:dyDescent="0.25">
      <c r="A12" s="4" t="s">
        <v>9</v>
      </c>
      <c r="B12" s="70">
        <v>9312.2200000000012</v>
      </c>
      <c r="C12" s="73">
        <v>552.48999999999978</v>
      </c>
      <c r="D12" s="74">
        <v>275</v>
      </c>
      <c r="E12" s="50">
        <v>816</v>
      </c>
      <c r="F12" s="55">
        <v>768</v>
      </c>
      <c r="G12" s="79">
        <f t="shared" si="0"/>
        <v>-48</v>
      </c>
      <c r="H12" s="83">
        <f t="shared" si="2"/>
        <v>-5.8823529411764701</v>
      </c>
      <c r="I12" s="44" t="s">
        <v>62</v>
      </c>
    </row>
    <row r="13" spans="1:16" x14ac:dyDescent="0.25">
      <c r="A13" s="4" t="s">
        <v>45</v>
      </c>
      <c r="B13" s="70">
        <v>3143.9810000000007</v>
      </c>
      <c r="C13" s="73">
        <v>2280.7599999999984</v>
      </c>
      <c r="D13" s="74">
        <v>3834</v>
      </c>
      <c r="E13" s="50">
        <v>4570</v>
      </c>
      <c r="F13" s="55">
        <v>2817</v>
      </c>
      <c r="G13" s="79">
        <f t="shared" si="0"/>
        <v>-1753</v>
      </c>
      <c r="H13" s="83">
        <f t="shared" si="2"/>
        <v>-38.358862144420129</v>
      </c>
      <c r="I13" s="49" t="s">
        <v>62</v>
      </c>
      <c r="K13" s="43"/>
      <c r="L13" s="43"/>
      <c r="M13" s="43"/>
      <c r="N13" s="42"/>
      <c r="O13" s="42"/>
      <c r="P13" s="42"/>
    </row>
    <row r="14" spans="1:16" x14ac:dyDescent="0.25">
      <c r="A14" s="4" t="s">
        <v>11</v>
      </c>
      <c r="B14" s="70">
        <v>304.8090000000002</v>
      </c>
      <c r="C14" s="73">
        <v>139</v>
      </c>
      <c r="D14" s="74">
        <v>225</v>
      </c>
      <c r="E14" s="50">
        <v>164</v>
      </c>
      <c r="F14" s="55">
        <v>286</v>
      </c>
      <c r="G14" s="79">
        <f t="shared" si="0"/>
        <v>122</v>
      </c>
      <c r="H14" s="83">
        <f t="shared" si="2"/>
        <v>74.390243902439025</v>
      </c>
      <c r="I14" s="45" t="s">
        <v>69</v>
      </c>
      <c r="K14" s="43"/>
      <c r="L14" s="43"/>
      <c r="M14" s="43"/>
    </row>
    <row r="15" spans="1:16" x14ac:dyDescent="0.25">
      <c r="A15" s="4" t="s">
        <v>12</v>
      </c>
      <c r="B15" s="70">
        <v>920.0199999999993</v>
      </c>
      <c r="C15" s="73">
        <v>642.04000000000019</v>
      </c>
      <c r="D15" s="74">
        <v>1427</v>
      </c>
      <c r="E15" s="50">
        <v>892</v>
      </c>
      <c r="F15" s="55">
        <v>963</v>
      </c>
      <c r="G15" s="79">
        <f t="shared" si="0"/>
        <v>71</v>
      </c>
      <c r="H15" s="83">
        <f t="shared" si="2"/>
        <v>7.9596412556053808</v>
      </c>
      <c r="I15" s="44" t="s">
        <v>62</v>
      </c>
    </row>
    <row r="16" spans="1:16" x14ac:dyDescent="0.25">
      <c r="A16" s="4" t="s">
        <v>13</v>
      </c>
      <c r="B16" s="70">
        <v>120.49000000000001</v>
      </c>
      <c r="C16" s="73">
        <v>85.180000000000064</v>
      </c>
      <c r="D16" s="74">
        <v>122</v>
      </c>
      <c r="E16" s="50">
        <v>353</v>
      </c>
      <c r="F16" s="55">
        <v>101</v>
      </c>
      <c r="G16" s="79">
        <f t="shared" si="0"/>
        <v>-252</v>
      </c>
      <c r="H16" s="83">
        <f t="shared" si="2"/>
        <v>-71.388101983002827</v>
      </c>
      <c r="I16" s="45" t="s">
        <v>83</v>
      </c>
    </row>
    <row r="17" spans="1:11" x14ac:dyDescent="0.25">
      <c r="A17" s="4" t="s">
        <v>14</v>
      </c>
      <c r="B17" s="70">
        <v>0</v>
      </c>
      <c r="C17" s="73">
        <v>434.91000000000008</v>
      </c>
      <c r="D17" s="74">
        <v>399</v>
      </c>
      <c r="E17" s="50">
        <v>480</v>
      </c>
      <c r="F17" s="55">
        <v>669</v>
      </c>
      <c r="G17" s="79">
        <f t="shared" si="0"/>
        <v>189</v>
      </c>
      <c r="H17" s="83">
        <f t="shared" si="2"/>
        <v>39.375</v>
      </c>
      <c r="I17" s="45" t="s">
        <v>85</v>
      </c>
    </row>
    <row r="18" spans="1:11" x14ac:dyDescent="0.25">
      <c r="A18" s="4" t="s">
        <v>15</v>
      </c>
      <c r="B18" s="70">
        <v>8.0949999999999989</v>
      </c>
      <c r="C18" s="73">
        <v>8.5840000000000032</v>
      </c>
      <c r="D18" s="74">
        <v>23</v>
      </c>
      <c r="E18" s="50">
        <v>12</v>
      </c>
      <c r="F18" s="55">
        <v>12.9</v>
      </c>
      <c r="G18" s="79">
        <f t="shared" si="0"/>
        <v>0.90000000000000036</v>
      </c>
      <c r="H18" s="83">
        <f t="shared" si="2"/>
        <v>7.5000000000000027</v>
      </c>
      <c r="I18" s="44" t="s">
        <v>70</v>
      </c>
    </row>
    <row r="19" spans="1:11" x14ac:dyDescent="0.25">
      <c r="A19" s="4" t="s">
        <v>16</v>
      </c>
      <c r="B19" s="70">
        <v>12.379999999999995</v>
      </c>
      <c r="C19" s="73">
        <v>11.330000000000041</v>
      </c>
      <c r="D19" s="74">
        <f>(B19+C19)/2</f>
        <v>11.855000000000018</v>
      </c>
      <c r="E19" s="50">
        <v>26</v>
      </c>
      <c r="F19" s="55">
        <v>765</v>
      </c>
      <c r="G19" s="79">
        <f t="shared" si="0"/>
        <v>739</v>
      </c>
      <c r="H19" s="83">
        <f t="shared" si="2"/>
        <v>2842.3076923076924</v>
      </c>
      <c r="I19" s="44" t="s">
        <v>96</v>
      </c>
    </row>
    <row r="20" spans="1:11" x14ac:dyDescent="0.25">
      <c r="A20" s="4" t="s">
        <v>17</v>
      </c>
      <c r="B20" s="70">
        <v>185.48299999999995</v>
      </c>
      <c r="C20" s="73">
        <v>767.51700000000005</v>
      </c>
      <c r="D20" s="74">
        <v>122</v>
      </c>
      <c r="E20" s="50">
        <v>1088</v>
      </c>
      <c r="F20" s="55">
        <v>87</v>
      </c>
      <c r="G20" s="79">
        <f t="shared" si="0"/>
        <v>-1001</v>
      </c>
      <c r="H20" s="83">
        <f t="shared" si="2"/>
        <v>-92.003676470588232</v>
      </c>
      <c r="I20" s="45" t="s">
        <v>83</v>
      </c>
    </row>
    <row r="21" spans="1:11" x14ac:dyDescent="0.25">
      <c r="A21" s="4" t="s">
        <v>18</v>
      </c>
      <c r="B21" s="70">
        <v>15.284999999999968</v>
      </c>
      <c r="C21" s="73">
        <v>61.920000000000016</v>
      </c>
      <c r="D21" s="74">
        <v>116</v>
      </c>
      <c r="E21" s="50">
        <v>64</v>
      </c>
      <c r="F21" s="55">
        <v>82</v>
      </c>
      <c r="G21" s="79">
        <f t="shared" si="0"/>
        <v>18</v>
      </c>
      <c r="H21" s="83">
        <f t="shared" si="2"/>
        <v>28.125</v>
      </c>
      <c r="I21" s="45" t="s">
        <v>85</v>
      </c>
    </row>
    <row r="22" spans="1:11" x14ac:dyDescent="0.25">
      <c r="A22" s="4" t="s">
        <v>19</v>
      </c>
      <c r="B22" s="85">
        <v>2230.5100000000002</v>
      </c>
      <c r="C22" s="73">
        <v>851.56</v>
      </c>
      <c r="D22" s="74">
        <v>820</v>
      </c>
      <c r="E22" s="50">
        <v>199</v>
      </c>
      <c r="F22" s="55">
        <v>275</v>
      </c>
      <c r="G22" s="79">
        <f t="shared" si="0"/>
        <v>76</v>
      </c>
      <c r="H22" s="83">
        <f t="shared" si="2"/>
        <v>38.190954773869343</v>
      </c>
      <c r="I22" s="45" t="s">
        <v>84</v>
      </c>
    </row>
    <row r="23" spans="1:11" x14ac:dyDescent="0.25">
      <c r="A23" s="4" t="s">
        <v>20</v>
      </c>
      <c r="B23" s="70">
        <v>2524.2860000000001</v>
      </c>
      <c r="C23" s="76">
        <v>700.1260000000002</v>
      </c>
      <c r="D23" s="77">
        <v>652</v>
      </c>
      <c r="E23" s="66">
        <v>1241</v>
      </c>
      <c r="F23" s="67">
        <v>933</v>
      </c>
      <c r="G23" s="79">
        <f t="shared" si="0"/>
        <v>-308</v>
      </c>
      <c r="H23" s="83">
        <f t="shared" si="2"/>
        <v>-24.818694601128122</v>
      </c>
      <c r="I23" s="44" t="s">
        <v>62</v>
      </c>
    </row>
    <row r="24" spans="1:11" x14ac:dyDescent="0.25">
      <c r="A24" s="4" t="s">
        <v>21</v>
      </c>
      <c r="B24" s="70">
        <v>557.48500000000058</v>
      </c>
      <c r="C24" s="76">
        <v>311.02099999999973</v>
      </c>
      <c r="D24" s="77">
        <v>376</v>
      </c>
      <c r="E24" s="66">
        <v>433</v>
      </c>
      <c r="F24" s="67">
        <v>428</v>
      </c>
      <c r="G24" s="79">
        <f t="shared" si="0"/>
        <v>-5</v>
      </c>
      <c r="H24" s="83">
        <f t="shared" si="2"/>
        <v>-1.1547344110854503</v>
      </c>
      <c r="I24" s="44" t="s">
        <v>62</v>
      </c>
    </row>
    <row r="25" spans="1:11" x14ac:dyDescent="0.25">
      <c r="A25" s="4" t="s">
        <v>22</v>
      </c>
      <c r="B25" s="70">
        <v>85.92999999999995</v>
      </c>
      <c r="C25" s="76">
        <v>144.48000000000002</v>
      </c>
      <c r="D25" s="77">
        <v>67</v>
      </c>
      <c r="E25" s="50">
        <v>304</v>
      </c>
      <c r="F25" s="67">
        <v>49</v>
      </c>
      <c r="G25" s="79">
        <f t="shared" si="0"/>
        <v>-255</v>
      </c>
      <c r="H25" s="83">
        <f t="shared" si="2"/>
        <v>-83.881578947368425</v>
      </c>
      <c r="I25" s="45" t="s">
        <v>85</v>
      </c>
      <c r="K25" t="s">
        <v>74</v>
      </c>
    </row>
    <row r="26" spans="1:11" x14ac:dyDescent="0.25">
      <c r="A26" s="4" t="s">
        <v>23</v>
      </c>
      <c r="B26" s="70">
        <v>347.19300000000021</v>
      </c>
      <c r="C26" s="76">
        <v>188.66799999999989</v>
      </c>
      <c r="D26" s="77">
        <v>224</v>
      </c>
      <c r="E26" s="50">
        <v>252</v>
      </c>
      <c r="F26" s="55">
        <v>297</v>
      </c>
      <c r="G26" s="80">
        <f t="shared" si="0"/>
        <v>45</v>
      </c>
      <c r="H26" s="86">
        <f t="shared" si="2"/>
        <v>17.857142857142858</v>
      </c>
      <c r="I26" s="44" t="s">
        <v>62</v>
      </c>
    </row>
    <row r="27" spans="1:11" x14ac:dyDescent="0.25">
      <c r="A27" s="4" t="s">
        <v>24</v>
      </c>
      <c r="B27" s="70">
        <v>32.085999999999984</v>
      </c>
      <c r="C27" s="76">
        <v>21.40100000000001</v>
      </c>
      <c r="D27" s="77">
        <v>23</v>
      </c>
      <c r="E27" s="66">
        <v>22</v>
      </c>
      <c r="F27" s="55">
        <v>190</v>
      </c>
      <c r="G27" s="80">
        <f t="shared" si="0"/>
        <v>168</v>
      </c>
      <c r="H27" s="86">
        <f t="shared" si="2"/>
        <v>763.63636363636363</v>
      </c>
      <c r="I27" s="45" t="s">
        <v>85</v>
      </c>
    </row>
    <row r="28" spans="1:11" x14ac:dyDescent="0.25">
      <c r="A28" s="4" t="s">
        <v>25</v>
      </c>
      <c r="B28" s="70">
        <v>334.09999999999991</v>
      </c>
      <c r="C28" s="76">
        <v>343.84000000000015</v>
      </c>
      <c r="D28" s="77">
        <v>883</v>
      </c>
      <c r="E28" s="50">
        <v>717</v>
      </c>
      <c r="F28" s="55">
        <v>129</v>
      </c>
      <c r="G28" s="82">
        <f t="shared" si="0"/>
        <v>-588</v>
      </c>
      <c r="H28" s="83">
        <f t="shared" si="2"/>
        <v>-82.008368200836827</v>
      </c>
      <c r="I28" s="45" t="s">
        <v>71</v>
      </c>
    </row>
    <row r="29" spans="1:11" x14ac:dyDescent="0.25">
      <c r="A29" s="4" t="s">
        <v>26</v>
      </c>
      <c r="B29" s="70">
        <v>285.09500000000025</v>
      </c>
      <c r="C29" s="76">
        <v>271.31899999999996</v>
      </c>
      <c r="D29" s="77">
        <v>376</v>
      </c>
      <c r="E29" s="50">
        <v>362</v>
      </c>
      <c r="F29" s="55">
        <v>436</v>
      </c>
      <c r="G29" s="80">
        <f t="shared" si="0"/>
        <v>74</v>
      </c>
      <c r="H29" s="86">
        <f t="shared" si="2"/>
        <v>20.441988950276244</v>
      </c>
      <c r="I29" s="44" t="s">
        <v>62</v>
      </c>
    </row>
    <row r="30" spans="1:11" x14ac:dyDescent="0.25">
      <c r="A30" s="4" t="s">
        <v>27</v>
      </c>
      <c r="B30" s="70">
        <v>741</v>
      </c>
      <c r="C30" s="76">
        <v>609</v>
      </c>
      <c r="D30" s="77">
        <v>708</v>
      </c>
      <c r="E30" s="50">
        <v>946</v>
      </c>
      <c r="F30" s="55">
        <v>1131</v>
      </c>
      <c r="G30" s="80">
        <f t="shared" si="0"/>
        <v>185</v>
      </c>
      <c r="H30" s="86">
        <f t="shared" si="2"/>
        <v>19.556025369978858</v>
      </c>
      <c r="I30" s="44" t="s">
        <v>62</v>
      </c>
    </row>
    <row r="31" spans="1:11" x14ac:dyDescent="0.25">
      <c r="A31" s="4" t="s">
        <v>28</v>
      </c>
      <c r="B31" s="70">
        <v>294</v>
      </c>
      <c r="C31" s="76">
        <v>367</v>
      </c>
      <c r="D31" s="77">
        <v>408</v>
      </c>
      <c r="E31" s="66">
        <v>310</v>
      </c>
      <c r="F31" s="67">
        <v>392</v>
      </c>
      <c r="G31" s="80">
        <f t="shared" si="0"/>
        <v>82</v>
      </c>
      <c r="H31" s="86">
        <f t="shared" si="2"/>
        <v>26.451612903225808</v>
      </c>
      <c r="I31" s="45" t="s">
        <v>85</v>
      </c>
    </row>
    <row r="32" spans="1:11" x14ac:dyDescent="0.25">
      <c r="A32" s="4" t="s">
        <v>29</v>
      </c>
      <c r="B32" s="70">
        <v>80.475999999999999</v>
      </c>
      <c r="C32" s="76">
        <v>37.976999999999975</v>
      </c>
      <c r="D32" s="77">
        <v>88</v>
      </c>
      <c r="E32" s="50">
        <v>95</v>
      </c>
      <c r="F32" s="55">
        <v>112</v>
      </c>
      <c r="G32" s="82">
        <f t="shared" si="0"/>
        <v>17</v>
      </c>
      <c r="H32" s="83">
        <f t="shared" si="2"/>
        <v>17.894736842105264</v>
      </c>
      <c r="I32" s="44" t="s">
        <v>62</v>
      </c>
    </row>
    <row r="33" spans="1:12" x14ac:dyDescent="0.25">
      <c r="A33" s="4" t="s">
        <v>30</v>
      </c>
      <c r="B33" s="75">
        <v>0</v>
      </c>
      <c r="C33" s="76">
        <v>0</v>
      </c>
      <c r="D33" s="77">
        <v>0</v>
      </c>
      <c r="E33" s="66">
        <v>0</v>
      </c>
      <c r="F33" s="67">
        <v>0</v>
      </c>
      <c r="G33" s="79">
        <f t="shared" si="0"/>
        <v>0</v>
      </c>
      <c r="H33" s="83" t="s">
        <v>42</v>
      </c>
      <c r="I33" s="44" t="s">
        <v>73</v>
      </c>
    </row>
    <row r="34" spans="1:12" x14ac:dyDescent="0.25">
      <c r="A34" s="4" t="s">
        <v>31</v>
      </c>
      <c r="B34" s="70">
        <v>543.34400000000005</v>
      </c>
      <c r="C34" s="76">
        <v>3001</v>
      </c>
      <c r="D34" s="77">
        <v>398</v>
      </c>
      <c r="E34" s="66">
        <v>333</v>
      </c>
      <c r="F34" s="67">
        <v>330</v>
      </c>
      <c r="G34" s="79">
        <f t="shared" si="0"/>
        <v>-3</v>
      </c>
      <c r="H34" s="83">
        <f t="shared" ref="H34:H38" si="3">G34/E34*100</f>
        <v>-0.90090090090090091</v>
      </c>
      <c r="I34" s="44" t="s">
        <v>62</v>
      </c>
    </row>
    <row r="35" spans="1:12" x14ac:dyDescent="0.25">
      <c r="A35" s="4" t="s">
        <v>32</v>
      </c>
      <c r="B35" s="70">
        <v>262.82000000000016</v>
      </c>
      <c r="C35" s="76">
        <v>862.84999999999991</v>
      </c>
      <c r="D35" s="77">
        <v>300</v>
      </c>
      <c r="E35" s="50">
        <v>65</v>
      </c>
      <c r="F35" s="55">
        <v>0</v>
      </c>
      <c r="G35" s="82">
        <f t="shared" si="0"/>
        <v>-65</v>
      </c>
      <c r="H35" s="83">
        <f t="shared" si="3"/>
        <v>-100</v>
      </c>
      <c r="I35" s="46" t="s">
        <v>75</v>
      </c>
    </row>
    <row r="36" spans="1:12" x14ac:dyDescent="0.25">
      <c r="A36" s="4" t="s">
        <v>33</v>
      </c>
      <c r="B36" s="70">
        <v>130.84000000000015</v>
      </c>
      <c r="C36" s="76">
        <v>80.309999999999945</v>
      </c>
      <c r="D36" s="77">
        <v>0</v>
      </c>
      <c r="E36" s="50">
        <v>123</v>
      </c>
      <c r="F36" s="67">
        <v>92</v>
      </c>
      <c r="G36" s="79">
        <f t="shared" si="0"/>
        <v>-31</v>
      </c>
      <c r="H36" s="83">
        <f t="shared" si="3"/>
        <v>-25.203252032520325</v>
      </c>
      <c r="I36" s="44" t="s">
        <v>62</v>
      </c>
    </row>
    <row r="37" spans="1:12" x14ac:dyDescent="0.25">
      <c r="A37" s="4" t="s">
        <v>34</v>
      </c>
      <c r="B37" s="70">
        <v>442.15800000000013</v>
      </c>
      <c r="C37" s="76">
        <v>926.11299999999983</v>
      </c>
      <c r="D37" s="77">
        <v>414</v>
      </c>
      <c r="E37" s="66">
        <v>656</v>
      </c>
      <c r="F37" s="67">
        <v>235</v>
      </c>
      <c r="G37" s="79">
        <f t="shared" si="0"/>
        <v>-421</v>
      </c>
      <c r="H37" s="83">
        <f t="shared" si="3"/>
        <v>-64.176829268292678</v>
      </c>
      <c r="I37" s="44" t="s">
        <v>62</v>
      </c>
    </row>
    <row r="38" spans="1:12" x14ac:dyDescent="0.25">
      <c r="A38" s="4" t="s">
        <v>35</v>
      </c>
      <c r="B38" s="70">
        <v>24750</v>
      </c>
      <c r="C38" s="76">
        <v>26339</v>
      </c>
      <c r="D38" s="77">
        <v>21204</v>
      </c>
      <c r="E38" s="66">
        <v>23314</v>
      </c>
      <c r="F38" s="67">
        <v>20351</v>
      </c>
      <c r="G38" s="79">
        <f t="shared" si="0"/>
        <v>-2963</v>
      </c>
      <c r="H38" s="83">
        <f t="shared" si="3"/>
        <v>-12.709101827228276</v>
      </c>
      <c r="I38" s="44" t="s">
        <v>62</v>
      </c>
      <c r="L38" s="26"/>
    </row>
    <row r="39" spans="1:12" x14ac:dyDescent="0.25">
      <c r="A39" s="4" t="s">
        <v>36</v>
      </c>
      <c r="B39" s="70">
        <v>41.875</v>
      </c>
      <c r="C39" s="76">
        <v>0</v>
      </c>
      <c r="D39" s="77">
        <v>2235</v>
      </c>
      <c r="E39" s="50">
        <v>0</v>
      </c>
      <c r="F39" s="67">
        <v>0</v>
      </c>
      <c r="G39" s="79">
        <f t="shared" si="0"/>
        <v>0</v>
      </c>
      <c r="H39" s="83" t="s">
        <v>42</v>
      </c>
      <c r="I39" s="44" t="s">
        <v>62</v>
      </c>
    </row>
    <row r="40" spans="1:12" x14ac:dyDescent="0.25">
      <c r="A40" s="4" t="s">
        <v>37</v>
      </c>
      <c r="B40" s="70">
        <v>185.44600000000014</v>
      </c>
      <c r="C40" s="76">
        <v>137.6869999999999</v>
      </c>
      <c r="D40" s="77">
        <v>176</v>
      </c>
      <c r="E40" s="50">
        <v>149</v>
      </c>
      <c r="F40" s="55">
        <v>139</v>
      </c>
      <c r="G40" s="82">
        <f t="shared" si="0"/>
        <v>-10</v>
      </c>
      <c r="H40" s="83">
        <f t="shared" ref="H40:H42" si="4">G40/E40*100</f>
        <v>-6.7114093959731544</v>
      </c>
      <c r="I40" s="44" t="s">
        <v>62</v>
      </c>
    </row>
    <row r="41" spans="1:12" ht="15.75" thickBot="1" x14ac:dyDescent="0.3">
      <c r="A41" s="8" t="s">
        <v>38</v>
      </c>
      <c r="B41" s="103">
        <v>6624.6499999999942</v>
      </c>
      <c r="C41" s="104">
        <v>7834</v>
      </c>
      <c r="D41" s="105">
        <v>11147</v>
      </c>
      <c r="E41" s="106">
        <v>12550</v>
      </c>
      <c r="F41" s="107">
        <v>11524.42</v>
      </c>
      <c r="G41" s="108">
        <f t="shared" si="0"/>
        <v>-1025.58</v>
      </c>
      <c r="H41" s="109">
        <f t="shared" si="4"/>
        <v>-8.171952191235059</v>
      </c>
      <c r="I41" s="44" t="s">
        <v>62</v>
      </c>
    </row>
    <row r="42" spans="1:12" ht="15.75" thickBot="1" x14ac:dyDescent="0.3">
      <c r="A42" s="1" t="s">
        <v>46</v>
      </c>
      <c r="B42" s="110">
        <v>11932</v>
      </c>
      <c r="C42" s="111">
        <v>3410</v>
      </c>
      <c r="D42" s="112" t="s">
        <v>52</v>
      </c>
      <c r="E42" s="113">
        <v>9142</v>
      </c>
      <c r="F42" s="114">
        <v>3273</v>
      </c>
      <c r="G42" s="115">
        <f t="shared" si="0"/>
        <v>-5869</v>
      </c>
      <c r="H42" s="116">
        <f t="shared" si="4"/>
        <v>-64.198206081820175</v>
      </c>
      <c r="I42" s="84" t="s">
        <v>62</v>
      </c>
    </row>
    <row r="43" spans="1:12" x14ac:dyDescent="0.25">
      <c r="B43" s="68"/>
      <c r="C43" s="69"/>
      <c r="E43" s="38"/>
      <c r="F43" s="38"/>
      <c r="G43" s="39"/>
      <c r="H43" s="39"/>
      <c r="I43" s="9"/>
    </row>
    <row r="44" spans="1:12" ht="18.75" x14ac:dyDescent="0.25">
      <c r="F44" s="40"/>
    </row>
    <row r="45" spans="1:12" ht="18.75" x14ac:dyDescent="0.25">
      <c r="F45" s="40"/>
    </row>
    <row r="47" spans="1:12" ht="18.75" x14ac:dyDescent="0.3">
      <c r="K47" s="2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Normal="100" workbookViewId="0">
      <selection activeCell="L35" sqref="L35"/>
    </sheetView>
  </sheetViews>
  <sheetFormatPr baseColWidth="10" defaultRowHeight="15" x14ac:dyDescent="0.25"/>
  <cols>
    <col min="1" max="1" width="30.7109375" customWidth="1"/>
    <col min="2" max="4" width="13.28515625" style="9" customWidth="1"/>
    <col min="5" max="5" width="12.7109375" style="9" customWidth="1"/>
    <col min="6" max="6" width="100.85546875" customWidth="1"/>
    <col min="7" max="7" width="23.42578125" customWidth="1"/>
  </cols>
  <sheetData>
    <row r="1" spans="1:6" ht="45.75" thickBot="1" x14ac:dyDescent="0.3">
      <c r="A1" s="117"/>
      <c r="B1" s="65" t="s">
        <v>53</v>
      </c>
      <c r="C1" s="65" t="s">
        <v>54</v>
      </c>
      <c r="D1" s="65" t="s">
        <v>57</v>
      </c>
      <c r="E1" s="65" t="s">
        <v>58</v>
      </c>
      <c r="F1" s="65" t="s">
        <v>63</v>
      </c>
    </row>
    <row r="2" spans="1:6" s="136" customFormat="1" x14ac:dyDescent="0.25">
      <c r="A2" s="132" t="s">
        <v>49</v>
      </c>
      <c r="B2" s="133">
        <v>8359</v>
      </c>
      <c r="C2" s="134">
        <v>4446</v>
      </c>
      <c r="D2" s="14">
        <f>C2-B2</f>
        <v>-3913</v>
      </c>
      <c r="E2" s="135">
        <f>D2/B2*100</f>
        <v>-46.81181959564541</v>
      </c>
      <c r="F2" s="138" t="s">
        <v>80</v>
      </c>
    </row>
    <row r="3" spans="1:6" hidden="1" x14ac:dyDescent="0.25">
      <c r="A3" s="118" t="s">
        <v>3</v>
      </c>
      <c r="B3" s="119">
        <v>0</v>
      </c>
      <c r="C3" s="119">
        <v>0</v>
      </c>
      <c r="D3" s="120">
        <f>C3-B3</f>
        <v>0</v>
      </c>
      <c r="E3" s="128" t="s">
        <v>42</v>
      </c>
      <c r="F3" s="121" t="s">
        <v>76</v>
      </c>
    </row>
    <row r="4" spans="1:6" s="136" customFormat="1" x14ac:dyDescent="0.25">
      <c r="A4" s="137" t="s">
        <v>4</v>
      </c>
      <c r="B4" s="134">
        <v>33202</v>
      </c>
      <c r="C4" s="134">
        <v>25103</v>
      </c>
      <c r="D4" s="14">
        <f>C4-B4</f>
        <v>-8099</v>
      </c>
      <c r="E4" s="135">
        <f>D4/B4*100</f>
        <v>-24.393108848864525</v>
      </c>
      <c r="F4" s="44" t="s">
        <v>62</v>
      </c>
    </row>
    <row r="5" spans="1:6" s="136" customFormat="1" x14ac:dyDescent="0.25">
      <c r="A5" s="137" t="s">
        <v>5</v>
      </c>
      <c r="B5" s="134">
        <v>0</v>
      </c>
      <c r="C5" s="134">
        <v>0</v>
      </c>
      <c r="D5" s="14">
        <f>C5-B5</f>
        <v>0</v>
      </c>
      <c r="E5" s="135" t="s">
        <v>42</v>
      </c>
      <c r="F5" s="44" t="s">
        <v>62</v>
      </c>
    </row>
    <row r="6" spans="1:6" hidden="1" x14ac:dyDescent="0.25">
      <c r="A6" s="118" t="s">
        <v>9</v>
      </c>
      <c r="B6" s="119">
        <v>0</v>
      </c>
      <c r="C6" s="119">
        <v>0</v>
      </c>
      <c r="D6" s="120">
        <f>C6-B6</f>
        <v>0</v>
      </c>
      <c r="E6" s="128" t="s">
        <v>42</v>
      </c>
      <c r="F6" s="121" t="s">
        <v>76</v>
      </c>
    </row>
    <row r="7" spans="1:6" s="136" customFormat="1" x14ac:dyDescent="0.25">
      <c r="A7" s="137" t="s">
        <v>12</v>
      </c>
      <c r="B7" s="134">
        <v>77000</v>
      </c>
      <c r="C7" s="134">
        <v>71000</v>
      </c>
      <c r="D7" s="14">
        <f t="shared" ref="D7:D14" si="0">C7-B7</f>
        <v>-6000</v>
      </c>
      <c r="E7" s="135">
        <f>D7/B7*100</f>
        <v>-7.7922077922077921</v>
      </c>
      <c r="F7" s="44" t="s">
        <v>62</v>
      </c>
    </row>
    <row r="8" spans="1:6" hidden="1" x14ac:dyDescent="0.25">
      <c r="A8" s="118" t="s">
        <v>13</v>
      </c>
      <c r="B8" s="119">
        <v>0</v>
      </c>
      <c r="C8" s="119">
        <v>0</v>
      </c>
      <c r="D8" s="120">
        <f t="shared" si="0"/>
        <v>0</v>
      </c>
      <c r="E8" s="128" t="s">
        <v>42</v>
      </c>
      <c r="F8" s="121" t="s">
        <v>76</v>
      </c>
    </row>
    <row r="9" spans="1:6" s="136" customFormat="1" x14ac:dyDescent="0.25">
      <c r="A9" s="137" t="s">
        <v>14</v>
      </c>
      <c r="B9" s="134">
        <v>10000</v>
      </c>
      <c r="C9" s="134">
        <v>7000</v>
      </c>
      <c r="D9" s="14">
        <f t="shared" si="0"/>
        <v>-3000</v>
      </c>
      <c r="E9" s="135">
        <f>D9/B9*100</f>
        <v>-30</v>
      </c>
      <c r="F9" s="44" t="s">
        <v>62</v>
      </c>
    </row>
    <row r="10" spans="1:6" s="51" customFormat="1" x14ac:dyDescent="0.25">
      <c r="A10" s="137" t="s">
        <v>15</v>
      </c>
      <c r="B10" s="134">
        <v>13871</v>
      </c>
      <c r="C10" s="134">
        <v>23253.85</v>
      </c>
      <c r="D10" s="14">
        <f t="shared" si="0"/>
        <v>9382.8499999999985</v>
      </c>
      <c r="E10" s="135">
        <f>D10/B10*100</f>
        <v>67.643645014779025</v>
      </c>
      <c r="F10" s="46" t="s">
        <v>79</v>
      </c>
    </row>
    <row r="11" spans="1:6" hidden="1" x14ac:dyDescent="0.25">
      <c r="A11" s="118" t="s">
        <v>16</v>
      </c>
      <c r="B11" s="119">
        <v>0</v>
      </c>
      <c r="C11" s="119">
        <v>0</v>
      </c>
      <c r="D11" s="120">
        <f t="shared" si="0"/>
        <v>0</v>
      </c>
      <c r="E11" s="128" t="s">
        <v>42</v>
      </c>
      <c r="F11" s="122" t="s">
        <v>76</v>
      </c>
    </row>
    <row r="12" spans="1:6" s="136" customFormat="1" x14ac:dyDescent="0.25">
      <c r="A12" s="137" t="s">
        <v>17</v>
      </c>
      <c r="B12" s="134">
        <v>14612</v>
      </c>
      <c r="C12" s="134">
        <v>4160</v>
      </c>
      <c r="D12" s="14">
        <f t="shared" si="0"/>
        <v>-10452</v>
      </c>
      <c r="E12" s="135">
        <f>D12/B12*100</f>
        <v>-71.530249110320284</v>
      </c>
      <c r="F12" s="45" t="s">
        <v>81</v>
      </c>
    </row>
    <row r="13" spans="1:6" hidden="1" x14ac:dyDescent="0.25">
      <c r="A13" s="118" t="s">
        <v>18</v>
      </c>
      <c r="B13" s="119">
        <v>0</v>
      </c>
      <c r="C13" s="119">
        <v>0</v>
      </c>
      <c r="D13" s="120">
        <f t="shared" si="0"/>
        <v>0</v>
      </c>
      <c r="E13" s="128" t="s">
        <v>42</v>
      </c>
      <c r="F13" s="121" t="s">
        <v>76</v>
      </c>
    </row>
    <row r="14" spans="1:6" s="136" customFormat="1" x14ac:dyDescent="0.25">
      <c r="A14" s="137" t="s">
        <v>19</v>
      </c>
      <c r="B14" s="134">
        <v>70213</v>
      </c>
      <c r="C14" s="134">
        <v>72111</v>
      </c>
      <c r="D14" s="14">
        <f t="shared" si="0"/>
        <v>1898</v>
      </c>
      <c r="E14" s="135">
        <f>D14/B14*100</f>
        <v>2.7032031105350862</v>
      </c>
      <c r="F14" s="44" t="s">
        <v>62</v>
      </c>
    </row>
    <row r="15" spans="1:6" s="136" customFormat="1" x14ac:dyDescent="0.25">
      <c r="A15" s="137" t="s">
        <v>22</v>
      </c>
      <c r="B15" s="134">
        <v>151073</v>
      </c>
      <c r="C15" s="134">
        <v>153556</v>
      </c>
      <c r="D15" s="14">
        <f>C15-B15</f>
        <v>2483</v>
      </c>
      <c r="E15" s="135">
        <f>D15/B15*100</f>
        <v>1.6435762843128821</v>
      </c>
      <c r="F15" s="44" t="s">
        <v>62</v>
      </c>
    </row>
    <row r="16" spans="1:6" hidden="1" x14ac:dyDescent="0.25">
      <c r="A16" s="118" t="s">
        <v>24</v>
      </c>
      <c r="B16" s="119">
        <v>0</v>
      </c>
      <c r="C16" s="119">
        <v>0</v>
      </c>
      <c r="D16" s="120">
        <f t="shared" ref="D16:D30" si="1">C16-B16</f>
        <v>0</v>
      </c>
      <c r="E16" s="128" t="s">
        <v>42</v>
      </c>
      <c r="F16" s="121" t="s">
        <v>62</v>
      </c>
    </row>
    <row r="17" spans="1:6" s="136" customFormat="1" x14ac:dyDescent="0.25">
      <c r="A17" s="137" t="s">
        <v>25</v>
      </c>
      <c r="B17" s="134">
        <v>0</v>
      </c>
      <c r="C17" s="134">
        <v>0</v>
      </c>
      <c r="D17" s="14">
        <f t="shared" si="1"/>
        <v>0</v>
      </c>
      <c r="E17" s="135" t="s">
        <v>42</v>
      </c>
      <c r="F17" s="44" t="s">
        <v>97</v>
      </c>
    </row>
    <row r="18" spans="1:6" hidden="1" x14ac:dyDescent="0.25">
      <c r="A18" s="118" t="s">
        <v>26</v>
      </c>
      <c r="B18" s="119">
        <v>0</v>
      </c>
      <c r="C18" s="119">
        <v>0</v>
      </c>
      <c r="D18" s="120">
        <f t="shared" si="1"/>
        <v>0</v>
      </c>
      <c r="E18" s="128" t="s">
        <v>42</v>
      </c>
      <c r="F18" s="121" t="s">
        <v>76</v>
      </c>
    </row>
    <row r="19" spans="1:6" s="136" customFormat="1" x14ac:dyDescent="0.25">
      <c r="A19" s="137" t="s">
        <v>27</v>
      </c>
      <c r="B19" s="134">
        <v>73000</v>
      </c>
      <c r="C19" s="134">
        <v>81000</v>
      </c>
      <c r="D19" s="14">
        <f t="shared" si="1"/>
        <v>8000</v>
      </c>
      <c r="E19" s="135">
        <f>D19/B19*100</f>
        <v>10.95890410958904</v>
      </c>
      <c r="F19" s="44" t="s">
        <v>65</v>
      </c>
    </row>
    <row r="20" spans="1:6" s="136" customFormat="1" x14ac:dyDescent="0.25">
      <c r="A20" s="137" t="s">
        <v>28</v>
      </c>
      <c r="B20" s="134">
        <v>120000</v>
      </c>
      <c r="C20" s="134">
        <v>145000</v>
      </c>
      <c r="D20" s="14">
        <f t="shared" si="1"/>
        <v>25000</v>
      </c>
      <c r="E20" s="135">
        <f>D20/B20*100</f>
        <v>20.833333333333336</v>
      </c>
      <c r="F20" s="44" t="s">
        <v>65</v>
      </c>
    </row>
    <row r="21" spans="1:6" hidden="1" x14ac:dyDescent="0.25">
      <c r="A21" s="118" t="s">
        <v>29</v>
      </c>
      <c r="B21" s="119">
        <v>0</v>
      </c>
      <c r="C21" s="119">
        <v>0</v>
      </c>
      <c r="D21" s="120">
        <f t="shared" si="1"/>
        <v>0</v>
      </c>
      <c r="E21" s="128" t="s">
        <v>42</v>
      </c>
      <c r="F21" s="121" t="s">
        <v>77</v>
      </c>
    </row>
    <row r="22" spans="1:6" hidden="1" x14ac:dyDescent="0.25">
      <c r="A22" s="118" t="s">
        <v>30</v>
      </c>
      <c r="B22" s="119">
        <v>0</v>
      </c>
      <c r="C22" s="119">
        <v>0</v>
      </c>
      <c r="D22" s="120">
        <f t="shared" si="1"/>
        <v>0</v>
      </c>
      <c r="E22" s="128" t="s">
        <v>42</v>
      </c>
      <c r="F22" s="121" t="s">
        <v>77</v>
      </c>
    </row>
    <row r="23" spans="1:6" s="136" customFormat="1" x14ac:dyDescent="0.25">
      <c r="A23" s="137" t="s">
        <v>31</v>
      </c>
      <c r="B23" s="134">
        <v>0</v>
      </c>
      <c r="C23" s="134">
        <v>0</v>
      </c>
      <c r="D23" s="14">
        <f t="shared" si="1"/>
        <v>0</v>
      </c>
      <c r="E23" s="135" t="s">
        <v>42</v>
      </c>
      <c r="F23" s="44" t="s">
        <v>89</v>
      </c>
    </row>
    <row r="24" spans="1:6" hidden="1" x14ac:dyDescent="0.25">
      <c r="A24" s="118" t="s">
        <v>32</v>
      </c>
      <c r="B24" s="119">
        <v>0</v>
      </c>
      <c r="C24" s="119">
        <v>0</v>
      </c>
      <c r="D24" s="120">
        <f t="shared" si="1"/>
        <v>0</v>
      </c>
      <c r="E24" s="128" t="s">
        <v>42</v>
      </c>
      <c r="F24" s="121" t="s">
        <v>78</v>
      </c>
    </row>
    <row r="25" spans="1:6" hidden="1" x14ac:dyDescent="0.25">
      <c r="A25" s="118" t="s">
        <v>33</v>
      </c>
      <c r="B25" s="119">
        <v>0</v>
      </c>
      <c r="C25" s="119">
        <v>0</v>
      </c>
      <c r="D25" s="120">
        <f t="shared" si="1"/>
        <v>0</v>
      </c>
      <c r="E25" s="128" t="s">
        <v>42</v>
      </c>
      <c r="F25" s="121" t="s">
        <v>78</v>
      </c>
    </row>
    <row r="26" spans="1:6" hidden="1" x14ac:dyDescent="0.25">
      <c r="A26" s="118" t="s">
        <v>34</v>
      </c>
      <c r="B26" s="119">
        <v>0</v>
      </c>
      <c r="C26" s="119">
        <v>0</v>
      </c>
      <c r="D26" s="120">
        <f t="shared" si="1"/>
        <v>0</v>
      </c>
      <c r="E26" s="128" t="s">
        <v>42</v>
      </c>
      <c r="F26" s="121" t="s">
        <v>77</v>
      </c>
    </row>
    <row r="27" spans="1:6" s="136" customFormat="1" x14ac:dyDescent="0.25">
      <c r="A27" s="137" t="s">
        <v>35</v>
      </c>
      <c r="B27" s="134">
        <v>418782</v>
      </c>
      <c r="C27" s="134">
        <v>481078</v>
      </c>
      <c r="D27" s="14">
        <f t="shared" si="1"/>
        <v>62296</v>
      </c>
      <c r="E27" s="135">
        <f>D27/B27*100</f>
        <v>14.875519960265724</v>
      </c>
      <c r="F27" s="44" t="s">
        <v>62</v>
      </c>
    </row>
    <row r="28" spans="1:6" hidden="1" x14ac:dyDescent="0.25">
      <c r="A28" s="118" t="s">
        <v>36</v>
      </c>
      <c r="B28" s="123">
        <v>0</v>
      </c>
      <c r="C28" s="123">
        <v>0</v>
      </c>
      <c r="D28" s="120">
        <f t="shared" si="1"/>
        <v>0</v>
      </c>
      <c r="E28" s="128" t="s">
        <v>42</v>
      </c>
      <c r="F28" s="121" t="s">
        <v>77</v>
      </c>
    </row>
    <row r="29" spans="1:6" hidden="1" x14ac:dyDescent="0.25">
      <c r="A29" s="118" t="s">
        <v>37</v>
      </c>
      <c r="B29" s="123">
        <v>0</v>
      </c>
      <c r="C29" s="123">
        <v>0</v>
      </c>
      <c r="D29" s="120">
        <f t="shared" si="1"/>
        <v>0</v>
      </c>
      <c r="E29" s="128" t="s">
        <v>42</v>
      </c>
      <c r="F29" s="121" t="s">
        <v>77</v>
      </c>
    </row>
    <row r="30" spans="1:6" ht="15.75" hidden="1" thickBot="1" x14ac:dyDescent="0.3">
      <c r="A30" s="124" t="s">
        <v>38</v>
      </c>
      <c r="B30" s="125">
        <v>0</v>
      </c>
      <c r="C30" s="125">
        <v>0</v>
      </c>
      <c r="D30" s="126">
        <f t="shared" si="1"/>
        <v>0</v>
      </c>
      <c r="E30" s="129" t="s">
        <v>42</v>
      </c>
      <c r="F30" s="127" t="s">
        <v>77</v>
      </c>
    </row>
    <row r="31" spans="1:6" x14ac:dyDescent="0.25">
      <c r="A31" s="9"/>
      <c r="B31" s="130"/>
      <c r="C31" s="130"/>
    </row>
    <row r="32" spans="1:6" x14ac:dyDescent="0.25">
      <c r="B32" s="130"/>
    </row>
  </sheetData>
  <phoneticPr fontId="5" type="noConversion"/>
  <pageMargins left="0.7" right="0.7" top="0.75" bottom="0.75" header="0.3" footer="0.3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E50D-5715-41AE-B070-786CC36C5F18}">
  <dimension ref="A1:G12"/>
  <sheetViews>
    <sheetView zoomScale="115" zoomScaleNormal="115" workbookViewId="0">
      <selection activeCell="D2" sqref="D2:D12"/>
    </sheetView>
  </sheetViews>
  <sheetFormatPr baseColWidth="10" defaultRowHeight="15" x14ac:dyDescent="0.25"/>
  <cols>
    <col min="1" max="1" width="42.42578125" customWidth="1"/>
    <col min="7" max="7" width="27.140625" customWidth="1"/>
  </cols>
  <sheetData>
    <row r="1" spans="1:7" ht="45" x14ac:dyDescent="0.25">
      <c r="A1" s="5"/>
      <c r="C1" s="56" t="s">
        <v>53</v>
      </c>
      <c r="D1" s="57" t="s">
        <v>54</v>
      </c>
      <c r="E1" s="57" t="s">
        <v>57</v>
      </c>
      <c r="F1" s="57" t="s">
        <v>58</v>
      </c>
      <c r="G1" s="41" t="s">
        <v>63</v>
      </c>
    </row>
    <row r="2" spans="1:7" x14ac:dyDescent="0.25">
      <c r="A2" s="10" t="s">
        <v>0</v>
      </c>
      <c r="C2" s="58">
        <v>155167</v>
      </c>
      <c r="D2" s="59">
        <v>121081</v>
      </c>
      <c r="E2" s="6">
        <f>D2-C2</f>
        <v>-34086</v>
      </c>
      <c r="F2" s="7">
        <f>E2/C2*100</f>
        <v>-21.967299748013431</v>
      </c>
      <c r="G2" s="18" t="s">
        <v>62</v>
      </c>
    </row>
    <row r="3" spans="1:7" x14ac:dyDescent="0.25">
      <c r="A3" s="10" t="s">
        <v>1</v>
      </c>
      <c r="C3" s="58">
        <v>54178</v>
      </c>
      <c r="D3" s="59">
        <v>52917.999999999993</v>
      </c>
      <c r="E3" s="6">
        <f t="shared" ref="E3:E12" si="0">D3-C3</f>
        <v>-1260.0000000000073</v>
      </c>
      <c r="F3" s="7">
        <f t="shared" ref="F3:F12" si="1">E3/C3*100</f>
        <v>-2.3256672450072116</v>
      </c>
      <c r="G3" s="18" t="s">
        <v>62</v>
      </c>
    </row>
    <row r="4" spans="1:7" x14ac:dyDescent="0.25">
      <c r="A4" s="10" t="s">
        <v>6</v>
      </c>
      <c r="C4" s="58">
        <v>35688</v>
      </c>
      <c r="D4" s="59">
        <v>25915</v>
      </c>
      <c r="E4" s="6">
        <f t="shared" si="0"/>
        <v>-9773</v>
      </c>
      <c r="F4" s="7">
        <f t="shared" si="1"/>
        <v>-27.384555032503922</v>
      </c>
      <c r="G4" s="18" t="s">
        <v>62</v>
      </c>
    </row>
    <row r="5" spans="1:7" x14ac:dyDescent="0.25">
      <c r="A5" s="10" t="s">
        <v>7</v>
      </c>
      <c r="C5" s="58">
        <v>374490</v>
      </c>
      <c r="D5" s="59">
        <v>291300</v>
      </c>
      <c r="E5" s="33">
        <f t="shared" si="0"/>
        <v>-83190</v>
      </c>
      <c r="F5" s="34">
        <f t="shared" si="1"/>
        <v>-22.21421132740527</v>
      </c>
      <c r="G5" s="18" t="s">
        <v>62</v>
      </c>
    </row>
    <row r="6" spans="1:7" x14ac:dyDescent="0.25">
      <c r="A6" s="10" t="s">
        <v>8</v>
      </c>
      <c r="C6" s="58">
        <v>209618</v>
      </c>
      <c r="D6" s="59">
        <v>253396.00000000003</v>
      </c>
      <c r="E6" s="33">
        <f t="shared" si="0"/>
        <v>43778.000000000029</v>
      </c>
      <c r="F6" s="34">
        <f t="shared" si="1"/>
        <v>20.884656851987916</v>
      </c>
      <c r="G6" s="131" t="s">
        <v>90</v>
      </c>
    </row>
    <row r="7" spans="1:7" x14ac:dyDescent="0.25">
      <c r="A7" s="10" t="s">
        <v>86</v>
      </c>
      <c r="C7" s="58">
        <v>55610.000000000007</v>
      </c>
      <c r="D7" s="59">
        <v>95380</v>
      </c>
      <c r="E7" s="33">
        <f t="shared" si="0"/>
        <v>39769.999999999993</v>
      </c>
      <c r="F7" s="34">
        <f t="shared" si="1"/>
        <v>71.515914403884167</v>
      </c>
      <c r="G7" s="131" t="s">
        <v>90</v>
      </c>
    </row>
    <row r="8" spans="1:7" x14ac:dyDescent="0.25">
      <c r="A8" s="10" t="s">
        <v>87</v>
      </c>
      <c r="C8" s="58">
        <v>91370</v>
      </c>
      <c r="D8" s="59">
        <v>88310</v>
      </c>
      <c r="E8" s="6">
        <f>D8-C8</f>
        <v>-3060</v>
      </c>
      <c r="F8" s="7">
        <f t="shared" si="1"/>
        <v>-3.3490204662361829</v>
      </c>
      <c r="G8" s="18" t="s">
        <v>62</v>
      </c>
    </row>
    <row r="9" spans="1:7" x14ac:dyDescent="0.25">
      <c r="A9" s="10" t="s">
        <v>88</v>
      </c>
      <c r="C9" s="58">
        <v>18163</v>
      </c>
      <c r="D9" s="59">
        <v>8447.9999999999982</v>
      </c>
      <c r="E9" s="6">
        <f>D9-C9</f>
        <v>-9715.0000000000018</v>
      </c>
      <c r="F9" s="7">
        <f t="shared" si="1"/>
        <v>-53.487859935032766</v>
      </c>
      <c r="G9" s="18" t="s">
        <v>62</v>
      </c>
    </row>
    <row r="10" spans="1:7" x14ac:dyDescent="0.25">
      <c r="A10" s="10" t="s">
        <v>20</v>
      </c>
      <c r="C10" s="58">
        <v>209565.33799068531</v>
      </c>
      <c r="D10" s="59">
        <v>107779.41373350202</v>
      </c>
      <c r="E10" s="6">
        <f t="shared" si="0"/>
        <v>-101785.92425718329</v>
      </c>
      <c r="F10" s="7">
        <f t="shared" si="1"/>
        <v>-48.570018893920057</v>
      </c>
      <c r="G10" s="18" t="s">
        <v>62</v>
      </c>
    </row>
    <row r="11" spans="1:7" x14ac:dyDescent="0.25">
      <c r="A11" s="10" t="s">
        <v>21</v>
      </c>
      <c r="C11" s="58">
        <v>146722.16958232189</v>
      </c>
      <c r="D11" s="59">
        <v>126986.31481067251</v>
      </c>
      <c r="E11" s="6">
        <f>D11-C11</f>
        <v>-19735.854771649378</v>
      </c>
      <c r="F11" s="7">
        <f t="shared" si="1"/>
        <v>-13.451174302991831</v>
      </c>
      <c r="G11" s="18" t="s">
        <v>62</v>
      </c>
    </row>
    <row r="12" spans="1:7" ht="15.75" thickBot="1" x14ac:dyDescent="0.3">
      <c r="A12" s="10" t="s">
        <v>23</v>
      </c>
      <c r="C12" s="60">
        <v>109922</v>
      </c>
      <c r="D12" s="61">
        <v>77684</v>
      </c>
      <c r="E12" s="62">
        <f t="shared" si="0"/>
        <v>-32238</v>
      </c>
      <c r="F12" s="63">
        <f t="shared" si="1"/>
        <v>-29.32806899437783</v>
      </c>
      <c r="G12" s="64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1F75-EEF7-41A1-A3F4-EDC85F51E688}">
  <dimension ref="A1:F4"/>
  <sheetViews>
    <sheetView workbookViewId="0">
      <selection activeCell="F20" sqref="F20"/>
    </sheetView>
  </sheetViews>
  <sheetFormatPr baseColWidth="10" defaultRowHeight="15" x14ac:dyDescent="0.25"/>
  <cols>
    <col min="1" max="1" width="37.85546875" customWidth="1"/>
    <col min="6" max="6" width="46.5703125" customWidth="1"/>
  </cols>
  <sheetData>
    <row r="1" spans="1:6" ht="45.75" thickBot="1" x14ac:dyDescent="0.3">
      <c r="A1" s="117"/>
      <c r="B1" s="147" t="s">
        <v>101</v>
      </c>
      <c r="C1" s="20" t="s">
        <v>102</v>
      </c>
      <c r="D1" s="20" t="s">
        <v>57</v>
      </c>
      <c r="E1" s="20" t="s">
        <v>58</v>
      </c>
      <c r="F1" s="41" t="s">
        <v>63</v>
      </c>
    </row>
    <row r="2" spans="1:6" x14ac:dyDescent="0.25">
      <c r="A2" s="144" t="s">
        <v>98</v>
      </c>
      <c r="B2" s="52">
        <v>28147</v>
      </c>
      <c r="C2" s="53">
        <v>25696</v>
      </c>
      <c r="D2" s="139">
        <f>C2-B2</f>
        <v>-2451</v>
      </c>
      <c r="E2" s="140">
        <f>D2/B2*100</f>
        <v>-8.7078551888300701</v>
      </c>
      <c r="F2" s="47" t="s">
        <v>62</v>
      </c>
    </row>
    <row r="3" spans="1:6" x14ac:dyDescent="0.25">
      <c r="A3" s="145" t="s">
        <v>99</v>
      </c>
      <c r="B3" s="50">
        <v>20754</v>
      </c>
      <c r="C3" s="55">
        <v>9883</v>
      </c>
      <c r="D3" s="79">
        <f>C3-B3</f>
        <v>-10871</v>
      </c>
      <c r="E3" s="54">
        <f t="shared" ref="E3" si="0">D3/B3*100</f>
        <v>-52.380264045485205</v>
      </c>
      <c r="F3" s="48" t="s">
        <v>104</v>
      </c>
    </row>
    <row r="4" spans="1:6" ht="15.75" thickBot="1" x14ac:dyDescent="0.3">
      <c r="A4" s="146" t="s">
        <v>100</v>
      </c>
      <c r="B4" s="141">
        <v>76099</v>
      </c>
      <c r="C4" s="142">
        <v>0</v>
      </c>
      <c r="D4" s="81"/>
      <c r="E4" s="143" t="s">
        <v>42</v>
      </c>
      <c r="F4" s="8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Elec</vt:lpstr>
      <vt:lpstr>Eau</vt:lpstr>
      <vt:lpstr>Gaz</vt:lpstr>
      <vt:lpstr>Réseau</vt:lpstr>
      <vt:lpstr>FOD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MUSSOT</dc:creator>
  <cp:lastModifiedBy>Marie-Laure VALLEIX</cp:lastModifiedBy>
  <cp:lastPrinted>2025-02-05T12:42:34Z</cp:lastPrinted>
  <dcterms:created xsi:type="dcterms:W3CDTF">2023-02-07T11:41:49Z</dcterms:created>
  <dcterms:modified xsi:type="dcterms:W3CDTF">2025-08-21T14:55:28Z</dcterms:modified>
</cp:coreProperties>
</file>