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oglio1" sheetId="1" r:id="rId1"/>
    <sheet name="Foglio2" sheetId="2" r:id="rId2"/>
    <sheet name="Foglio3" sheetId="3" r:id="rId3"/>
  </sheets>
  <calcPr calcId="145621" iterateDelta="1E-4"/>
</workbook>
</file>

<file path=xl/calcChain.xml><?xml version="1.0" encoding="utf-8"?>
<calcChain xmlns="http://schemas.openxmlformats.org/spreadsheetml/2006/main">
  <c r="G25" i="1" l="1"/>
  <c r="I20" i="1"/>
  <c r="G10" i="1" l="1"/>
  <c r="G11" i="1" l="1"/>
  <c r="I23" i="1"/>
  <c r="I22" i="1"/>
  <c r="I19" i="1"/>
  <c r="I21" i="1"/>
  <c r="I18" i="1"/>
  <c r="I11" i="1"/>
  <c r="I9" i="1"/>
  <c r="I8" i="1"/>
  <c r="G28" i="1" l="1"/>
  <c r="G29" i="1" s="1"/>
  <c r="G12" i="1"/>
  <c r="G26" i="1"/>
  <c r="G27" i="1" s="1"/>
</calcChain>
</file>

<file path=xl/sharedStrings.xml><?xml version="1.0" encoding="utf-8"?>
<sst xmlns="http://schemas.openxmlformats.org/spreadsheetml/2006/main" count="116" uniqueCount="70">
  <si>
    <t>esperimento</t>
  </si>
  <si>
    <t>Variabile</t>
  </si>
  <si>
    <t>Formula</t>
  </si>
  <si>
    <t>Simbolo</t>
  </si>
  <si>
    <t>mean (s.i.)</t>
  </si>
  <si>
    <t>std</t>
  </si>
  <si>
    <t>3sigma</t>
  </si>
  <si>
    <t>u.m.</t>
  </si>
  <si>
    <t>Motor</t>
  </si>
  <si>
    <t>solo motore</t>
  </si>
  <si>
    <t>inerzia motore</t>
  </si>
  <si>
    <t>Jm/kt</t>
  </si>
  <si>
    <t>costante elastica</t>
  </si>
  <si>
    <t>solo molla</t>
  </si>
  <si>
    <t>k</t>
  </si>
  <si>
    <t>[Nm/rad]</t>
  </si>
  <si>
    <t>costante coppia</t>
  </si>
  <si>
    <t>k/ (k/kt)</t>
  </si>
  <si>
    <t>kt</t>
  </si>
  <si>
    <t>[Nm/A]</t>
  </si>
  <si>
    <t>inerzia motore [Kg*m^2]</t>
  </si>
  <si>
    <t>Jm</t>
  </si>
  <si>
    <t>[Kg*m^2]</t>
  </si>
  <si>
    <t>alpha</t>
  </si>
  <si>
    <t>Jm/k</t>
  </si>
  <si>
    <t>Load</t>
  </si>
  <si>
    <t>molla e carico</t>
  </si>
  <si>
    <t>inerzia carico [Kg*m^2]</t>
  </si>
  <si>
    <t>b * k</t>
  </si>
  <si>
    <t>Jl</t>
  </si>
  <si>
    <t>r</t>
  </si>
  <si>
    <t>Jm / Jl</t>
  </si>
  <si>
    <t>beta</t>
  </si>
  <si>
    <t>1 + Jm / Jl</t>
  </si>
  <si>
    <t>w risonanza</t>
  </si>
  <si>
    <t>sqrt( k( 1/Jl + 1/Jm ) )</t>
  </si>
  <si>
    <t>w</t>
  </si>
  <si>
    <t>f risonanza</t>
  </si>
  <si>
    <t>w / 2pi</t>
  </si>
  <si>
    <t>f</t>
  </si>
  <si>
    <t>using torque sensor</t>
  </si>
  <si>
    <t>Fvl</t>
  </si>
  <si>
    <t>attrito viscoso +</t>
  </si>
  <si>
    <t>fv_cw</t>
  </si>
  <si>
    <t>[A/rad]</t>
  </si>
  <si>
    <t>attrito viscoso -</t>
  </si>
  <si>
    <t>fv_cc</t>
  </si>
  <si>
    <t>attrito coulombiano +</t>
  </si>
  <si>
    <t>fc_cw</t>
  </si>
  <si>
    <t>[A]</t>
  </si>
  <si>
    <t>attrito coulombiano -</t>
  </si>
  <si>
    <t>fc_cc</t>
  </si>
  <si>
    <t>Attrito Asimmetrico</t>
  </si>
  <si>
    <t>0.0382</t>
  </si>
  <si>
    <t>0.0263</t>
  </si>
  <si>
    <t>0.4971</t>
  </si>
  <si>
    <t>0.5453</t>
  </si>
  <si>
    <t>motor</t>
  </si>
  <si>
    <t>sea</t>
  </si>
  <si>
    <t>Note</t>
  </si>
  <si>
    <t>(Jm/kt) * kt</t>
  </si>
  <si>
    <t>spring</t>
  </si>
  <si>
    <t>parameters</t>
  </si>
  <si>
    <t>attrito</t>
  </si>
  <si>
    <t>da sola</t>
  </si>
  <si>
    <t>da sola (torsimetro)</t>
  </si>
  <si>
    <t>con attrito</t>
  </si>
  <si>
    <t>con attrito (torsimetro)</t>
  </si>
  <si>
    <t>Motor Friction</t>
  </si>
  <si>
    <t>matlab 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</si>
</sst>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"/>
    <numFmt numFmtId="165" formatCode="0.00E+000"/>
  </numFmts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11" fontId="4" fillId="0" borderId="0" xfId="1" applyNumberFormat="1" applyAlignment="1">
      <alignment horizontal="center"/>
    </xf>
    <xf numFmtId="11" fontId="4" fillId="0" borderId="0" xfId="1" applyNumberFormat="1" applyAlignment="1">
      <alignment horizontal="center" vertical="center"/>
    </xf>
    <xf numFmtId="164" fontId="4" fillId="0" borderId="0" xfId="1" applyNumberFormat="1" applyAlignment="1">
      <alignment horizontal="center" vertical="center"/>
    </xf>
    <xf numFmtId="0" fontId="4" fillId="0" borderId="0" xfId="1" applyAlignment="1">
      <alignment horizontal="center"/>
    </xf>
    <xf numFmtId="0" fontId="4" fillId="0" borderId="0" xfId="1"/>
    <xf numFmtId="11" fontId="0" fillId="0" borderId="0" xfId="1" applyNumberFormat="1" applyFont="1" applyBorder="1" applyAlignment="1">
      <alignment horizontal="center" vertical="center"/>
    </xf>
    <xf numFmtId="11" fontId="1" fillId="0" borderId="0" xfId="1" applyNumberFormat="1" applyFont="1" applyAlignment="1">
      <alignment horizontal="center"/>
    </xf>
    <xf numFmtId="11" fontId="1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1" fontId="2" fillId="0" borderId="0" xfId="1" applyNumberFormat="1" applyFont="1" applyAlignment="1">
      <alignment horizontal="center"/>
    </xf>
    <xf numFmtId="165" fontId="4" fillId="0" borderId="0" xfId="1" applyNumberFormat="1" applyAlignment="1">
      <alignment horizontal="center"/>
    </xf>
    <xf numFmtId="11" fontId="4" fillId="0" borderId="0" xfId="1" applyNumberFormat="1"/>
    <xf numFmtId="11" fontId="0" fillId="0" borderId="0" xfId="1" applyNumberFormat="1" applyFont="1" applyAlignment="1">
      <alignment horizontal="center"/>
    </xf>
    <xf numFmtId="11" fontId="3" fillId="0" borderId="0" xfId="1" applyNumberFormat="1" applyFont="1" applyAlignment="1">
      <alignment horizontal="center" vertical="center"/>
    </xf>
    <xf numFmtId="11" fontId="2" fillId="0" borderId="0" xfId="1" applyNumberFormat="1" applyFont="1" applyAlignment="1">
      <alignment horizontal="center" vertical="center"/>
    </xf>
    <xf numFmtId="164" fontId="4" fillId="0" borderId="0" xfId="1" applyNumberFormat="1" applyAlignment="1">
      <alignment horizontal="center"/>
    </xf>
    <xf numFmtId="11" fontId="0" fillId="0" borderId="0" xfId="1" applyNumberFormat="1" applyFon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1" fontId="0" fillId="0" borderId="0" xfId="1" applyNumberFormat="1" applyFont="1" applyBorder="1" applyAlignment="1">
      <alignment horizontal="center" vertical="center"/>
    </xf>
    <xf numFmtId="11" fontId="5" fillId="0" borderId="0" xfId="1" applyNumberFormat="1" applyFont="1" applyAlignment="1">
      <alignment horizontal="center"/>
    </xf>
  </cellXfs>
  <cellStyles count="2">
    <cellStyle name="Normale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45"/>
  <sheetViews>
    <sheetView tabSelected="1" topLeftCell="A13" zoomScaleNormal="100" zoomScalePageLayoutView="60" workbookViewId="0">
      <selection activeCell="A6" sqref="A6"/>
    </sheetView>
  </sheetViews>
  <sheetFormatPr defaultRowHeight="14.5" x14ac:dyDescent="0.35"/>
  <cols>
    <col min="1" max="1" width="17.26953125" style="19" customWidth="1"/>
    <col min="2" max="2" width="23.1796875" style="1"/>
    <col min="3" max="3" width="23.7265625" style="1"/>
    <col min="4" max="4" width="34.54296875" style="2"/>
    <col min="5" max="5" width="12.6328125" style="2" customWidth="1"/>
    <col min="6" max="6" width="9.81640625" style="2"/>
    <col min="7" max="7" width="18.81640625" style="3"/>
    <col min="8" max="8" width="22" style="2"/>
    <col min="9" max="9" width="9.26953125" style="4"/>
    <col min="10" max="10" width="4.36328125" style="4"/>
    <col min="11" max="11" width="9.26953125" style="4"/>
    <col min="12" max="12" width="14" style="4"/>
    <col min="13" max="13" width="21.26953125" style="4"/>
    <col min="14" max="14" width="12.90625" style="2"/>
    <col min="15" max="15" width="13.26953125" style="2"/>
    <col min="16" max="16" width="13.26953125" style="5"/>
    <col min="17" max="1025" width="9.26953125" style="5"/>
    <col min="1026" max="1027" width="9.26953125"/>
  </cols>
  <sheetData>
    <row r="2" spans="1:16" x14ac:dyDescent="0.35">
      <c r="N2" s="21"/>
      <c r="O2" s="21"/>
    </row>
    <row r="3" spans="1:16" x14ac:dyDescent="0.35">
      <c r="A3" s="7" t="s">
        <v>69</v>
      </c>
      <c r="B3" s="7" t="s">
        <v>0</v>
      </c>
      <c r="C3" s="7" t="s">
        <v>1</v>
      </c>
      <c r="D3" s="8" t="s">
        <v>2</v>
      </c>
      <c r="E3" s="8" t="s">
        <v>59</v>
      </c>
      <c r="F3" s="8" t="s">
        <v>3</v>
      </c>
      <c r="G3" s="9" t="s">
        <v>4</v>
      </c>
      <c r="H3" s="8" t="s">
        <v>5</v>
      </c>
      <c r="I3" s="8" t="s">
        <v>6</v>
      </c>
      <c r="J3" s="8"/>
      <c r="K3" s="8" t="s">
        <v>7</v>
      </c>
      <c r="L3" s="8"/>
      <c r="M3" s="8"/>
      <c r="N3" s="8"/>
      <c r="O3" s="8"/>
    </row>
    <row r="4" spans="1:16" x14ac:dyDescent="0.35">
      <c r="B4" s="7"/>
      <c r="C4" s="7"/>
      <c r="D4" s="8"/>
      <c r="E4" s="8"/>
      <c r="F4" s="8"/>
      <c r="G4" s="9"/>
      <c r="H4" s="8"/>
      <c r="I4" s="8"/>
      <c r="J4" s="8"/>
      <c r="K4" s="8"/>
      <c r="L4" s="8"/>
      <c r="M4" s="8"/>
      <c r="N4" s="8"/>
      <c r="O4" s="8"/>
    </row>
    <row r="5" spans="1:16" x14ac:dyDescent="0.35">
      <c r="B5" s="7"/>
      <c r="C5" s="7"/>
      <c r="D5" s="8"/>
      <c r="E5" s="8"/>
      <c r="F5" s="8"/>
      <c r="G5" s="9"/>
      <c r="H5" s="8"/>
      <c r="I5" s="8"/>
      <c r="J5" s="8"/>
      <c r="K5" s="8"/>
      <c r="L5" s="8"/>
      <c r="M5" s="8"/>
      <c r="N5" s="8"/>
      <c r="O5" s="8"/>
    </row>
    <row r="6" spans="1:16" x14ac:dyDescent="0.35">
      <c r="A6" s="10"/>
      <c r="B6" s="10" t="s">
        <v>8</v>
      </c>
    </row>
    <row r="7" spans="1:16" x14ac:dyDescent="0.35">
      <c r="B7" s="10"/>
    </row>
    <row r="8" spans="1:16" x14ac:dyDescent="0.35">
      <c r="A8" s="19" t="s">
        <v>57</v>
      </c>
      <c r="B8" s="1" t="s">
        <v>9</v>
      </c>
      <c r="C8" s="2" t="s">
        <v>10</v>
      </c>
      <c r="D8" s="2" t="s">
        <v>11</v>
      </c>
      <c r="G8" s="3">
        <v>6.1899999999999997E-2</v>
      </c>
      <c r="H8" s="2">
        <v>0.86278999999999995</v>
      </c>
      <c r="I8" s="1">
        <f>H8*3</f>
        <v>2.5883699999999998</v>
      </c>
      <c r="J8" s="1"/>
      <c r="K8" s="1"/>
      <c r="L8" s="11"/>
      <c r="M8" s="11"/>
    </row>
    <row r="9" spans="1:16" x14ac:dyDescent="0.35">
      <c r="A9" s="19" t="s">
        <v>61</v>
      </c>
      <c r="B9" s="1" t="s">
        <v>13</v>
      </c>
      <c r="C9" s="1" t="s">
        <v>12</v>
      </c>
      <c r="D9" s="2" t="s">
        <v>14</v>
      </c>
      <c r="F9" s="8" t="s">
        <v>14</v>
      </c>
      <c r="G9" s="3">
        <v>6.4</v>
      </c>
      <c r="H9" s="2">
        <v>3.5999999999999999E-3</v>
      </c>
      <c r="I9" s="1">
        <f>H9*3</f>
        <v>1.0800000000000001E-2</v>
      </c>
      <c r="K9" s="4" t="s">
        <v>15</v>
      </c>
    </row>
    <row r="10" spans="1:16" x14ac:dyDescent="0.35">
      <c r="A10" s="19" t="s">
        <v>18</v>
      </c>
      <c r="B10" s="17" t="s">
        <v>58</v>
      </c>
      <c r="C10" s="2" t="s">
        <v>16</v>
      </c>
      <c r="D10" s="13" t="s">
        <v>17</v>
      </c>
      <c r="F10" s="2" t="s">
        <v>18</v>
      </c>
      <c r="G10" s="20">
        <f>1/0.0825</f>
        <v>12.121212121212121</v>
      </c>
      <c r="K10" s="2" t="s">
        <v>19</v>
      </c>
      <c r="M10" s="2"/>
      <c r="P10" s="12"/>
    </row>
    <row r="11" spans="1:16" x14ac:dyDescent="0.35">
      <c r="B11" s="2"/>
      <c r="C11" s="2" t="s">
        <v>20</v>
      </c>
      <c r="D11" s="17" t="s">
        <v>60</v>
      </c>
      <c r="F11" s="7" t="s">
        <v>21</v>
      </c>
      <c r="G11" s="3">
        <f>G8*G10</f>
        <v>0.75030303030303025</v>
      </c>
      <c r="H11" s="2">
        <v>6.3499999999999996E-7</v>
      </c>
      <c r="I11" s="1">
        <f>H11*3</f>
        <v>1.905E-6</v>
      </c>
      <c r="J11" s="1"/>
      <c r="K11" s="2" t="s">
        <v>22</v>
      </c>
      <c r="M11" s="2"/>
      <c r="P11" s="12"/>
    </row>
    <row r="12" spans="1:16" x14ac:dyDescent="0.35">
      <c r="B12" s="2"/>
      <c r="C12" s="14" t="s">
        <v>23</v>
      </c>
      <c r="D12" s="13" t="s">
        <v>24</v>
      </c>
      <c r="E12" s="13"/>
      <c r="F12" s="14" t="s">
        <v>23</v>
      </c>
      <c r="G12" s="3">
        <f>G11/G9</f>
        <v>0.11723484848484847</v>
      </c>
      <c r="K12" s="2"/>
      <c r="M12" s="2"/>
      <c r="P12" s="12"/>
    </row>
    <row r="13" spans="1:16" x14ac:dyDescent="0.35">
      <c r="B13" s="2"/>
      <c r="C13" s="2"/>
      <c r="D13" s="13"/>
      <c r="E13" s="13"/>
      <c r="K13" s="2"/>
      <c r="M13" s="2"/>
      <c r="P13" s="12"/>
    </row>
    <row r="14" spans="1:16" x14ac:dyDescent="0.35">
      <c r="C14" s="2"/>
      <c r="D14" s="13"/>
      <c r="E14" s="13"/>
      <c r="K14" s="2"/>
      <c r="M14" s="2"/>
      <c r="P14" s="12"/>
    </row>
    <row r="15" spans="1:16" x14ac:dyDescent="0.35">
      <c r="D15" s="1"/>
      <c r="E15" s="1"/>
      <c r="F15" s="1"/>
      <c r="G15" s="16"/>
      <c r="H15" s="1"/>
      <c r="L15" s="13"/>
      <c r="M15" s="2"/>
      <c r="P15" s="12"/>
    </row>
    <row r="16" spans="1:16" x14ac:dyDescent="0.35">
      <c r="B16" s="15" t="s">
        <v>25</v>
      </c>
      <c r="C16" s="2"/>
      <c r="D16" s="13"/>
      <c r="E16" s="13"/>
      <c r="M16" s="4" t="s">
        <v>40</v>
      </c>
    </row>
    <row r="17" spans="1:16" x14ac:dyDescent="0.35">
      <c r="B17" s="10"/>
      <c r="C17" s="2"/>
      <c r="D17" s="13"/>
      <c r="E17" s="13"/>
    </row>
    <row r="18" spans="1:16" x14ac:dyDescent="0.35">
      <c r="A18" s="19" t="s">
        <v>58</v>
      </c>
      <c r="B18" s="1" t="s">
        <v>26</v>
      </c>
      <c r="C18" s="2" t="s">
        <v>27</v>
      </c>
      <c r="D18" s="13" t="s">
        <v>64</v>
      </c>
      <c r="E18" s="13"/>
      <c r="F18" s="1" t="s">
        <v>29</v>
      </c>
      <c r="G18" s="3">
        <v>3.8999999999999998E-3</v>
      </c>
      <c r="H18" s="2">
        <v>4.0205999999999999E-7</v>
      </c>
      <c r="I18" s="1">
        <f>H18*3</f>
        <v>1.2061799999999999E-6</v>
      </c>
    </row>
    <row r="19" spans="1:16" x14ac:dyDescent="0.35">
      <c r="A19" s="19" t="s">
        <v>58</v>
      </c>
      <c r="B19" s="1" t="s">
        <v>26</v>
      </c>
      <c r="C19" s="2" t="s">
        <v>27</v>
      </c>
      <c r="D19" s="13" t="s">
        <v>66</v>
      </c>
      <c r="E19" s="13"/>
      <c r="F19" s="1" t="s">
        <v>29</v>
      </c>
      <c r="G19" s="3">
        <v>3.8999999999999998E-3</v>
      </c>
      <c r="H19" s="2">
        <v>1.5526999999999999E-7</v>
      </c>
      <c r="I19" s="1">
        <f>H19*3</f>
        <v>4.6580999999999996E-7</v>
      </c>
      <c r="K19" s="2"/>
      <c r="M19" s="2"/>
      <c r="P19" s="12"/>
    </row>
    <row r="20" spans="1:16" x14ac:dyDescent="0.35">
      <c r="A20" s="19" t="s">
        <v>58</v>
      </c>
      <c r="C20" s="17" t="s">
        <v>63</v>
      </c>
      <c r="D20" s="13"/>
      <c r="E20" s="13"/>
      <c r="F20" s="1" t="s">
        <v>41</v>
      </c>
      <c r="G20" s="3">
        <v>1.11E-2</v>
      </c>
      <c r="H20" s="2">
        <v>5.0802000000000001E-6</v>
      </c>
      <c r="I20" s="1">
        <f>H20*3</f>
        <v>1.5240600000000001E-5</v>
      </c>
      <c r="K20" s="2"/>
      <c r="M20" s="2"/>
      <c r="P20" s="12"/>
    </row>
    <row r="21" spans="1:16" x14ac:dyDescent="0.35">
      <c r="A21" s="19" t="s">
        <v>58</v>
      </c>
      <c r="B21" s="1" t="s">
        <v>26</v>
      </c>
      <c r="C21" s="2" t="s">
        <v>27</v>
      </c>
      <c r="D21" s="13" t="s">
        <v>65</v>
      </c>
      <c r="E21" s="13"/>
      <c r="F21" s="1" t="s">
        <v>29</v>
      </c>
      <c r="G21" s="3">
        <v>4.1000000000000003E-3</v>
      </c>
      <c r="H21" s="2">
        <v>2.9827999999999999E-7</v>
      </c>
      <c r="I21" s="1">
        <f>H21*3</f>
        <v>8.9483999999999993E-7</v>
      </c>
    </row>
    <row r="22" spans="1:16" x14ac:dyDescent="0.35">
      <c r="A22" s="19" t="s">
        <v>58</v>
      </c>
      <c r="B22" s="1" t="s">
        <v>26</v>
      </c>
      <c r="C22" s="2" t="s">
        <v>27</v>
      </c>
      <c r="D22" s="13" t="s">
        <v>67</v>
      </c>
      <c r="E22" s="13"/>
      <c r="F22" s="1" t="s">
        <v>29</v>
      </c>
      <c r="G22" s="3">
        <v>4.1000000000000003E-3</v>
      </c>
      <c r="H22" s="2">
        <v>1.6626999999999999E-7</v>
      </c>
      <c r="I22" s="1">
        <f>H22*3</f>
        <v>4.9880999999999995E-7</v>
      </c>
      <c r="K22" s="2"/>
      <c r="M22" s="2"/>
      <c r="P22" s="12"/>
    </row>
    <row r="23" spans="1:16" x14ac:dyDescent="0.35">
      <c r="C23" s="17" t="s">
        <v>63</v>
      </c>
      <c r="D23" s="13"/>
      <c r="E23" s="13"/>
      <c r="F23" s="2" t="s">
        <v>41</v>
      </c>
      <c r="G23" s="3">
        <v>8.3000000000000001E-3</v>
      </c>
      <c r="H23" s="2">
        <v>5.5960999999999997E-6</v>
      </c>
      <c r="I23" s="1">
        <f>H23*3</f>
        <v>1.67883E-5</v>
      </c>
    </row>
    <row r="24" spans="1:16" x14ac:dyDescent="0.35">
      <c r="B24" s="2"/>
      <c r="C24" s="2"/>
      <c r="D24" s="13"/>
      <c r="E24" s="13"/>
    </row>
    <row r="25" spans="1:16" x14ac:dyDescent="0.35">
      <c r="B25" s="13" t="s">
        <v>62</v>
      </c>
      <c r="C25" s="2" t="s">
        <v>27</v>
      </c>
      <c r="D25" s="2" t="s">
        <v>28</v>
      </c>
      <c r="F25" s="8" t="s">
        <v>29</v>
      </c>
      <c r="G25" s="3">
        <f>G18</f>
        <v>3.8999999999999998E-3</v>
      </c>
      <c r="I25" s="1"/>
      <c r="J25" s="1"/>
      <c r="K25" s="2" t="s">
        <v>22</v>
      </c>
      <c r="L25" s="13"/>
      <c r="M25" s="2"/>
      <c r="P25" s="12"/>
    </row>
    <row r="26" spans="1:16" x14ac:dyDescent="0.35">
      <c r="C26" s="2" t="s">
        <v>30</v>
      </c>
      <c r="D26" s="13" t="s">
        <v>31</v>
      </c>
      <c r="E26" s="13"/>
      <c r="F26" s="2" t="s">
        <v>30</v>
      </c>
      <c r="G26" s="3">
        <f>G11/G25</f>
        <v>192.38539238539238</v>
      </c>
    </row>
    <row r="27" spans="1:16" x14ac:dyDescent="0.35">
      <c r="C27" s="14" t="s">
        <v>32</v>
      </c>
      <c r="D27" s="13" t="s">
        <v>33</v>
      </c>
      <c r="E27" s="13"/>
      <c r="F27" s="14" t="s">
        <v>32</v>
      </c>
      <c r="G27" s="3">
        <f>1+G26</f>
        <v>193.38539238539238</v>
      </c>
    </row>
    <row r="28" spans="1:16" x14ac:dyDescent="0.35">
      <c r="C28" s="17" t="s">
        <v>34</v>
      </c>
      <c r="D28" s="13" t="s">
        <v>35</v>
      </c>
      <c r="E28" s="13"/>
      <c r="F28" s="17" t="s">
        <v>36</v>
      </c>
      <c r="G28" s="3">
        <f>SQRT(G9*(1/G11 + 1/G25))</f>
        <v>40.614720581828692</v>
      </c>
    </row>
    <row r="29" spans="1:16" x14ac:dyDescent="0.35">
      <c r="C29" s="17" t="s">
        <v>37</v>
      </c>
      <c r="D29" s="13" t="s">
        <v>38</v>
      </c>
      <c r="E29" s="13"/>
      <c r="F29" s="17" t="s">
        <v>39</v>
      </c>
      <c r="G29" s="3">
        <f>G28/(2*PI())</f>
        <v>6.4640335428941755</v>
      </c>
    </row>
    <row r="30" spans="1:16" x14ac:dyDescent="0.35">
      <c r="C30" s="17"/>
      <c r="D30" s="13"/>
      <c r="E30" s="13"/>
      <c r="F30" s="17"/>
    </row>
    <row r="31" spans="1:16" x14ac:dyDescent="0.35">
      <c r="C31" s="17"/>
      <c r="D31" s="13"/>
      <c r="E31" s="13"/>
      <c r="F31" s="17"/>
    </row>
    <row r="32" spans="1:16" x14ac:dyDescent="0.35">
      <c r="C32" s="17"/>
      <c r="D32" s="13"/>
      <c r="E32" s="13"/>
      <c r="F32" s="17"/>
    </row>
    <row r="33" spans="2:16" x14ac:dyDescent="0.35">
      <c r="C33" s="17"/>
      <c r="D33" s="13"/>
      <c r="E33" s="13"/>
      <c r="F33" s="17"/>
    </row>
    <row r="34" spans="2:16" x14ac:dyDescent="0.35">
      <c r="B34" s="22" t="s">
        <v>68</v>
      </c>
      <c r="C34" s="17"/>
      <c r="D34" s="13"/>
      <c r="E34" s="13"/>
      <c r="F34" s="17"/>
    </row>
    <row r="35" spans="2:16" x14ac:dyDescent="0.35">
      <c r="K35" s="2"/>
      <c r="M35" s="2"/>
    </row>
    <row r="36" spans="2:16" x14ac:dyDescent="0.35">
      <c r="B36" s="1" t="s">
        <v>9</v>
      </c>
      <c r="C36" s="2" t="s">
        <v>42</v>
      </c>
      <c r="D36" s="1"/>
      <c r="E36" s="1"/>
      <c r="F36" s="2" t="s">
        <v>43</v>
      </c>
      <c r="G36" s="3">
        <v>0.52100000000000002</v>
      </c>
      <c r="K36" s="2" t="s">
        <v>44</v>
      </c>
      <c r="M36" s="2"/>
      <c r="P36" s="12"/>
    </row>
    <row r="37" spans="2:16" x14ac:dyDescent="0.35">
      <c r="B37" s="1" t="s">
        <v>9</v>
      </c>
      <c r="C37" s="2" t="s">
        <v>45</v>
      </c>
      <c r="D37" s="1"/>
      <c r="E37" s="1"/>
      <c r="F37" s="2" t="s">
        <v>46</v>
      </c>
      <c r="K37" s="2" t="s">
        <v>44</v>
      </c>
      <c r="M37" s="2"/>
      <c r="P37" s="12"/>
    </row>
    <row r="38" spans="2:16" x14ac:dyDescent="0.35">
      <c r="B38" s="1" t="s">
        <v>9</v>
      </c>
      <c r="C38" s="2" t="s">
        <v>47</v>
      </c>
      <c r="D38" s="1"/>
      <c r="E38" s="1"/>
      <c r="F38" s="2" t="s">
        <v>48</v>
      </c>
      <c r="G38" s="3">
        <v>3.2399999999999998E-2</v>
      </c>
      <c r="K38" s="2" t="s">
        <v>49</v>
      </c>
      <c r="M38" s="2"/>
      <c r="P38" s="12"/>
    </row>
    <row r="39" spans="2:16" x14ac:dyDescent="0.35">
      <c r="B39" s="1" t="s">
        <v>9</v>
      </c>
      <c r="C39" s="2" t="s">
        <v>50</v>
      </c>
      <c r="D39" s="1"/>
      <c r="E39" s="1"/>
      <c r="F39" s="2" t="s">
        <v>51</v>
      </c>
      <c r="K39" s="2" t="s">
        <v>49</v>
      </c>
      <c r="M39" s="2"/>
      <c r="P39" s="12"/>
    </row>
    <row r="41" spans="2:16" x14ac:dyDescent="0.35">
      <c r="B41" s="6" t="s">
        <v>52</v>
      </c>
      <c r="C41" s="17"/>
      <c r="D41" s="17"/>
      <c r="E41" s="17"/>
      <c r="F41" s="17"/>
      <c r="G41" s="17"/>
      <c r="H41" s="17"/>
      <c r="I41" s="17"/>
      <c r="J41" s="17"/>
      <c r="K41" s="17"/>
    </row>
    <row r="42" spans="2:16" x14ac:dyDescent="0.35">
      <c r="B42" s="1" t="s">
        <v>9</v>
      </c>
      <c r="C42" s="2" t="s">
        <v>42</v>
      </c>
      <c r="D42" s="1"/>
      <c r="E42" s="1"/>
      <c r="F42" s="2" t="s">
        <v>43</v>
      </c>
      <c r="G42" s="18" t="s">
        <v>53</v>
      </c>
      <c r="K42" s="2" t="s">
        <v>44</v>
      </c>
    </row>
    <row r="43" spans="2:16" x14ac:dyDescent="0.35">
      <c r="B43" s="1" t="s">
        <v>9</v>
      </c>
      <c r="C43" s="2" t="s">
        <v>45</v>
      </c>
      <c r="D43" s="1"/>
      <c r="E43" s="1"/>
      <c r="F43" s="2" t="s">
        <v>46</v>
      </c>
      <c r="G43" s="18" t="s">
        <v>54</v>
      </c>
      <c r="K43" s="2" t="s">
        <v>44</v>
      </c>
    </row>
    <row r="44" spans="2:16" x14ac:dyDescent="0.35">
      <c r="B44" s="1" t="s">
        <v>9</v>
      </c>
      <c r="C44" s="2" t="s">
        <v>47</v>
      </c>
      <c r="D44" s="1"/>
      <c r="E44" s="1"/>
      <c r="F44" s="2" t="s">
        <v>48</v>
      </c>
      <c r="G44" s="18" t="s">
        <v>55</v>
      </c>
      <c r="K44" s="2" t="s">
        <v>49</v>
      </c>
    </row>
    <row r="45" spans="2:16" x14ac:dyDescent="0.35">
      <c r="B45" s="1" t="s">
        <v>9</v>
      </c>
      <c r="C45" s="2" t="s">
        <v>50</v>
      </c>
      <c r="D45" s="1"/>
      <c r="E45" s="1"/>
      <c r="F45" s="2" t="s">
        <v>51</v>
      </c>
      <c r="G45" s="18" t="s">
        <v>56</v>
      </c>
      <c r="K45" s="2" t="s">
        <v>49</v>
      </c>
    </row>
  </sheetData>
  <mergeCells count="1">
    <mergeCell ref="N2:O2"/>
  </mergeCells>
  <pageMargins left="0.7" right="0.7" top="0.75" bottom="0.75" header="0.51180555555555496" footer="0.51180555555555496"/>
  <pageSetup paperSize="9" firstPageNumber="0" orientation="portrait" horizontalDpi="4294967293" r:id="rId1"/>
  <rowBreaks count="1" manualBreakCount="1">
    <brk id="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zoomScalePageLayoutView="60" workbookViewId="0"/>
  </sheetViews>
  <sheetFormatPr defaultRowHeight="14.5" x14ac:dyDescent="0.35"/>
  <cols>
    <col min="1" max="1025" width="9.26953125" style="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zoomScalePageLayoutView="60" workbookViewId="0"/>
  </sheetViews>
  <sheetFormatPr defaultRowHeight="14.5" x14ac:dyDescent="0.35"/>
  <cols>
    <col min="1" max="1025" width="9.26953125" style="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</cp:lastModifiedBy>
  <cp:revision>0</cp:revision>
  <dcterms:modified xsi:type="dcterms:W3CDTF">2014-07-24T10:32:53Z</dcterms:modified>
</cp:coreProperties>
</file>