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podolak\Desktop\ARH and French Meadows\ARH Reservoir Impacts study\"/>
    </mc:Choice>
  </mc:AlternateContent>
  <bookViews>
    <workbookView xWindow="0" yWindow="0" windowWidth="15444" windowHeight="6228" tabRatio="827"/>
  </bookViews>
  <sheets>
    <sheet name="Pulse FM chart" sheetId="5" r:id="rId1"/>
    <sheet name="Pulse FM data" sheetId="1" r:id="rId2"/>
    <sheet name="Pulse HH chart" sheetId="7" r:id="rId3"/>
    <sheet name="Pulse HH data" sheetId="3" r:id="rId4"/>
    <sheet name="Spill FM chart" sheetId="10" r:id="rId5"/>
    <sheet name="Spill HH chart" sheetId="8" r:id="rId6"/>
    <sheet name="Spill both" sheetId="4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9" i="3" l="1"/>
  <c r="Q19" i="3" s="1"/>
  <c r="H40" i="3"/>
  <c r="I40" i="3" s="1"/>
  <c r="I32" i="4" l="1"/>
  <c r="D31" i="4"/>
  <c r="I31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44" i="3"/>
  <c r="D49" i="3"/>
  <c r="I38" i="4"/>
  <c r="J38" i="4" s="1"/>
  <c r="I24" i="4"/>
  <c r="H30" i="1"/>
  <c r="I30" i="1" s="1"/>
  <c r="J22" i="1"/>
  <c r="J26" i="1"/>
  <c r="R16" i="1"/>
  <c r="R20" i="1"/>
  <c r="P5" i="1"/>
  <c r="Q5" i="1" s="1"/>
  <c r="I39" i="4" l="1"/>
  <c r="J39" i="4" s="1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 s="1"/>
  <c r="H26" i="3"/>
  <c r="I26" i="3" s="1"/>
  <c r="H27" i="3"/>
  <c r="I27" i="3" s="1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 s="1"/>
  <c r="H34" i="3"/>
  <c r="I34" i="3" s="1"/>
  <c r="H35" i="3"/>
  <c r="I35" i="3" s="1"/>
  <c r="H36" i="3"/>
  <c r="I36" i="3" s="1"/>
  <c r="H37" i="3"/>
  <c r="I37" i="3" s="1"/>
  <c r="H38" i="3"/>
  <c r="I38" i="3" s="1"/>
  <c r="H39" i="3"/>
  <c r="I39" i="3" s="1"/>
  <c r="J41" i="3" s="1"/>
  <c r="H41" i="3"/>
  <c r="H42" i="3"/>
  <c r="I42" i="3" s="1"/>
  <c r="H43" i="3"/>
  <c r="H44" i="3"/>
  <c r="H45" i="3"/>
  <c r="I45" i="3" s="1"/>
  <c r="H46" i="3"/>
  <c r="I46" i="3" s="1"/>
  <c r="H47" i="3"/>
  <c r="I47" i="3" s="1"/>
  <c r="H48" i="3"/>
  <c r="I48" i="3" s="1"/>
  <c r="R22" i="3"/>
  <c r="I22" i="4"/>
  <c r="I23" i="4"/>
  <c r="J24" i="4" s="1"/>
  <c r="I17" i="4"/>
  <c r="I19" i="4"/>
  <c r="I13" i="4"/>
  <c r="I11" i="4"/>
  <c r="I6" i="4"/>
  <c r="I7" i="4"/>
  <c r="I8" i="4"/>
  <c r="I5" i="4"/>
  <c r="D48" i="4"/>
  <c r="J37" i="4"/>
  <c r="J39" i="3" l="1"/>
  <c r="J46" i="3"/>
  <c r="J45" i="3"/>
  <c r="J48" i="3"/>
  <c r="J47" i="3"/>
  <c r="J42" i="3"/>
  <c r="J43" i="3"/>
  <c r="I9" i="4"/>
  <c r="J9" i="4" s="1"/>
  <c r="I40" i="4"/>
  <c r="J40" i="4" s="1"/>
  <c r="J23" i="4"/>
  <c r="J8" i="4"/>
  <c r="I50" i="3"/>
  <c r="F38" i="4"/>
  <c r="F39" i="4"/>
  <c r="F40" i="4"/>
  <c r="F37" i="4"/>
  <c r="F9" i="4"/>
  <c r="F11" i="4"/>
  <c r="F14" i="4"/>
  <c r="F17" i="4"/>
  <c r="M22" i="3"/>
  <c r="M20" i="3"/>
  <c r="E42" i="3"/>
  <c r="E40" i="3"/>
  <c r="M10" i="1"/>
  <c r="M13" i="1"/>
  <c r="M16" i="1"/>
  <c r="M8" i="1"/>
  <c r="E16" i="1"/>
  <c r="E19" i="1"/>
  <c r="E22" i="1"/>
  <c r="E14" i="1"/>
  <c r="L49" i="3"/>
  <c r="P6" i="3"/>
  <c r="Q6" i="3" s="1"/>
  <c r="P7" i="3"/>
  <c r="Q7" i="3" s="1"/>
  <c r="P8" i="3"/>
  <c r="Q8" i="3" s="1"/>
  <c r="P9" i="3"/>
  <c r="Q9" i="3" s="1"/>
  <c r="P10" i="3"/>
  <c r="Q10" i="3" s="1"/>
  <c r="P11" i="3"/>
  <c r="Q11" i="3" s="1"/>
  <c r="P12" i="3"/>
  <c r="Q12" i="3" s="1"/>
  <c r="P13" i="3"/>
  <c r="Q13" i="3" s="1"/>
  <c r="P14" i="3"/>
  <c r="Q14" i="3" s="1"/>
  <c r="P15" i="3"/>
  <c r="Q15" i="3" s="1"/>
  <c r="P16" i="3"/>
  <c r="Q16" i="3" s="1"/>
  <c r="P17" i="3"/>
  <c r="Q17" i="3" s="1"/>
  <c r="P18" i="3"/>
  <c r="Q18" i="3" s="1"/>
  <c r="Q20" i="3" s="1"/>
  <c r="P20" i="3"/>
  <c r="P21" i="3"/>
  <c r="Q21" i="3" s="1"/>
  <c r="R21" i="3" s="1"/>
  <c r="P22" i="3"/>
  <c r="P23" i="3"/>
  <c r="P24" i="3"/>
  <c r="Q24" i="3" s="1"/>
  <c r="P25" i="3"/>
  <c r="Q25" i="3" s="1"/>
  <c r="P26" i="3"/>
  <c r="Q26" i="3" s="1"/>
  <c r="P27" i="3"/>
  <c r="Q27" i="3" s="1"/>
  <c r="R20" i="3" l="1"/>
  <c r="R24" i="3"/>
  <c r="R23" i="3"/>
  <c r="R26" i="3"/>
  <c r="R25" i="3"/>
  <c r="I41" i="4"/>
  <c r="J41" i="4" s="1"/>
  <c r="I51" i="3"/>
  <c r="D33" i="1"/>
  <c r="P24" i="1"/>
  <c r="Q24" i="1" s="1"/>
  <c r="P6" i="1"/>
  <c r="Q6" i="1" s="1"/>
  <c r="P7" i="1"/>
  <c r="Q7" i="1" s="1"/>
  <c r="R8" i="1" s="1"/>
  <c r="P8" i="1"/>
  <c r="P9" i="1"/>
  <c r="Q9" i="1" s="1"/>
  <c r="P10" i="1"/>
  <c r="Q10" i="1" s="1"/>
  <c r="R11" i="1" s="1"/>
  <c r="P11" i="1"/>
  <c r="P12" i="1"/>
  <c r="Q12" i="1" s="1"/>
  <c r="P13" i="1"/>
  <c r="Q13" i="1" s="1"/>
  <c r="P14" i="1"/>
  <c r="Q14" i="1" s="1"/>
  <c r="R15" i="1" s="1"/>
  <c r="P15" i="1"/>
  <c r="P16" i="1"/>
  <c r="P17" i="1"/>
  <c r="Q17" i="1" s="1"/>
  <c r="P18" i="1"/>
  <c r="Q18" i="1" s="1"/>
  <c r="R19" i="1" s="1"/>
  <c r="P19" i="1"/>
  <c r="P20" i="1"/>
  <c r="P21" i="1"/>
  <c r="Q21" i="1" s="1"/>
  <c r="P22" i="1"/>
  <c r="Q22" i="1" s="1"/>
  <c r="P23" i="1"/>
  <c r="Q23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J14" i="1" s="1"/>
  <c r="H14" i="1"/>
  <c r="H15" i="1"/>
  <c r="I15" i="1" s="1"/>
  <c r="H16" i="1"/>
  <c r="I16" i="1" s="1"/>
  <c r="J17" i="1" s="1"/>
  <c r="H17" i="1"/>
  <c r="H18" i="1"/>
  <c r="I18" i="1" s="1"/>
  <c r="H19" i="1"/>
  <c r="I19" i="1" s="1"/>
  <c r="H20" i="1"/>
  <c r="I20" i="1" s="1"/>
  <c r="J21" i="1" s="1"/>
  <c r="H21" i="1"/>
  <c r="H22" i="1"/>
  <c r="H23" i="1"/>
  <c r="I23" i="1" s="1"/>
  <c r="H24" i="1"/>
  <c r="I24" i="1" s="1"/>
  <c r="J25" i="1" s="1"/>
  <c r="H25" i="1"/>
  <c r="H26" i="1"/>
  <c r="H27" i="1"/>
  <c r="I27" i="1" s="1"/>
  <c r="H28" i="1"/>
  <c r="I28" i="1" s="1"/>
  <c r="H29" i="1"/>
  <c r="I29" i="1" s="1"/>
  <c r="J30" i="1" s="1"/>
  <c r="P5" i="3"/>
  <c r="H5" i="3"/>
  <c r="I5" i="3" s="1"/>
  <c r="I42" i="4" l="1"/>
  <c r="R7" i="1"/>
  <c r="R9" i="1"/>
  <c r="R10" i="1"/>
  <c r="R24" i="1"/>
  <c r="J29" i="1"/>
  <c r="J13" i="1"/>
  <c r="J9" i="1"/>
  <c r="R12" i="1"/>
  <c r="R13" i="1"/>
  <c r="J27" i="1"/>
  <c r="J28" i="1"/>
  <c r="J23" i="1"/>
  <c r="J24" i="1"/>
  <c r="J20" i="1"/>
  <c r="J15" i="1"/>
  <c r="J16" i="1"/>
  <c r="J12" i="1"/>
  <c r="J8" i="1"/>
  <c r="J19" i="1"/>
  <c r="J18" i="1"/>
  <c r="J11" i="1"/>
  <c r="J7" i="1"/>
  <c r="R23" i="1"/>
  <c r="J10" i="1"/>
  <c r="R22" i="1"/>
  <c r="R21" i="1"/>
  <c r="R18" i="1"/>
  <c r="R17" i="1"/>
  <c r="R14" i="1"/>
  <c r="I33" i="1"/>
  <c r="I34" i="1" s="1"/>
  <c r="Q33" i="1"/>
  <c r="Q5" i="3"/>
  <c r="Q50" i="3" s="1"/>
  <c r="Q51" i="3" s="1"/>
  <c r="L33" i="1"/>
  <c r="I43" i="4" l="1"/>
  <c r="J43" i="4" s="1"/>
  <c r="J42" i="4"/>
  <c r="Q34" i="1"/>
  <c r="I44" i="4" l="1"/>
  <c r="I48" i="4" l="1"/>
  <c r="I49" i="4" s="1"/>
  <c r="J44" i="4"/>
</calcChain>
</file>

<file path=xl/sharedStrings.xml><?xml version="1.0" encoding="utf-8"?>
<sst xmlns="http://schemas.openxmlformats.org/spreadsheetml/2006/main" count="86" uniqueCount="33">
  <si>
    <t>date</t>
  </si>
  <si>
    <t>Above normal year</t>
  </si>
  <si>
    <t>Wet year</t>
  </si>
  <si>
    <t>min</t>
  </si>
  <si>
    <t>Pulse flow French Meadows</t>
  </si>
  <si>
    <t>Pulse flow Hell Hole</t>
  </si>
  <si>
    <t xml:space="preserve">Spill flow Hell Hole </t>
  </si>
  <si>
    <t>Spill flow French Meadows</t>
  </si>
  <si>
    <t>Instream flow requirement</t>
  </si>
  <si>
    <t>All water years (May-July)</t>
  </si>
  <si>
    <t>Total days</t>
  </si>
  <si>
    <t>Recession rate per step (%)</t>
  </si>
  <si>
    <t>Recession rate per step, first spill (%)</t>
  </si>
  <si>
    <t>Total discharge (cfs)</t>
  </si>
  <si>
    <t>Difference in total discharge (cfs)</t>
  </si>
  <si>
    <t>Sc. 1</t>
  </si>
  <si>
    <t>Sc. 2</t>
  </si>
  <si>
    <t>Sc. 3</t>
  </si>
  <si>
    <t>Sc. 4</t>
  </si>
  <si>
    <t>Sc. 5</t>
  </si>
  <si>
    <t>Sc. 6</t>
  </si>
  <si>
    <t>Hypothetical date (May-July)</t>
  </si>
  <si>
    <t>plus 4 additional days to downramp</t>
  </si>
  <si>
    <t>plus 4 days total, &lt;20% recess rate</t>
  </si>
  <si>
    <t>Scenarios</t>
  </si>
  <si>
    <t>hypothetical date</t>
  </si>
  <si>
    <t>plus 1 day/step on downramp</t>
  </si>
  <si>
    <t>1 day/step, 10% cfs/day</t>
  </si>
  <si>
    <t>plus 1 day/step. +10% cfs/day, &lt;20% recess rate</t>
  </si>
  <si>
    <t>First spill (Day #)</t>
  </si>
  <si>
    <t>Proposed FERC down ramp (cfs/day)</t>
  </si>
  <si>
    <t>Proposed FERC wet year flow</t>
  </si>
  <si>
    <t>Proposed FERC AN year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</si>
</sst>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72">
    <xf numFmtId="0" fontId="0" fillId="0" borderId="0" xfId="0"/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vertical="center" wrapText="1"/>
    </xf>
    <xf numFmtId="16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1" fontId="0" fillId="0" borderId="1" xfId="0" applyNumberForma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9" fontId="3" fillId="0" borderId="1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9" fontId="3" fillId="0" borderId="1" xfId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1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" fontId="3" fillId="0" borderId="1" xfId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center" vertical="center"/>
    </xf>
    <xf numFmtId="16" fontId="2" fillId="0" borderId="2" xfId="0" applyNumberFormat="1" applyFont="1" applyFill="1" applyBorder="1" applyAlignment="1">
      <alignment horizontal="center" vertical="center" wrapText="1"/>
    </xf>
    <xf numFmtId="16" fontId="2" fillId="0" borderId="3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16" fontId="2" fillId="0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3" fillId="4" borderId="1" xfId="1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9" fontId="0" fillId="0" borderId="1" xfId="1" applyFont="1" applyFill="1" applyBorder="1" applyAlignment="1">
      <alignment horizont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0" fillId="0" borderId="1" xfId="0" applyFill="1" applyBorder="1"/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" fontId="2" fillId="0" borderId="1" xfId="0" applyNumberFormat="1" applyFont="1" applyFill="1" applyBorder="1" applyAlignment="1">
      <alignment horizontal="center" vertical="center" wrapText="1"/>
    </xf>
    <xf numFmtId="16" fontId="2" fillId="0" borderId="2" xfId="0" applyNumberFormat="1" applyFont="1" applyFill="1" applyBorder="1" applyAlignment="1">
      <alignment horizontal="center" vertical="center" wrapText="1"/>
    </xf>
    <xf numFmtId="16" fontId="2" fillId="0" borderId="3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3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4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Possible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</a:t>
            </a: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cenario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s (Sc.1 and Sc.2) for enhanced pulse flows French Meadows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5881223342151161"/>
          <c:y val="1.21439275342201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031091377894944E-2"/>
          <c:y val="7.5042994436014157E-2"/>
          <c:w val="0.88708164232774867"/>
          <c:h val="0.835117234017978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'Pulse FM data'!$D$4</c:f>
              <c:strCache>
                <c:ptCount val="1"/>
                <c:pt idx="0">
                  <c:v>Proposed FERC wet year flow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'Pulse FM data'!$C$5:$C$25</c:f>
              <c:numCache>
                <c:formatCode>d\-mmm</c:formatCode>
                <c:ptCount val="21"/>
                <c:pt idx="0">
                  <c:v>42870</c:v>
                </c:pt>
                <c:pt idx="1">
                  <c:v>42871</c:v>
                </c:pt>
                <c:pt idx="2">
                  <c:v>42872</c:v>
                </c:pt>
                <c:pt idx="3">
                  <c:v>42873</c:v>
                </c:pt>
                <c:pt idx="4">
                  <c:v>42874</c:v>
                </c:pt>
                <c:pt idx="5">
                  <c:v>42875</c:v>
                </c:pt>
                <c:pt idx="6">
                  <c:v>42876</c:v>
                </c:pt>
                <c:pt idx="7">
                  <c:v>42877</c:v>
                </c:pt>
                <c:pt idx="8">
                  <c:v>42878</c:v>
                </c:pt>
                <c:pt idx="9">
                  <c:v>42879</c:v>
                </c:pt>
                <c:pt idx="10">
                  <c:v>42880</c:v>
                </c:pt>
                <c:pt idx="11">
                  <c:v>42881</c:v>
                </c:pt>
                <c:pt idx="12">
                  <c:v>42882</c:v>
                </c:pt>
                <c:pt idx="13">
                  <c:v>42883</c:v>
                </c:pt>
                <c:pt idx="14">
                  <c:v>42884</c:v>
                </c:pt>
                <c:pt idx="15">
                  <c:v>42885</c:v>
                </c:pt>
                <c:pt idx="16">
                  <c:v>42886</c:v>
                </c:pt>
                <c:pt idx="17">
                  <c:v>42887</c:v>
                </c:pt>
                <c:pt idx="18">
                  <c:v>42888</c:v>
                </c:pt>
                <c:pt idx="19">
                  <c:v>42889</c:v>
                </c:pt>
                <c:pt idx="20">
                  <c:v>42890</c:v>
                </c:pt>
              </c:numCache>
            </c:numRef>
          </c:xVal>
          <c:yVal>
            <c:numRef>
              <c:f>'Pulse FM data'!$D$5:$D$25</c:f>
              <c:numCache>
                <c:formatCode>General</c:formatCode>
                <c:ptCount val="21"/>
                <c:pt idx="0">
                  <c:v>200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275</c:v>
                </c:pt>
                <c:pt idx="10">
                  <c:v>275</c:v>
                </c:pt>
                <c:pt idx="11">
                  <c:v>190</c:v>
                </c:pt>
                <c:pt idx="12">
                  <c:v>190</c:v>
                </c:pt>
                <c:pt idx="13">
                  <c:v>190</c:v>
                </c:pt>
                <c:pt idx="14">
                  <c:v>115</c:v>
                </c:pt>
                <c:pt idx="15">
                  <c:v>115</c:v>
                </c:pt>
                <c:pt idx="16">
                  <c:v>115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9A-4B70-B173-2F450D66546C}"/>
            </c:ext>
          </c:extLst>
        </c:ser>
        <c:ser>
          <c:idx val="10"/>
          <c:order val="3"/>
          <c:tx>
            <c:strRef>
              <c:f>'Pulse FM data'!$I$4</c:f>
              <c:strCache>
                <c:ptCount val="1"/>
                <c:pt idx="0">
                  <c:v>plus 1 day/step. +10% cfs/day, &lt;20% recess rate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'Pulse FM data'!$F$5:$F$30</c:f>
              <c:numCache>
                <c:formatCode>d\-mmm</c:formatCode>
                <c:ptCount val="26"/>
                <c:pt idx="0">
                  <c:v>42870</c:v>
                </c:pt>
                <c:pt idx="1">
                  <c:v>42871</c:v>
                </c:pt>
                <c:pt idx="2">
                  <c:v>42872</c:v>
                </c:pt>
                <c:pt idx="3">
                  <c:v>42873</c:v>
                </c:pt>
                <c:pt idx="4">
                  <c:v>42874</c:v>
                </c:pt>
                <c:pt idx="5">
                  <c:v>42875</c:v>
                </c:pt>
                <c:pt idx="6">
                  <c:v>42876</c:v>
                </c:pt>
                <c:pt idx="7">
                  <c:v>42877</c:v>
                </c:pt>
                <c:pt idx="8">
                  <c:v>42878</c:v>
                </c:pt>
                <c:pt idx="9">
                  <c:v>42879</c:v>
                </c:pt>
                <c:pt idx="10">
                  <c:v>42880</c:v>
                </c:pt>
                <c:pt idx="11">
                  <c:v>42881</c:v>
                </c:pt>
                <c:pt idx="12">
                  <c:v>42882</c:v>
                </c:pt>
                <c:pt idx="13">
                  <c:v>42883</c:v>
                </c:pt>
                <c:pt idx="14">
                  <c:v>42884</c:v>
                </c:pt>
                <c:pt idx="15">
                  <c:v>42885</c:v>
                </c:pt>
                <c:pt idx="16">
                  <c:v>42886</c:v>
                </c:pt>
                <c:pt idx="17">
                  <c:v>42887</c:v>
                </c:pt>
                <c:pt idx="18">
                  <c:v>42888</c:v>
                </c:pt>
                <c:pt idx="19">
                  <c:v>42889</c:v>
                </c:pt>
                <c:pt idx="20">
                  <c:v>42890</c:v>
                </c:pt>
                <c:pt idx="21">
                  <c:v>42891</c:v>
                </c:pt>
                <c:pt idx="22">
                  <c:v>42892</c:v>
                </c:pt>
                <c:pt idx="23">
                  <c:v>42893</c:v>
                </c:pt>
                <c:pt idx="24">
                  <c:v>42894</c:v>
                </c:pt>
                <c:pt idx="25">
                  <c:v>42895</c:v>
                </c:pt>
              </c:numCache>
            </c:numRef>
          </c:xVal>
          <c:yVal>
            <c:numRef>
              <c:f>'Pulse FM data'!$I$5:$I$30</c:f>
              <c:numCache>
                <c:formatCode>General</c:formatCode>
                <c:ptCount val="26"/>
                <c:pt idx="0">
                  <c:v>220</c:v>
                </c:pt>
                <c:pt idx="1">
                  <c:v>440</c:v>
                </c:pt>
                <c:pt idx="2">
                  <c:v>440</c:v>
                </c:pt>
                <c:pt idx="3">
                  <c:v>440</c:v>
                </c:pt>
                <c:pt idx="4">
                  <c:v>440</c:v>
                </c:pt>
                <c:pt idx="5">
                  <c:v>440</c:v>
                </c:pt>
                <c:pt idx="6">
                  <c:v>440</c:v>
                </c:pt>
                <c:pt idx="7">
                  <c:v>440</c:v>
                </c:pt>
                <c:pt idx="8">
                  <c:v>440</c:v>
                </c:pt>
                <c:pt idx="9">
                  <c:v>352</c:v>
                </c:pt>
                <c:pt idx="10">
                  <c:v>302.5</c:v>
                </c:pt>
                <c:pt idx="11">
                  <c:v>302.5</c:v>
                </c:pt>
                <c:pt idx="12">
                  <c:v>242</c:v>
                </c:pt>
                <c:pt idx="13">
                  <c:v>209</c:v>
                </c:pt>
                <c:pt idx="14">
                  <c:v>209</c:v>
                </c:pt>
                <c:pt idx="15">
                  <c:v>209</c:v>
                </c:pt>
                <c:pt idx="16">
                  <c:v>167.2</c:v>
                </c:pt>
                <c:pt idx="17">
                  <c:v>133.76</c:v>
                </c:pt>
                <c:pt idx="18">
                  <c:v>126.5</c:v>
                </c:pt>
                <c:pt idx="19">
                  <c:v>126.5</c:v>
                </c:pt>
                <c:pt idx="20">
                  <c:v>101.2</c:v>
                </c:pt>
                <c:pt idx="21">
                  <c:v>80.959999999999994</c:v>
                </c:pt>
                <c:pt idx="22">
                  <c:v>71.5</c:v>
                </c:pt>
                <c:pt idx="23">
                  <c:v>71.5</c:v>
                </c:pt>
                <c:pt idx="24">
                  <c:v>71.5</c:v>
                </c:pt>
                <c:pt idx="25">
                  <c:v>71.5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F8-4CD6-9591-C98267CC6DD2}"/>
            </c:ext>
          </c:extLst>
        </c:ser>
        <c:ser>
          <c:idx val="4"/>
          <c:order val="4"/>
          <c:tx>
            <c:strRef>
              <c:f>'Pulse FM data'!$L$4</c:f>
              <c:strCache>
                <c:ptCount val="1"/>
                <c:pt idx="0">
                  <c:v>Proposed FERC AN year flow</c:v>
                </c:pt>
              </c:strCache>
            </c:strRef>
          </c:tx>
          <c:spPr>
            <a:ln w="381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'Pulse FM data'!$K$5:$K$19</c:f>
              <c:numCache>
                <c:formatCode>d\-mmm</c:formatCode>
                <c:ptCount val="15"/>
                <c:pt idx="0">
                  <c:v>42862</c:v>
                </c:pt>
                <c:pt idx="1">
                  <c:v>42863</c:v>
                </c:pt>
                <c:pt idx="2">
                  <c:v>42864</c:v>
                </c:pt>
                <c:pt idx="3">
                  <c:v>42865</c:v>
                </c:pt>
                <c:pt idx="4">
                  <c:v>42866</c:v>
                </c:pt>
                <c:pt idx="5">
                  <c:v>42867</c:v>
                </c:pt>
                <c:pt idx="6">
                  <c:v>42868</c:v>
                </c:pt>
                <c:pt idx="7">
                  <c:v>42869</c:v>
                </c:pt>
                <c:pt idx="8">
                  <c:v>42870</c:v>
                </c:pt>
                <c:pt idx="9">
                  <c:v>42871</c:v>
                </c:pt>
                <c:pt idx="10">
                  <c:v>42872</c:v>
                </c:pt>
                <c:pt idx="11">
                  <c:v>42873</c:v>
                </c:pt>
                <c:pt idx="12">
                  <c:v>42874</c:v>
                </c:pt>
                <c:pt idx="13">
                  <c:v>42875</c:v>
                </c:pt>
                <c:pt idx="14">
                  <c:v>42876</c:v>
                </c:pt>
              </c:numCache>
            </c:numRef>
          </c:xVal>
          <c:yVal>
            <c:numRef>
              <c:f>'Pulse FM data'!$L$5:$L$19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400</c:v>
                </c:pt>
                <c:pt idx="3">
                  <c:v>275</c:v>
                </c:pt>
                <c:pt idx="4">
                  <c:v>275</c:v>
                </c:pt>
                <c:pt idx="5">
                  <c:v>190</c:v>
                </c:pt>
                <c:pt idx="6">
                  <c:v>190</c:v>
                </c:pt>
                <c:pt idx="7">
                  <c:v>190</c:v>
                </c:pt>
                <c:pt idx="8">
                  <c:v>115</c:v>
                </c:pt>
                <c:pt idx="9">
                  <c:v>115</c:v>
                </c:pt>
                <c:pt idx="10">
                  <c:v>115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9A-4B70-B173-2F450D66546C}"/>
            </c:ext>
          </c:extLst>
        </c:ser>
        <c:ser>
          <c:idx val="8"/>
          <c:order val="7"/>
          <c:tx>
            <c:strRef>
              <c:f>'Pulse FM data'!$Q$4</c:f>
              <c:strCache>
                <c:ptCount val="1"/>
                <c:pt idx="0">
                  <c:v>plus 1 day/step. +10% cfs/day, &lt;20% recess rate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'Pulse FM data'!$N$5:$N$27</c:f>
              <c:numCache>
                <c:formatCode>d\-mmm</c:formatCode>
                <c:ptCount val="23"/>
                <c:pt idx="0">
                  <c:v>42862</c:v>
                </c:pt>
                <c:pt idx="1">
                  <c:v>42863</c:v>
                </c:pt>
                <c:pt idx="2">
                  <c:v>42864</c:v>
                </c:pt>
                <c:pt idx="3">
                  <c:v>42865</c:v>
                </c:pt>
                <c:pt idx="4">
                  <c:v>42866</c:v>
                </c:pt>
                <c:pt idx="5">
                  <c:v>42867</c:v>
                </c:pt>
                <c:pt idx="6">
                  <c:v>42868</c:v>
                </c:pt>
                <c:pt idx="7">
                  <c:v>42869</c:v>
                </c:pt>
                <c:pt idx="8">
                  <c:v>42870</c:v>
                </c:pt>
                <c:pt idx="9">
                  <c:v>42871</c:v>
                </c:pt>
                <c:pt idx="10">
                  <c:v>42872</c:v>
                </c:pt>
                <c:pt idx="11">
                  <c:v>42873</c:v>
                </c:pt>
                <c:pt idx="12">
                  <c:v>42874</c:v>
                </c:pt>
                <c:pt idx="13">
                  <c:v>42875</c:v>
                </c:pt>
                <c:pt idx="14">
                  <c:v>42876</c:v>
                </c:pt>
                <c:pt idx="15">
                  <c:v>42877</c:v>
                </c:pt>
                <c:pt idx="16">
                  <c:v>42878</c:v>
                </c:pt>
                <c:pt idx="17">
                  <c:v>42879</c:v>
                </c:pt>
                <c:pt idx="18">
                  <c:v>42880</c:v>
                </c:pt>
                <c:pt idx="19">
                  <c:v>42881</c:v>
                </c:pt>
              </c:numCache>
            </c:numRef>
          </c:xVal>
          <c:yVal>
            <c:numRef>
              <c:f>'Pulse FM data'!$Q$5:$Q$24</c:f>
              <c:numCache>
                <c:formatCode>General</c:formatCode>
                <c:ptCount val="20"/>
                <c:pt idx="0">
                  <c:v>220</c:v>
                </c:pt>
                <c:pt idx="1">
                  <c:v>440</c:v>
                </c:pt>
                <c:pt idx="2">
                  <c:v>440</c:v>
                </c:pt>
                <c:pt idx="3">
                  <c:v>352</c:v>
                </c:pt>
                <c:pt idx="4">
                  <c:v>302.5</c:v>
                </c:pt>
                <c:pt idx="5">
                  <c:v>302.5</c:v>
                </c:pt>
                <c:pt idx="6">
                  <c:v>242</c:v>
                </c:pt>
                <c:pt idx="7">
                  <c:v>209</c:v>
                </c:pt>
                <c:pt idx="8">
                  <c:v>209</c:v>
                </c:pt>
                <c:pt idx="9">
                  <c:v>209</c:v>
                </c:pt>
                <c:pt idx="10">
                  <c:v>167.2</c:v>
                </c:pt>
                <c:pt idx="11">
                  <c:v>133.76</c:v>
                </c:pt>
                <c:pt idx="12">
                  <c:v>126.5</c:v>
                </c:pt>
                <c:pt idx="13">
                  <c:v>126.5</c:v>
                </c:pt>
                <c:pt idx="14">
                  <c:v>101.2</c:v>
                </c:pt>
                <c:pt idx="15">
                  <c:v>80.959999999999994</c:v>
                </c:pt>
                <c:pt idx="16">
                  <c:v>71.5</c:v>
                </c:pt>
                <c:pt idx="17">
                  <c:v>71.5</c:v>
                </c:pt>
                <c:pt idx="18">
                  <c:v>71.5</c:v>
                </c:pt>
                <c:pt idx="19">
                  <c:v>71.5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F8-4CD6-9591-C98267CC6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965432"/>
        <c:axId val="46396576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'Pulse FM data'!$G$4</c15:sqref>
                        </c15:formulaRef>
                      </c:ext>
                    </c:extLst>
                    <c:strCache>
                      <c:ptCount val="1"/>
                      <c:pt idx="0">
                        <c:v>plus 1 day/step on downramp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'Pulse FM data'!$F$5:$F$30</c15:sqref>
                        </c15:formulaRef>
                      </c:ext>
                    </c:extLst>
                    <c:numCache>
                      <c:formatCode>d\-mmm</c:formatCode>
                      <c:ptCount val="26"/>
                      <c:pt idx="0">
                        <c:v>42870</c:v>
                      </c:pt>
                      <c:pt idx="1">
                        <c:v>42871</c:v>
                      </c:pt>
                      <c:pt idx="2">
                        <c:v>42872</c:v>
                      </c:pt>
                      <c:pt idx="3">
                        <c:v>42873</c:v>
                      </c:pt>
                      <c:pt idx="4">
                        <c:v>42874</c:v>
                      </c:pt>
                      <c:pt idx="5">
                        <c:v>42875</c:v>
                      </c:pt>
                      <c:pt idx="6">
                        <c:v>42876</c:v>
                      </c:pt>
                      <c:pt idx="7">
                        <c:v>42877</c:v>
                      </c:pt>
                      <c:pt idx="8">
                        <c:v>42878</c:v>
                      </c:pt>
                      <c:pt idx="9">
                        <c:v>42879</c:v>
                      </c:pt>
                      <c:pt idx="10">
                        <c:v>42880</c:v>
                      </c:pt>
                      <c:pt idx="11">
                        <c:v>42881</c:v>
                      </c:pt>
                      <c:pt idx="12">
                        <c:v>42882</c:v>
                      </c:pt>
                      <c:pt idx="13">
                        <c:v>42883</c:v>
                      </c:pt>
                      <c:pt idx="14">
                        <c:v>42884</c:v>
                      </c:pt>
                      <c:pt idx="15">
                        <c:v>42885</c:v>
                      </c:pt>
                      <c:pt idx="16">
                        <c:v>42886</c:v>
                      </c:pt>
                      <c:pt idx="17">
                        <c:v>42887</c:v>
                      </c:pt>
                      <c:pt idx="18">
                        <c:v>42888</c:v>
                      </c:pt>
                      <c:pt idx="19">
                        <c:v>42889</c:v>
                      </c:pt>
                      <c:pt idx="20">
                        <c:v>42890</c:v>
                      </c:pt>
                      <c:pt idx="21">
                        <c:v>42891</c:v>
                      </c:pt>
                      <c:pt idx="22">
                        <c:v>42892</c:v>
                      </c:pt>
                      <c:pt idx="23">
                        <c:v>42893</c:v>
                      </c:pt>
                      <c:pt idx="24">
                        <c:v>42894</c:v>
                      </c:pt>
                      <c:pt idx="25">
                        <c:v>42895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'Pulse FM data'!$G$5:$G$30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400</c:v>
                      </c:pt>
                      <c:pt idx="3">
                        <c:v>400</c:v>
                      </c:pt>
                      <c:pt idx="4">
                        <c:v>400</c:v>
                      </c:pt>
                      <c:pt idx="5">
                        <c:v>400</c:v>
                      </c:pt>
                      <c:pt idx="6">
                        <c:v>400</c:v>
                      </c:pt>
                      <c:pt idx="7">
                        <c:v>400</c:v>
                      </c:pt>
                      <c:pt idx="8">
                        <c:v>400</c:v>
                      </c:pt>
                      <c:pt idx="9">
                        <c:v>400</c:v>
                      </c:pt>
                      <c:pt idx="10">
                        <c:v>275</c:v>
                      </c:pt>
                      <c:pt idx="11">
                        <c:v>275</c:v>
                      </c:pt>
                      <c:pt idx="12">
                        <c:v>275</c:v>
                      </c:pt>
                      <c:pt idx="13">
                        <c:v>190</c:v>
                      </c:pt>
                      <c:pt idx="14">
                        <c:v>190</c:v>
                      </c:pt>
                      <c:pt idx="15">
                        <c:v>190</c:v>
                      </c:pt>
                      <c:pt idx="16">
                        <c:v>190</c:v>
                      </c:pt>
                      <c:pt idx="17">
                        <c:v>115</c:v>
                      </c:pt>
                      <c:pt idx="18">
                        <c:v>115</c:v>
                      </c:pt>
                      <c:pt idx="19">
                        <c:v>115</c:v>
                      </c:pt>
                      <c:pt idx="20">
                        <c:v>115</c:v>
                      </c:pt>
                      <c:pt idx="21">
                        <c:v>65</c:v>
                      </c:pt>
                      <c:pt idx="22">
                        <c:v>65</c:v>
                      </c:pt>
                      <c:pt idx="23">
                        <c:v>65</c:v>
                      </c:pt>
                      <c:pt idx="24">
                        <c:v>65</c:v>
                      </c:pt>
                      <c:pt idx="25">
                        <c:v>65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B29A-4B70-B173-2F450D66546C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'Pulse FM data'!$H$4</c15:sqref>
                        </c15:formulaRef>
                      </c:ext>
                    </c:extLst>
                    <c:strCache>
                      <c:ptCount val="1"/>
                      <c:pt idx="0">
                        <c:v>1 day/step, 10% cfs/day</c:v>
                      </c:pt>
                    </c:strCache>
                  </c:strRef>
                </c:tx>
                <c:spPr>
                  <a:ln w="19050" cap="rnd">
                    <a:solidFill>
                      <a:srgbClr val="0070C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'Pulse FM data'!$F$5:$F$30</c15:sqref>
                        </c15:formulaRef>
                      </c:ext>
                    </c:extLst>
                    <c:numCache>
                      <c:formatCode>d\-mmm</c:formatCode>
                      <c:ptCount val="26"/>
                      <c:pt idx="0">
                        <c:v>42870</c:v>
                      </c:pt>
                      <c:pt idx="1">
                        <c:v>42871</c:v>
                      </c:pt>
                      <c:pt idx="2">
                        <c:v>42872</c:v>
                      </c:pt>
                      <c:pt idx="3">
                        <c:v>42873</c:v>
                      </c:pt>
                      <c:pt idx="4">
                        <c:v>42874</c:v>
                      </c:pt>
                      <c:pt idx="5">
                        <c:v>42875</c:v>
                      </c:pt>
                      <c:pt idx="6">
                        <c:v>42876</c:v>
                      </c:pt>
                      <c:pt idx="7">
                        <c:v>42877</c:v>
                      </c:pt>
                      <c:pt idx="8">
                        <c:v>42878</c:v>
                      </c:pt>
                      <c:pt idx="9">
                        <c:v>42879</c:v>
                      </c:pt>
                      <c:pt idx="10">
                        <c:v>42880</c:v>
                      </c:pt>
                      <c:pt idx="11">
                        <c:v>42881</c:v>
                      </c:pt>
                      <c:pt idx="12">
                        <c:v>42882</c:v>
                      </c:pt>
                      <c:pt idx="13">
                        <c:v>42883</c:v>
                      </c:pt>
                      <c:pt idx="14">
                        <c:v>42884</c:v>
                      </c:pt>
                      <c:pt idx="15">
                        <c:v>42885</c:v>
                      </c:pt>
                      <c:pt idx="16">
                        <c:v>42886</c:v>
                      </c:pt>
                      <c:pt idx="17">
                        <c:v>42887</c:v>
                      </c:pt>
                      <c:pt idx="18">
                        <c:v>42888</c:v>
                      </c:pt>
                      <c:pt idx="19">
                        <c:v>42889</c:v>
                      </c:pt>
                      <c:pt idx="20">
                        <c:v>42890</c:v>
                      </c:pt>
                      <c:pt idx="21">
                        <c:v>42891</c:v>
                      </c:pt>
                      <c:pt idx="22">
                        <c:v>42892</c:v>
                      </c:pt>
                      <c:pt idx="23">
                        <c:v>42893</c:v>
                      </c:pt>
                      <c:pt idx="24">
                        <c:v>42894</c:v>
                      </c:pt>
                      <c:pt idx="25">
                        <c:v>42895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'Pulse FM data'!$H$5:$H$30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220</c:v>
                      </c:pt>
                      <c:pt idx="1">
                        <c:v>440</c:v>
                      </c:pt>
                      <c:pt idx="2">
                        <c:v>440</c:v>
                      </c:pt>
                      <c:pt idx="3">
                        <c:v>440</c:v>
                      </c:pt>
                      <c:pt idx="4">
                        <c:v>440</c:v>
                      </c:pt>
                      <c:pt idx="5">
                        <c:v>440</c:v>
                      </c:pt>
                      <c:pt idx="6">
                        <c:v>440</c:v>
                      </c:pt>
                      <c:pt idx="7">
                        <c:v>440</c:v>
                      </c:pt>
                      <c:pt idx="8">
                        <c:v>440</c:v>
                      </c:pt>
                      <c:pt idx="9">
                        <c:v>440</c:v>
                      </c:pt>
                      <c:pt idx="10">
                        <c:v>302.5</c:v>
                      </c:pt>
                      <c:pt idx="11">
                        <c:v>302.5</c:v>
                      </c:pt>
                      <c:pt idx="12">
                        <c:v>302.5</c:v>
                      </c:pt>
                      <c:pt idx="13">
                        <c:v>209</c:v>
                      </c:pt>
                      <c:pt idx="14">
                        <c:v>209</c:v>
                      </c:pt>
                      <c:pt idx="15">
                        <c:v>209</c:v>
                      </c:pt>
                      <c:pt idx="16">
                        <c:v>209</c:v>
                      </c:pt>
                      <c:pt idx="17">
                        <c:v>126.5</c:v>
                      </c:pt>
                      <c:pt idx="18">
                        <c:v>126.5</c:v>
                      </c:pt>
                      <c:pt idx="19">
                        <c:v>126.5</c:v>
                      </c:pt>
                      <c:pt idx="20">
                        <c:v>126.5</c:v>
                      </c:pt>
                      <c:pt idx="21">
                        <c:v>71.5</c:v>
                      </c:pt>
                      <c:pt idx="22">
                        <c:v>71.5</c:v>
                      </c:pt>
                      <c:pt idx="23">
                        <c:v>71.5</c:v>
                      </c:pt>
                      <c:pt idx="24">
                        <c:v>71.5</c:v>
                      </c:pt>
                      <c:pt idx="25">
                        <c:v>71.5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29A-4B70-B173-2F450D66546C}"/>
                  </c:ext>
                </c:extLst>
              </c15:ser>
            </c15:filteredScatterSeries>
            <c15:filteredScatter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'Pulse FM data'!$O$4</c15:sqref>
                        </c15:formulaRef>
                      </c:ext>
                    </c:extLst>
                    <c:strCache>
                      <c:ptCount val="1"/>
                      <c:pt idx="0">
                        <c:v>plus 1 day/step on downramp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'Pulse FM data'!$N$5:$N$31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42862</c:v>
                      </c:pt>
                      <c:pt idx="1">
                        <c:v>42863</c:v>
                      </c:pt>
                      <c:pt idx="2">
                        <c:v>42864</c:v>
                      </c:pt>
                      <c:pt idx="3">
                        <c:v>42865</c:v>
                      </c:pt>
                      <c:pt idx="4">
                        <c:v>42866</c:v>
                      </c:pt>
                      <c:pt idx="5">
                        <c:v>42867</c:v>
                      </c:pt>
                      <c:pt idx="6">
                        <c:v>42868</c:v>
                      </c:pt>
                      <c:pt idx="7">
                        <c:v>42869</c:v>
                      </c:pt>
                      <c:pt idx="8">
                        <c:v>42870</c:v>
                      </c:pt>
                      <c:pt idx="9">
                        <c:v>42871</c:v>
                      </c:pt>
                      <c:pt idx="10">
                        <c:v>42872</c:v>
                      </c:pt>
                      <c:pt idx="11">
                        <c:v>42873</c:v>
                      </c:pt>
                      <c:pt idx="12">
                        <c:v>42874</c:v>
                      </c:pt>
                      <c:pt idx="13">
                        <c:v>42875</c:v>
                      </c:pt>
                      <c:pt idx="14">
                        <c:v>42876</c:v>
                      </c:pt>
                      <c:pt idx="15">
                        <c:v>42877</c:v>
                      </c:pt>
                      <c:pt idx="16">
                        <c:v>42878</c:v>
                      </c:pt>
                      <c:pt idx="17">
                        <c:v>42879</c:v>
                      </c:pt>
                      <c:pt idx="18">
                        <c:v>42880</c:v>
                      </c:pt>
                      <c:pt idx="19">
                        <c:v>42881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'Pulse FM data'!$O$5:$O$30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400</c:v>
                      </c:pt>
                      <c:pt idx="3">
                        <c:v>400</c:v>
                      </c:pt>
                      <c:pt idx="4">
                        <c:v>275</c:v>
                      </c:pt>
                      <c:pt idx="5">
                        <c:v>275</c:v>
                      </c:pt>
                      <c:pt idx="6">
                        <c:v>275</c:v>
                      </c:pt>
                      <c:pt idx="7">
                        <c:v>190</c:v>
                      </c:pt>
                      <c:pt idx="8">
                        <c:v>190</c:v>
                      </c:pt>
                      <c:pt idx="9">
                        <c:v>190</c:v>
                      </c:pt>
                      <c:pt idx="10">
                        <c:v>190</c:v>
                      </c:pt>
                      <c:pt idx="11">
                        <c:v>115</c:v>
                      </c:pt>
                      <c:pt idx="12">
                        <c:v>115</c:v>
                      </c:pt>
                      <c:pt idx="13">
                        <c:v>115</c:v>
                      </c:pt>
                      <c:pt idx="14">
                        <c:v>115</c:v>
                      </c:pt>
                      <c:pt idx="15">
                        <c:v>65</c:v>
                      </c:pt>
                      <c:pt idx="16">
                        <c:v>65</c:v>
                      </c:pt>
                      <c:pt idx="17">
                        <c:v>65</c:v>
                      </c:pt>
                      <c:pt idx="18">
                        <c:v>65</c:v>
                      </c:pt>
                      <c:pt idx="19">
                        <c:v>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29A-4B70-B173-2F450D66546C}"/>
                  </c:ext>
                </c:extLst>
              </c15:ser>
            </c15:filteredScatterSeries>
            <c15:filteredScatter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'Pulse FM data'!$P$4</c15:sqref>
                        </c15:formulaRef>
                      </c:ext>
                    </c:extLst>
                    <c:strCache>
                      <c:ptCount val="1"/>
                      <c:pt idx="0">
                        <c:v>1 day/step, 10% cfs/day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'Pulse FM data'!$N$5:$N$31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42862</c:v>
                      </c:pt>
                      <c:pt idx="1">
                        <c:v>42863</c:v>
                      </c:pt>
                      <c:pt idx="2">
                        <c:v>42864</c:v>
                      </c:pt>
                      <c:pt idx="3">
                        <c:v>42865</c:v>
                      </c:pt>
                      <c:pt idx="4">
                        <c:v>42866</c:v>
                      </c:pt>
                      <c:pt idx="5">
                        <c:v>42867</c:v>
                      </c:pt>
                      <c:pt idx="6">
                        <c:v>42868</c:v>
                      </c:pt>
                      <c:pt idx="7">
                        <c:v>42869</c:v>
                      </c:pt>
                      <c:pt idx="8">
                        <c:v>42870</c:v>
                      </c:pt>
                      <c:pt idx="9">
                        <c:v>42871</c:v>
                      </c:pt>
                      <c:pt idx="10">
                        <c:v>42872</c:v>
                      </c:pt>
                      <c:pt idx="11">
                        <c:v>42873</c:v>
                      </c:pt>
                      <c:pt idx="12">
                        <c:v>42874</c:v>
                      </c:pt>
                      <c:pt idx="13">
                        <c:v>42875</c:v>
                      </c:pt>
                      <c:pt idx="14">
                        <c:v>42876</c:v>
                      </c:pt>
                      <c:pt idx="15">
                        <c:v>42877</c:v>
                      </c:pt>
                      <c:pt idx="16">
                        <c:v>42878</c:v>
                      </c:pt>
                      <c:pt idx="17">
                        <c:v>42879</c:v>
                      </c:pt>
                      <c:pt idx="18">
                        <c:v>42880</c:v>
                      </c:pt>
                      <c:pt idx="19">
                        <c:v>42881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'Pulse FM data'!$P$5:$P$30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220</c:v>
                      </c:pt>
                      <c:pt idx="1">
                        <c:v>440</c:v>
                      </c:pt>
                      <c:pt idx="2">
                        <c:v>440</c:v>
                      </c:pt>
                      <c:pt idx="3">
                        <c:v>440</c:v>
                      </c:pt>
                      <c:pt idx="4">
                        <c:v>302.5</c:v>
                      </c:pt>
                      <c:pt idx="5">
                        <c:v>302.5</c:v>
                      </c:pt>
                      <c:pt idx="6">
                        <c:v>302.5</c:v>
                      </c:pt>
                      <c:pt idx="7">
                        <c:v>209</c:v>
                      </c:pt>
                      <c:pt idx="8">
                        <c:v>209</c:v>
                      </c:pt>
                      <c:pt idx="9">
                        <c:v>209</c:v>
                      </c:pt>
                      <c:pt idx="10">
                        <c:v>209</c:v>
                      </c:pt>
                      <c:pt idx="11">
                        <c:v>126.5</c:v>
                      </c:pt>
                      <c:pt idx="12">
                        <c:v>126.5</c:v>
                      </c:pt>
                      <c:pt idx="13">
                        <c:v>126.5</c:v>
                      </c:pt>
                      <c:pt idx="14">
                        <c:v>126.5</c:v>
                      </c:pt>
                      <c:pt idx="15">
                        <c:v>71.5</c:v>
                      </c:pt>
                      <c:pt idx="16">
                        <c:v>71.5</c:v>
                      </c:pt>
                      <c:pt idx="17">
                        <c:v>71.5</c:v>
                      </c:pt>
                      <c:pt idx="18">
                        <c:v>71.5</c:v>
                      </c:pt>
                      <c:pt idx="19">
                        <c:v>71.5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29A-4B70-B173-2F450D66546C}"/>
                  </c:ext>
                </c:extLst>
              </c15:ser>
            </c15:filteredScatterSeries>
          </c:ext>
        </c:extLst>
      </c:scatterChart>
      <c:valAx>
        <c:axId val="463965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3965760"/>
        <c:crosses val="autoZero"/>
        <c:crossBetween val="midCat"/>
      </c:valAx>
      <c:valAx>
        <c:axId val="463965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cfs/day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3965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18825193147153"/>
          <c:y val="8.4962258367339116E-2"/>
          <c:w val="0.31335226615191619"/>
          <c:h val="0.25146735763868933"/>
        </c:manualLayout>
      </c:layout>
      <c:overlay val="0"/>
      <c:spPr>
        <a:solidFill>
          <a:schemeClr val="bg1">
            <a:alpha val="95000"/>
          </a:schemeClr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Possible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</a:t>
            </a: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cenario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s </a:t>
            </a: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(Sc.3 and Sc.4)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for </a:t>
            </a: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enhanced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pulse flows Hell Hole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031091377894944E-2"/>
          <c:y val="7.5042994436014157E-2"/>
          <c:w val="0.68761155205208457"/>
          <c:h val="0.835117234017978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'Pulse HH data'!$D$4</c:f>
              <c:strCache>
                <c:ptCount val="1"/>
                <c:pt idx="0">
                  <c:v>Proposed FERC wet year flow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'Pulse HH data'!$C$5:$C$44</c:f>
              <c:numCache>
                <c:formatCode>d\-mmm</c:formatCode>
                <c:ptCount val="40"/>
                <c:pt idx="0">
                  <c:v>42870</c:v>
                </c:pt>
                <c:pt idx="1">
                  <c:v>42871</c:v>
                </c:pt>
                <c:pt idx="2">
                  <c:v>42872</c:v>
                </c:pt>
                <c:pt idx="3">
                  <c:v>42873</c:v>
                </c:pt>
                <c:pt idx="4">
                  <c:v>42874</c:v>
                </c:pt>
                <c:pt idx="5">
                  <c:v>42875</c:v>
                </c:pt>
                <c:pt idx="6">
                  <c:v>42876</c:v>
                </c:pt>
                <c:pt idx="7">
                  <c:v>42877</c:v>
                </c:pt>
                <c:pt idx="8">
                  <c:v>42878</c:v>
                </c:pt>
                <c:pt idx="9">
                  <c:v>42879</c:v>
                </c:pt>
                <c:pt idx="10">
                  <c:v>42880</c:v>
                </c:pt>
                <c:pt idx="11">
                  <c:v>42881</c:v>
                </c:pt>
                <c:pt idx="12">
                  <c:v>42882</c:v>
                </c:pt>
                <c:pt idx="13">
                  <c:v>42883</c:v>
                </c:pt>
                <c:pt idx="14">
                  <c:v>42884</c:v>
                </c:pt>
                <c:pt idx="15">
                  <c:v>42885</c:v>
                </c:pt>
                <c:pt idx="16">
                  <c:v>42886</c:v>
                </c:pt>
                <c:pt idx="17">
                  <c:v>42887</c:v>
                </c:pt>
                <c:pt idx="18">
                  <c:v>42888</c:v>
                </c:pt>
                <c:pt idx="19">
                  <c:v>42889</c:v>
                </c:pt>
                <c:pt idx="20">
                  <c:v>42890</c:v>
                </c:pt>
                <c:pt idx="21">
                  <c:v>42891</c:v>
                </c:pt>
                <c:pt idx="22">
                  <c:v>42892</c:v>
                </c:pt>
                <c:pt idx="23">
                  <c:v>42893</c:v>
                </c:pt>
                <c:pt idx="24">
                  <c:v>42894</c:v>
                </c:pt>
                <c:pt idx="25">
                  <c:v>42895</c:v>
                </c:pt>
                <c:pt idx="26">
                  <c:v>42896</c:v>
                </c:pt>
                <c:pt idx="27">
                  <c:v>42897</c:v>
                </c:pt>
                <c:pt idx="28">
                  <c:v>42898</c:v>
                </c:pt>
                <c:pt idx="29">
                  <c:v>42899</c:v>
                </c:pt>
                <c:pt idx="30">
                  <c:v>42900</c:v>
                </c:pt>
                <c:pt idx="31">
                  <c:v>42901</c:v>
                </c:pt>
                <c:pt idx="32">
                  <c:v>42902</c:v>
                </c:pt>
                <c:pt idx="33">
                  <c:v>42903</c:v>
                </c:pt>
                <c:pt idx="34">
                  <c:v>42904</c:v>
                </c:pt>
                <c:pt idx="35">
                  <c:v>42905</c:v>
                </c:pt>
                <c:pt idx="36">
                  <c:v>42906</c:v>
                </c:pt>
                <c:pt idx="37">
                  <c:v>42907</c:v>
                </c:pt>
                <c:pt idx="38">
                  <c:v>42908</c:v>
                </c:pt>
                <c:pt idx="39">
                  <c:v>42909</c:v>
                </c:pt>
              </c:numCache>
            </c:numRef>
          </c:xVal>
          <c:yVal>
            <c:numRef>
              <c:f>'Pulse HH data'!$D$5:$D$44</c:f>
              <c:numCache>
                <c:formatCode>General</c:formatCode>
                <c:ptCount val="40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150</c:v>
                </c:pt>
                <c:pt idx="36">
                  <c:v>150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33-4D53-95DF-605B67D85264}"/>
            </c:ext>
          </c:extLst>
        </c:ser>
        <c:ser>
          <c:idx val="8"/>
          <c:order val="3"/>
          <c:tx>
            <c:strRef>
              <c:f>'Pulse HH data'!$I$4</c:f>
              <c:strCache>
                <c:ptCount val="1"/>
                <c:pt idx="0">
                  <c:v>plus 1 day/step. +10% cfs/day, &lt;20% recess rate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'Pulse HH data'!$F$5:$F$48</c:f>
              <c:numCache>
                <c:formatCode>d\-mmm</c:formatCode>
                <c:ptCount val="44"/>
                <c:pt idx="0">
                  <c:v>42870</c:v>
                </c:pt>
                <c:pt idx="1">
                  <c:v>42871</c:v>
                </c:pt>
                <c:pt idx="2">
                  <c:v>42872</c:v>
                </c:pt>
                <c:pt idx="3">
                  <c:v>42873</c:v>
                </c:pt>
                <c:pt idx="4">
                  <c:v>42874</c:v>
                </c:pt>
                <c:pt idx="5">
                  <c:v>42875</c:v>
                </c:pt>
                <c:pt idx="6">
                  <c:v>42876</c:v>
                </c:pt>
                <c:pt idx="7">
                  <c:v>42877</c:v>
                </c:pt>
                <c:pt idx="8">
                  <c:v>42878</c:v>
                </c:pt>
                <c:pt idx="9">
                  <c:v>42879</c:v>
                </c:pt>
                <c:pt idx="10">
                  <c:v>42880</c:v>
                </c:pt>
                <c:pt idx="11">
                  <c:v>42881</c:v>
                </c:pt>
                <c:pt idx="12">
                  <c:v>42882</c:v>
                </c:pt>
                <c:pt idx="13">
                  <c:v>42883</c:v>
                </c:pt>
                <c:pt idx="14">
                  <c:v>42884</c:v>
                </c:pt>
                <c:pt idx="15">
                  <c:v>42885</c:v>
                </c:pt>
                <c:pt idx="16">
                  <c:v>42886</c:v>
                </c:pt>
                <c:pt idx="17">
                  <c:v>42887</c:v>
                </c:pt>
                <c:pt idx="18">
                  <c:v>42888</c:v>
                </c:pt>
                <c:pt idx="19">
                  <c:v>42889</c:v>
                </c:pt>
                <c:pt idx="20">
                  <c:v>42890</c:v>
                </c:pt>
                <c:pt idx="21">
                  <c:v>42891</c:v>
                </c:pt>
                <c:pt idx="22">
                  <c:v>42892</c:v>
                </c:pt>
                <c:pt idx="23">
                  <c:v>42893</c:v>
                </c:pt>
                <c:pt idx="24">
                  <c:v>42894</c:v>
                </c:pt>
                <c:pt idx="25">
                  <c:v>42895</c:v>
                </c:pt>
                <c:pt idx="26">
                  <c:v>42896</c:v>
                </c:pt>
                <c:pt idx="27">
                  <c:v>42897</c:v>
                </c:pt>
                <c:pt idx="28">
                  <c:v>42898</c:v>
                </c:pt>
                <c:pt idx="29">
                  <c:v>42899</c:v>
                </c:pt>
                <c:pt idx="30">
                  <c:v>42900</c:v>
                </c:pt>
                <c:pt idx="31">
                  <c:v>42901</c:v>
                </c:pt>
                <c:pt idx="32">
                  <c:v>42902</c:v>
                </c:pt>
                <c:pt idx="33">
                  <c:v>42903</c:v>
                </c:pt>
                <c:pt idx="34">
                  <c:v>42904</c:v>
                </c:pt>
                <c:pt idx="35">
                  <c:v>42905</c:v>
                </c:pt>
                <c:pt idx="36">
                  <c:v>42906</c:v>
                </c:pt>
                <c:pt idx="37">
                  <c:v>42907</c:v>
                </c:pt>
                <c:pt idx="38">
                  <c:v>42908</c:v>
                </c:pt>
                <c:pt idx="39">
                  <c:v>42909</c:v>
                </c:pt>
                <c:pt idx="40">
                  <c:v>42910</c:v>
                </c:pt>
                <c:pt idx="41">
                  <c:v>42911</c:v>
                </c:pt>
                <c:pt idx="42">
                  <c:v>42912</c:v>
                </c:pt>
                <c:pt idx="43">
                  <c:v>42913</c:v>
                </c:pt>
              </c:numCache>
            </c:numRef>
          </c:xVal>
          <c:yVal>
            <c:numRef>
              <c:f>'Pulse HH data'!$I$5:$I$48</c:f>
              <c:numCache>
                <c:formatCode>General</c:formatCode>
                <c:ptCount val="44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220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  <c:pt idx="13">
                  <c:v>220</c:v>
                </c:pt>
                <c:pt idx="14">
                  <c:v>220</c:v>
                </c:pt>
                <c:pt idx="15">
                  <c:v>220</c:v>
                </c:pt>
                <c:pt idx="16">
                  <c:v>220</c:v>
                </c:pt>
                <c:pt idx="17">
                  <c:v>220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  <c:pt idx="24">
                  <c:v>220</c:v>
                </c:pt>
                <c:pt idx="25">
                  <c:v>220</c:v>
                </c:pt>
                <c:pt idx="26">
                  <c:v>220</c:v>
                </c:pt>
                <c:pt idx="27">
                  <c:v>220</c:v>
                </c:pt>
                <c:pt idx="28">
                  <c:v>220</c:v>
                </c:pt>
                <c:pt idx="29">
                  <c:v>220</c:v>
                </c:pt>
                <c:pt idx="30">
                  <c:v>220</c:v>
                </c:pt>
                <c:pt idx="31">
                  <c:v>220</c:v>
                </c:pt>
                <c:pt idx="32">
                  <c:v>220</c:v>
                </c:pt>
                <c:pt idx="33">
                  <c:v>220</c:v>
                </c:pt>
                <c:pt idx="34">
                  <c:v>220</c:v>
                </c:pt>
                <c:pt idx="35">
                  <c:v>220</c:v>
                </c:pt>
                <c:pt idx="36">
                  <c:v>176</c:v>
                </c:pt>
                <c:pt idx="37">
                  <c:v>165</c:v>
                </c:pt>
                <c:pt idx="38">
                  <c:v>132</c:v>
                </c:pt>
                <c:pt idx="39">
                  <c:v>105.6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96-4F7B-B1F3-E9D7FBD07C49}"/>
            </c:ext>
          </c:extLst>
        </c:ser>
        <c:ser>
          <c:idx val="4"/>
          <c:order val="4"/>
          <c:tx>
            <c:strRef>
              <c:f>'Pulse HH data'!$L$4</c:f>
              <c:strCache>
                <c:ptCount val="1"/>
                <c:pt idx="0">
                  <c:v>Proposed FERC AN year flow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'Pulse HH data'!$K$5:$K$24</c:f>
              <c:numCache>
                <c:formatCode>d\-mmm</c:formatCode>
                <c:ptCount val="20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</c:numCache>
            </c:numRef>
          </c:xVal>
          <c:yVal>
            <c:numRef>
              <c:f>'Pulse HH data'!$L$5:$L$24</c:f>
              <c:numCache>
                <c:formatCode>General</c:formatCode>
                <c:ptCount val="20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150</c:v>
                </c:pt>
                <c:pt idx="16">
                  <c:v>150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E33-4D53-95DF-605B67D85264}"/>
            </c:ext>
          </c:extLst>
        </c:ser>
        <c:ser>
          <c:idx val="9"/>
          <c:order val="7"/>
          <c:tx>
            <c:strRef>
              <c:f>'Pulse HH data'!$Q$4</c:f>
              <c:strCache>
                <c:ptCount val="1"/>
                <c:pt idx="0">
                  <c:v>plus 1 day/step. +10% cfs/day, &lt;20% recess rate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'Pulse HH data'!$N$5:$N$29</c:f>
              <c:numCache>
                <c:formatCode>d\-mmm</c:formatCode>
                <c:ptCount val="25"/>
                <c:pt idx="0">
                  <c:v>42856</c:v>
                </c:pt>
                <c:pt idx="1">
                  <c:v>42857</c:v>
                </c:pt>
                <c:pt idx="2">
                  <c:v>42858</c:v>
                </c:pt>
                <c:pt idx="3">
                  <c:v>42859</c:v>
                </c:pt>
                <c:pt idx="4">
                  <c:v>42860</c:v>
                </c:pt>
                <c:pt idx="5">
                  <c:v>42861</c:v>
                </c:pt>
                <c:pt idx="6">
                  <c:v>42862</c:v>
                </c:pt>
                <c:pt idx="7">
                  <c:v>42863</c:v>
                </c:pt>
                <c:pt idx="8">
                  <c:v>42864</c:v>
                </c:pt>
                <c:pt idx="9">
                  <c:v>42865</c:v>
                </c:pt>
                <c:pt idx="10">
                  <c:v>42866</c:v>
                </c:pt>
                <c:pt idx="11">
                  <c:v>42867</c:v>
                </c:pt>
                <c:pt idx="12">
                  <c:v>42868</c:v>
                </c:pt>
                <c:pt idx="13">
                  <c:v>42869</c:v>
                </c:pt>
                <c:pt idx="14">
                  <c:v>42870</c:v>
                </c:pt>
                <c:pt idx="15">
                  <c:v>42871</c:v>
                </c:pt>
                <c:pt idx="16">
                  <c:v>42872</c:v>
                </c:pt>
                <c:pt idx="17">
                  <c:v>42873</c:v>
                </c:pt>
                <c:pt idx="18">
                  <c:v>42874</c:v>
                </c:pt>
                <c:pt idx="19">
                  <c:v>42875</c:v>
                </c:pt>
                <c:pt idx="20">
                  <c:v>42876</c:v>
                </c:pt>
                <c:pt idx="21">
                  <c:v>42877</c:v>
                </c:pt>
                <c:pt idx="22">
                  <c:v>42878</c:v>
                </c:pt>
              </c:numCache>
            </c:numRef>
          </c:xVal>
          <c:yVal>
            <c:numRef>
              <c:f>'Pulse HH data'!$Q$5:$Q$29</c:f>
              <c:numCache>
                <c:formatCode>General</c:formatCode>
                <c:ptCount val="25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220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  <c:pt idx="13">
                  <c:v>220</c:v>
                </c:pt>
                <c:pt idx="14">
                  <c:v>220</c:v>
                </c:pt>
                <c:pt idx="15">
                  <c:v>176</c:v>
                </c:pt>
                <c:pt idx="16">
                  <c:v>165</c:v>
                </c:pt>
                <c:pt idx="17">
                  <c:v>132</c:v>
                </c:pt>
                <c:pt idx="18">
                  <c:v>105.6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96-4F7B-B1F3-E9D7FBD07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965432"/>
        <c:axId val="46396576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'Pulse HH data'!$G$4</c15:sqref>
                        </c15:formulaRef>
                      </c:ext>
                    </c:extLst>
                    <c:strCache>
                      <c:ptCount val="1"/>
                      <c:pt idx="0">
                        <c:v>plus 1 day/step on downramp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'Pulse HH data'!$F$5:$F$48</c15:sqref>
                        </c15:formulaRef>
                      </c:ext>
                    </c:extLst>
                    <c:numCache>
                      <c:formatCode>d\-mmm</c:formatCode>
                      <c:ptCount val="44"/>
                      <c:pt idx="0">
                        <c:v>42870</c:v>
                      </c:pt>
                      <c:pt idx="1">
                        <c:v>42871</c:v>
                      </c:pt>
                      <c:pt idx="2">
                        <c:v>42872</c:v>
                      </c:pt>
                      <c:pt idx="3">
                        <c:v>42873</c:v>
                      </c:pt>
                      <c:pt idx="4">
                        <c:v>42874</c:v>
                      </c:pt>
                      <c:pt idx="5">
                        <c:v>42875</c:v>
                      </c:pt>
                      <c:pt idx="6">
                        <c:v>42876</c:v>
                      </c:pt>
                      <c:pt idx="7">
                        <c:v>42877</c:v>
                      </c:pt>
                      <c:pt idx="8">
                        <c:v>42878</c:v>
                      </c:pt>
                      <c:pt idx="9">
                        <c:v>42879</c:v>
                      </c:pt>
                      <c:pt idx="10">
                        <c:v>42880</c:v>
                      </c:pt>
                      <c:pt idx="11">
                        <c:v>42881</c:v>
                      </c:pt>
                      <c:pt idx="12">
                        <c:v>42882</c:v>
                      </c:pt>
                      <c:pt idx="13">
                        <c:v>42883</c:v>
                      </c:pt>
                      <c:pt idx="14">
                        <c:v>42884</c:v>
                      </c:pt>
                      <c:pt idx="15">
                        <c:v>42885</c:v>
                      </c:pt>
                      <c:pt idx="16">
                        <c:v>42886</c:v>
                      </c:pt>
                      <c:pt idx="17">
                        <c:v>42887</c:v>
                      </c:pt>
                      <c:pt idx="18">
                        <c:v>42888</c:v>
                      </c:pt>
                      <c:pt idx="19">
                        <c:v>42889</c:v>
                      </c:pt>
                      <c:pt idx="20">
                        <c:v>42890</c:v>
                      </c:pt>
                      <c:pt idx="21">
                        <c:v>42891</c:v>
                      </c:pt>
                      <c:pt idx="22">
                        <c:v>42892</c:v>
                      </c:pt>
                      <c:pt idx="23">
                        <c:v>42893</c:v>
                      </c:pt>
                      <c:pt idx="24">
                        <c:v>42894</c:v>
                      </c:pt>
                      <c:pt idx="25">
                        <c:v>42895</c:v>
                      </c:pt>
                      <c:pt idx="26">
                        <c:v>42896</c:v>
                      </c:pt>
                      <c:pt idx="27">
                        <c:v>42897</c:v>
                      </c:pt>
                      <c:pt idx="28">
                        <c:v>42898</c:v>
                      </c:pt>
                      <c:pt idx="29">
                        <c:v>42899</c:v>
                      </c:pt>
                      <c:pt idx="30">
                        <c:v>42900</c:v>
                      </c:pt>
                      <c:pt idx="31">
                        <c:v>42901</c:v>
                      </c:pt>
                      <c:pt idx="32">
                        <c:v>42902</c:v>
                      </c:pt>
                      <c:pt idx="33">
                        <c:v>42903</c:v>
                      </c:pt>
                      <c:pt idx="34">
                        <c:v>42904</c:v>
                      </c:pt>
                      <c:pt idx="35">
                        <c:v>42905</c:v>
                      </c:pt>
                      <c:pt idx="36">
                        <c:v>42906</c:v>
                      </c:pt>
                      <c:pt idx="37">
                        <c:v>42907</c:v>
                      </c:pt>
                      <c:pt idx="38">
                        <c:v>42908</c:v>
                      </c:pt>
                      <c:pt idx="39">
                        <c:v>42909</c:v>
                      </c:pt>
                      <c:pt idx="40">
                        <c:v>42910</c:v>
                      </c:pt>
                      <c:pt idx="41">
                        <c:v>42911</c:v>
                      </c:pt>
                      <c:pt idx="42">
                        <c:v>42912</c:v>
                      </c:pt>
                      <c:pt idx="43">
                        <c:v>42913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'Pulse HH data'!$G$5:$G$48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200</c:v>
                      </c:pt>
                      <c:pt idx="1">
                        <c:v>200</c:v>
                      </c:pt>
                      <c:pt idx="2">
                        <c:v>200</c:v>
                      </c:pt>
                      <c:pt idx="3">
                        <c:v>200</c:v>
                      </c:pt>
                      <c:pt idx="4">
                        <c:v>200</c:v>
                      </c:pt>
                      <c:pt idx="5">
                        <c:v>200</c:v>
                      </c:pt>
                      <c:pt idx="6">
                        <c:v>200</c:v>
                      </c:pt>
                      <c:pt idx="7">
                        <c:v>200</c:v>
                      </c:pt>
                      <c:pt idx="8">
                        <c:v>200</c:v>
                      </c:pt>
                      <c:pt idx="9">
                        <c:v>200</c:v>
                      </c:pt>
                      <c:pt idx="10">
                        <c:v>200</c:v>
                      </c:pt>
                      <c:pt idx="11">
                        <c:v>200</c:v>
                      </c:pt>
                      <c:pt idx="12">
                        <c:v>200</c:v>
                      </c:pt>
                      <c:pt idx="13">
                        <c:v>200</c:v>
                      </c:pt>
                      <c:pt idx="14">
                        <c:v>200</c:v>
                      </c:pt>
                      <c:pt idx="15">
                        <c:v>200</c:v>
                      </c:pt>
                      <c:pt idx="16">
                        <c:v>200</c:v>
                      </c:pt>
                      <c:pt idx="17">
                        <c:v>200</c:v>
                      </c:pt>
                      <c:pt idx="18">
                        <c:v>200</c:v>
                      </c:pt>
                      <c:pt idx="19">
                        <c:v>200</c:v>
                      </c:pt>
                      <c:pt idx="20">
                        <c:v>200</c:v>
                      </c:pt>
                      <c:pt idx="21">
                        <c:v>200</c:v>
                      </c:pt>
                      <c:pt idx="22">
                        <c:v>200</c:v>
                      </c:pt>
                      <c:pt idx="23">
                        <c:v>200</c:v>
                      </c:pt>
                      <c:pt idx="24">
                        <c:v>200</c:v>
                      </c:pt>
                      <c:pt idx="25">
                        <c:v>200</c:v>
                      </c:pt>
                      <c:pt idx="26">
                        <c:v>200</c:v>
                      </c:pt>
                      <c:pt idx="27">
                        <c:v>200</c:v>
                      </c:pt>
                      <c:pt idx="28">
                        <c:v>200</c:v>
                      </c:pt>
                      <c:pt idx="29">
                        <c:v>200</c:v>
                      </c:pt>
                      <c:pt idx="30">
                        <c:v>200</c:v>
                      </c:pt>
                      <c:pt idx="31">
                        <c:v>200</c:v>
                      </c:pt>
                      <c:pt idx="32">
                        <c:v>200</c:v>
                      </c:pt>
                      <c:pt idx="33">
                        <c:v>200</c:v>
                      </c:pt>
                      <c:pt idx="34">
                        <c:v>200</c:v>
                      </c:pt>
                      <c:pt idx="35">
                        <c:v>200</c:v>
                      </c:pt>
                      <c:pt idx="36">
                        <c:v>200</c:v>
                      </c:pt>
                      <c:pt idx="37">
                        <c:v>150</c:v>
                      </c:pt>
                      <c:pt idx="38">
                        <c:v>150</c:v>
                      </c:pt>
                      <c:pt idx="39">
                        <c:v>150</c:v>
                      </c:pt>
                      <c:pt idx="40">
                        <c:v>90</c:v>
                      </c:pt>
                      <c:pt idx="41">
                        <c:v>90</c:v>
                      </c:pt>
                      <c:pt idx="42">
                        <c:v>90</c:v>
                      </c:pt>
                      <c:pt idx="43">
                        <c:v>90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E33-4D53-95DF-605B67D85264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'Pulse HH data'!$H$4</c15:sqref>
                        </c15:formulaRef>
                      </c:ext>
                    </c:extLst>
                    <c:strCache>
                      <c:ptCount val="1"/>
                      <c:pt idx="0">
                        <c:v>1 day/step, 10% cfs/day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50000"/>
                      </a:schemeClr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'Pulse HH data'!$F$5:$F$48</c15:sqref>
                        </c15:formulaRef>
                      </c:ext>
                    </c:extLst>
                    <c:numCache>
                      <c:formatCode>d\-mmm</c:formatCode>
                      <c:ptCount val="44"/>
                      <c:pt idx="0">
                        <c:v>42870</c:v>
                      </c:pt>
                      <c:pt idx="1">
                        <c:v>42871</c:v>
                      </c:pt>
                      <c:pt idx="2">
                        <c:v>42872</c:v>
                      </c:pt>
                      <c:pt idx="3">
                        <c:v>42873</c:v>
                      </c:pt>
                      <c:pt idx="4">
                        <c:v>42874</c:v>
                      </c:pt>
                      <c:pt idx="5">
                        <c:v>42875</c:v>
                      </c:pt>
                      <c:pt idx="6">
                        <c:v>42876</c:v>
                      </c:pt>
                      <c:pt idx="7">
                        <c:v>42877</c:v>
                      </c:pt>
                      <c:pt idx="8">
                        <c:v>42878</c:v>
                      </c:pt>
                      <c:pt idx="9">
                        <c:v>42879</c:v>
                      </c:pt>
                      <c:pt idx="10">
                        <c:v>42880</c:v>
                      </c:pt>
                      <c:pt idx="11">
                        <c:v>42881</c:v>
                      </c:pt>
                      <c:pt idx="12">
                        <c:v>42882</c:v>
                      </c:pt>
                      <c:pt idx="13">
                        <c:v>42883</c:v>
                      </c:pt>
                      <c:pt idx="14">
                        <c:v>42884</c:v>
                      </c:pt>
                      <c:pt idx="15">
                        <c:v>42885</c:v>
                      </c:pt>
                      <c:pt idx="16">
                        <c:v>42886</c:v>
                      </c:pt>
                      <c:pt idx="17">
                        <c:v>42887</c:v>
                      </c:pt>
                      <c:pt idx="18">
                        <c:v>42888</c:v>
                      </c:pt>
                      <c:pt idx="19">
                        <c:v>42889</c:v>
                      </c:pt>
                      <c:pt idx="20">
                        <c:v>42890</c:v>
                      </c:pt>
                      <c:pt idx="21">
                        <c:v>42891</c:v>
                      </c:pt>
                      <c:pt idx="22">
                        <c:v>42892</c:v>
                      </c:pt>
                      <c:pt idx="23">
                        <c:v>42893</c:v>
                      </c:pt>
                      <c:pt idx="24">
                        <c:v>42894</c:v>
                      </c:pt>
                      <c:pt idx="25">
                        <c:v>42895</c:v>
                      </c:pt>
                      <c:pt idx="26">
                        <c:v>42896</c:v>
                      </c:pt>
                      <c:pt idx="27">
                        <c:v>42897</c:v>
                      </c:pt>
                      <c:pt idx="28">
                        <c:v>42898</c:v>
                      </c:pt>
                      <c:pt idx="29">
                        <c:v>42899</c:v>
                      </c:pt>
                      <c:pt idx="30">
                        <c:v>42900</c:v>
                      </c:pt>
                      <c:pt idx="31">
                        <c:v>42901</c:v>
                      </c:pt>
                      <c:pt idx="32">
                        <c:v>42902</c:v>
                      </c:pt>
                      <c:pt idx="33">
                        <c:v>42903</c:v>
                      </c:pt>
                      <c:pt idx="34">
                        <c:v>42904</c:v>
                      </c:pt>
                      <c:pt idx="35">
                        <c:v>42905</c:v>
                      </c:pt>
                      <c:pt idx="36">
                        <c:v>42906</c:v>
                      </c:pt>
                      <c:pt idx="37">
                        <c:v>42907</c:v>
                      </c:pt>
                      <c:pt idx="38">
                        <c:v>42908</c:v>
                      </c:pt>
                      <c:pt idx="39">
                        <c:v>42909</c:v>
                      </c:pt>
                      <c:pt idx="40">
                        <c:v>42910</c:v>
                      </c:pt>
                      <c:pt idx="41">
                        <c:v>42911</c:v>
                      </c:pt>
                      <c:pt idx="42">
                        <c:v>42912</c:v>
                      </c:pt>
                      <c:pt idx="43">
                        <c:v>42913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'Pulse HH data'!$H$5:$H$48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220</c:v>
                      </c:pt>
                      <c:pt idx="1">
                        <c:v>220</c:v>
                      </c:pt>
                      <c:pt idx="2">
                        <c:v>220</c:v>
                      </c:pt>
                      <c:pt idx="3">
                        <c:v>220</c:v>
                      </c:pt>
                      <c:pt idx="4">
                        <c:v>220</c:v>
                      </c:pt>
                      <c:pt idx="5">
                        <c:v>220</c:v>
                      </c:pt>
                      <c:pt idx="6">
                        <c:v>220</c:v>
                      </c:pt>
                      <c:pt idx="7">
                        <c:v>220</c:v>
                      </c:pt>
                      <c:pt idx="8">
                        <c:v>220</c:v>
                      </c:pt>
                      <c:pt idx="9">
                        <c:v>220</c:v>
                      </c:pt>
                      <c:pt idx="10">
                        <c:v>220</c:v>
                      </c:pt>
                      <c:pt idx="11">
                        <c:v>220</c:v>
                      </c:pt>
                      <c:pt idx="12">
                        <c:v>220</c:v>
                      </c:pt>
                      <c:pt idx="13">
                        <c:v>220</c:v>
                      </c:pt>
                      <c:pt idx="14">
                        <c:v>220</c:v>
                      </c:pt>
                      <c:pt idx="15">
                        <c:v>220</c:v>
                      </c:pt>
                      <c:pt idx="16">
                        <c:v>220</c:v>
                      </c:pt>
                      <c:pt idx="17">
                        <c:v>220</c:v>
                      </c:pt>
                      <c:pt idx="18">
                        <c:v>220</c:v>
                      </c:pt>
                      <c:pt idx="19">
                        <c:v>220</c:v>
                      </c:pt>
                      <c:pt idx="20">
                        <c:v>220</c:v>
                      </c:pt>
                      <c:pt idx="21">
                        <c:v>220</c:v>
                      </c:pt>
                      <c:pt idx="22">
                        <c:v>220</c:v>
                      </c:pt>
                      <c:pt idx="23">
                        <c:v>220</c:v>
                      </c:pt>
                      <c:pt idx="24">
                        <c:v>220</c:v>
                      </c:pt>
                      <c:pt idx="25">
                        <c:v>220</c:v>
                      </c:pt>
                      <c:pt idx="26">
                        <c:v>220</c:v>
                      </c:pt>
                      <c:pt idx="27">
                        <c:v>220</c:v>
                      </c:pt>
                      <c:pt idx="28">
                        <c:v>220</c:v>
                      </c:pt>
                      <c:pt idx="29">
                        <c:v>220</c:v>
                      </c:pt>
                      <c:pt idx="30">
                        <c:v>220</c:v>
                      </c:pt>
                      <c:pt idx="31">
                        <c:v>220</c:v>
                      </c:pt>
                      <c:pt idx="32">
                        <c:v>220</c:v>
                      </c:pt>
                      <c:pt idx="33">
                        <c:v>220</c:v>
                      </c:pt>
                      <c:pt idx="34">
                        <c:v>220</c:v>
                      </c:pt>
                      <c:pt idx="35">
                        <c:v>220</c:v>
                      </c:pt>
                      <c:pt idx="36">
                        <c:v>220</c:v>
                      </c:pt>
                      <c:pt idx="37">
                        <c:v>165</c:v>
                      </c:pt>
                      <c:pt idx="38">
                        <c:v>165</c:v>
                      </c:pt>
                      <c:pt idx="39">
                        <c:v>165</c:v>
                      </c:pt>
                      <c:pt idx="40">
                        <c:v>99</c:v>
                      </c:pt>
                      <c:pt idx="41">
                        <c:v>99</c:v>
                      </c:pt>
                      <c:pt idx="42">
                        <c:v>99</c:v>
                      </c:pt>
                      <c:pt idx="43">
                        <c:v>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E33-4D53-95DF-605B67D85264}"/>
                  </c:ext>
                </c:extLst>
              </c15:ser>
            </c15:filteredScatterSeries>
            <c15:filteredScatter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'Pulse HH data'!$O$4</c15:sqref>
                        </c15:formulaRef>
                      </c:ext>
                    </c:extLst>
                    <c:strCache>
                      <c:ptCount val="1"/>
                      <c:pt idx="0">
                        <c:v>plus 1 day/step on downramp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'Pulse HH data'!$N$5:$N$25</c15:sqref>
                        </c15:formulaRef>
                      </c:ext>
                    </c:extLst>
                    <c:numCache>
                      <c:formatCode>d\-mmm</c:formatCode>
                      <c:ptCount val="21"/>
                      <c:pt idx="0">
                        <c:v>42856</c:v>
                      </c:pt>
                      <c:pt idx="1">
                        <c:v>42857</c:v>
                      </c:pt>
                      <c:pt idx="2">
                        <c:v>42858</c:v>
                      </c:pt>
                      <c:pt idx="3">
                        <c:v>42859</c:v>
                      </c:pt>
                      <c:pt idx="4">
                        <c:v>42860</c:v>
                      </c:pt>
                      <c:pt idx="5">
                        <c:v>42861</c:v>
                      </c:pt>
                      <c:pt idx="6">
                        <c:v>42862</c:v>
                      </c:pt>
                      <c:pt idx="7">
                        <c:v>42863</c:v>
                      </c:pt>
                      <c:pt idx="8">
                        <c:v>42864</c:v>
                      </c:pt>
                      <c:pt idx="9">
                        <c:v>42865</c:v>
                      </c:pt>
                      <c:pt idx="10">
                        <c:v>42866</c:v>
                      </c:pt>
                      <c:pt idx="11">
                        <c:v>42867</c:v>
                      </c:pt>
                      <c:pt idx="12">
                        <c:v>42868</c:v>
                      </c:pt>
                      <c:pt idx="13">
                        <c:v>42869</c:v>
                      </c:pt>
                      <c:pt idx="14">
                        <c:v>42870</c:v>
                      </c:pt>
                      <c:pt idx="15">
                        <c:v>42871</c:v>
                      </c:pt>
                      <c:pt idx="16">
                        <c:v>42872</c:v>
                      </c:pt>
                      <c:pt idx="17">
                        <c:v>42873</c:v>
                      </c:pt>
                      <c:pt idx="18">
                        <c:v>42874</c:v>
                      </c:pt>
                      <c:pt idx="19">
                        <c:v>42875</c:v>
                      </c:pt>
                      <c:pt idx="20">
                        <c:v>42876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'Pulse HH data'!$O$5:$O$25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200</c:v>
                      </c:pt>
                      <c:pt idx="1">
                        <c:v>200</c:v>
                      </c:pt>
                      <c:pt idx="2">
                        <c:v>200</c:v>
                      </c:pt>
                      <c:pt idx="3">
                        <c:v>200</c:v>
                      </c:pt>
                      <c:pt idx="4">
                        <c:v>200</c:v>
                      </c:pt>
                      <c:pt idx="5">
                        <c:v>200</c:v>
                      </c:pt>
                      <c:pt idx="6">
                        <c:v>200</c:v>
                      </c:pt>
                      <c:pt idx="7">
                        <c:v>200</c:v>
                      </c:pt>
                      <c:pt idx="8">
                        <c:v>200</c:v>
                      </c:pt>
                      <c:pt idx="9">
                        <c:v>200</c:v>
                      </c:pt>
                      <c:pt idx="10">
                        <c:v>200</c:v>
                      </c:pt>
                      <c:pt idx="11">
                        <c:v>200</c:v>
                      </c:pt>
                      <c:pt idx="12">
                        <c:v>200</c:v>
                      </c:pt>
                      <c:pt idx="13">
                        <c:v>200</c:v>
                      </c:pt>
                      <c:pt idx="14">
                        <c:v>200</c:v>
                      </c:pt>
                      <c:pt idx="15">
                        <c:v>200</c:v>
                      </c:pt>
                      <c:pt idx="16">
                        <c:v>150</c:v>
                      </c:pt>
                      <c:pt idx="17">
                        <c:v>150</c:v>
                      </c:pt>
                      <c:pt idx="18">
                        <c:v>150</c:v>
                      </c:pt>
                      <c:pt idx="19">
                        <c:v>90</c:v>
                      </c:pt>
                      <c:pt idx="20">
                        <c:v>90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E33-4D53-95DF-605B67D85264}"/>
                  </c:ext>
                </c:extLst>
              </c15:ser>
            </c15:filteredScatterSeries>
            <c15:filteredScatter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'Pulse HH data'!$P$4</c15:sqref>
                        </c15:formulaRef>
                      </c:ext>
                    </c:extLst>
                    <c:strCache>
                      <c:ptCount val="1"/>
                      <c:pt idx="0">
                        <c:v>1 day/step, 10% cfs/day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5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'Pulse HH data'!$N$5:$N$25</c15:sqref>
                        </c15:formulaRef>
                      </c:ext>
                    </c:extLst>
                    <c:numCache>
                      <c:formatCode>d\-mmm</c:formatCode>
                      <c:ptCount val="21"/>
                      <c:pt idx="0">
                        <c:v>42856</c:v>
                      </c:pt>
                      <c:pt idx="1">
                        <c:v>42857</c:v>
                      </c:pt>
                      <c:pt idx="2">
                        <c:v>42858</c:v>
                      </c:pt>
                      <c:pt idx="3">
                        <c:v>42859</c:v>
                      </c:pt>
                      <c:pt idx="4">
                        <c:v>42860</c:v>
                      </c:pt>
                      <c:pt idx="5">
                        <c:v>42861</c:v>
                      </c:pt>
                      <c:pt idx="6">
                        <c:v>42862</c:v>
                      </c:pt>
                      <c:pt idx="7">
                        <c:v>42863</c:v>
                      </c:pt>
                      <c:pt idx="8">
                        <c:v>42864</c:v>
                      </c:pt>
                      <c:pt idx="9">
                        <c:v>42865</c:v>
                      </c:pt>
                      <c:pt idx="10">
                        <c:v>42866</c:v>
                      </c:pt>
                      <c:pt idx="11">
                        <c:v>42867</c:v>
                      </c:pt>
                      <c:pt idx="12">
                        <c:v>42868</c:v>
                      </c:pt>
                      <c:pt idx="13">
                        <c:v>42869</c:v>
                      </c:pt>
                      <c:pt idx="14">
                        <c:v>42870</c:v>
                      </c:pt>
                      <c:pt idx="15">
                        <c:v>42871</c:v>
                      </c:pt>
                      <c:pt idx="16">
                        <c:v>42872</c:v>
                      </c:pt>
                      <c:pt idx="17">
                        <c:v>42873</c:v>
                      </c:pt>
                      <c:pt idx="18">
                        <c:v>42874</c:v>
                      </c:pt>
                      <c:pt idx="19">
                        <c:v>42875</c:v>
                      </c:pt>
                      <c:pt idx="20">
                        <c:v>42876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'Pulse HH data'!$P$5:$P$25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220</c:v>
                      </c:pt>
                      <c:pt idx="1">
                        <c:v>220</c:v>
                      </c:pt>
                      <c:pt idx="2">
                        <c:v>220</c:v>
                      </c:pt>
                      <c:pt idx="3">
                        <c:v>220</c:v>
                      </c:pt>
                      <c:pt idx="4">
                        <c:v>220</c:v>
                      </c:pt>
                      <c:pt idx="5">
                        <c:v>220</c:v>
                      </c:pt>
                      <c:pt idx="6">
                        <c:v>220</c:v>
                      </c:pt>
                      <c:pt idx="7">
                        <c:v>220</c:v>
                      </c:pt>
                      <c:pt idx="8">
                        <c:v>220</c:v>
                      </c:pt>
                      <c:pt idx="9">
                        <c:v>220</c:v>
                      </c:pt>
                      <c:pt idx="10">
                        <c:v>220</c:v>
                      </c:pt>
                      <c:pt idx="11">
                        <c:v>220</c:v>
                      </c:pt>
                      <c:pt idx="12">
                        <c:v>220</c:v>
                      </c:pt>
                      <c:pt idx="13">
                        <c:v>220</c:v>
                      </c:pt>
                      <c:pt idx="14">
                        <c:v>220</c:v>
                      </c:pt>
                      <c:pt idx="15">
                        <c:v>220</c:v>
                      </c:pt>
                      <c:pt idx="16">
                        <c:v>165</c:v>
                      </c:pt>
                      <c:pt idx="17">
                        <c:v>165</c:v>
                      </c:pt>
                      <c:pt idx="18">
                        <c:v>165</c:v>
                      </c:pt>
                      <c:pt idx="19">
                        <c:v>99</c:v>
                      </c:pt>
                      <c:pt idx="20">
                        <c:v>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E33-4D53-95DF-605B67D85264}"/>
                  </c:ext>
                </c:extLst>
              </c15:ser>
            </c15:filteredScatterSeries>
          </c:ext>
        </c:extLst>
      </c:scatterChart>
      <c:valAx>
        <c:axId val="463965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3965760"/>
        <c:crosses val="autoZero"/>
        <c:crossBetween val="midCat"/>
      </c:valAx>
      <c:valAx>
        <c:axId val="463965760"/>
        <c:scaling>
          <c:orientation val="minMax"/>
          <c:max val="250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cfs/day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3965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128379165201425"/>
          <c:y val="0.10523952964135114"/>
          <c:w val="0.28500465219625326"/>
          <c:h val="0.2312886755943828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Scenario for spill down ramp rates </a:t>
            </a:r>
          </a:p>
          <a:p>
            <a:pPr>
              <a:defRPr/>
            </a:pPr>
            <a:r>
              <a:rPr lang="en-US"/>
              <a:t>(+ 4 days and &lt;20% recess rate/day) for French Meadows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813148356455448E-2"/>
          <c:y val="0.12245036432489734"/>
          <c:w val="0.85796416651622276"/>
          <c:h val="0.76517791571673976"/>
        </c:manualLayout>
      </c:layout>
      <c:scatterChart>
        <c:scatterStyle val="lineMarker"/>
        <c:varyColors val="0"/>
        <c:ser>
          <c:idx val="1"/>
          <c:order val="0"/>
          <c:tx>
            <c:strRef>
              <c:f>'Spill both'!$D$35</c:f>
              <c:strCache>
                <c:ptCount val="1"/>
                <c:pt idx="0">
                  <c:v>Proposed FERC down ramp (cfs/day)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>
                  <a:alpha val="53000"/>
                </a:srgbClr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'Spill both'!$E$36:$E$40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'Spill both'!$D$36:$D$40</c:f>
              <c:numCache>
                <c:formatCode>General</c:formatCode>
                <c:ptCount val="5"/>
                <c:pt idx="0">
                  <c:v>400</c:v>
                </c:pt>
                <c:pt idx="1">
                  <c:v>275</c:v>
                </c:pt>
                <c:pt idx="2">
                  <c:v>190</c:v>
                </c:pt>
                <c:pt idx="3">
                  <c:v>115</c:v>
                </c:pt>
                <c:pt idx="4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EB-4BA9-A115-EDDCC234FABC}"/>
            </c:ext>
          </c:extLst>
        </c:ser>
        <c:ser>
          <c:idx val="0"/>
          <c:order val="1"/>
          <c:tx>
            <c:strRef>
              <c:f>'Spill both'!$I$35</c:f>
              <c:strCache>
                <c:ptCount val="1"/>
                <c:pt idx="0">
                  <c:v>plus 4 days total, &lt;20% recess rate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'Spill both'!$G$36:$G$45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'Spill both'!$I$36:$I$45</c:f>
              <c:numCache>
                <c:formatCode>0</c:formatCode>
                <c:ptCount val="10"/>
                <c:pt idx="0">
                  <c:v>400</c:v>
                </c:pt>
                <c:pt idx="1">
                  <c:v>320</c:v>
                </c:pt>
                <c:pt idx="2">
                  <c:v>256</c:v>
                </c:pt>
                <c:pt idx="3">
                  <c:v>204.8</c:v>
                </c:pt>
                <c:pt idx="4">
                  <c:v>163.84</c:v>
                </c:pt>
                <c:pt idx="5">
                  <c:v>131.072</c:v>
                </c:pt>
                <c:pt idx="6">
                  <c:v>104.85760000000001</c:v>
                </c:pt>
                <c:pt idx="7">
                  <c:v>83.886080000000007</c:v>
                </c:pt>
                <c:pt idx="8">
                  <c:v>67.108864000000011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EB-4BA9-A115-EDDCC234F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649032"/>
        <c:axId val="491649360"/>
      </c:scatterChart>
      <c:valAx>
        <c:axId val="491649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1649360"/>
        <c:crosses val="autoZero"/>
        <c:crossBetween val="midCat"/>
        <c:majorUnit val="1"/>
      </c:valAx>
      <c:valAx>
        <c:axId val="491649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cfs/day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164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298307618955038"/>
          <c:y val="0.20695474197112218"/>
          <c:w val="0.32940963398093759"/>
          <c:h val="0.14882336788193445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Scenario for spill down ramp rates </a:t>
            </a:r>
          </a:p>
          <a:p>
            <a:pPr>
              <a:defRPr/>
            </a:pPr>
            <a:r>
              <a:rPr lang="en-US"/>
              <a:t>(+ 4 days and &lt;20% recess rate/day) for Hell Hole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813148356455448E-2"/>
          <c:y val="0.12245036432489734"/>
          <c:w val="0.84179720590481755"/>
          <c:h val="0.7651779157167397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'Spill both'!$D$4</c:f>
              <c:strCache>
                <c:ptCount val="1"/>
                <c:pt idx="0">
                  <c:v>Proposed FERC down ramp (cfs/day)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>
                  <a:alpha val="42000"/>
                </a:srgbClr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'Spill both'!$E$5:$E$20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'Spill both'!$D$5:$D$20</c:f>
              <c:numCache>
                <c:formatCode>General</c:formatCode>
                <c:ptCount val="16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400</c:v>
                </c:pt>
                <c:pt idx="5">
                  <c:v>400</c:v>
                </c:pt>
                <c:pt idx="6">
                  <c:v>285</c:v>
                </c:pt>
                <c:pt idx="7">
                  <c:v>285</c:v>
                </c:pt>
                <c:pt idx="8">
                  <c:v>285</c:v>
                </c:pt>
                <c:pt idx="9">
                  <c:v>170</c:v>
                </c:pt>
                <c:pt idx="10">
                  <c:v>170</c:v>
                </c:pt>
                <c:pt idx="11">
                  <c:v>170</c:v>
                </c:pt>
                <c:pt idx="12">
                  <c:v>95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52-4C2B-92FF-BC29C4A02E24}"/>
            </c:ext>
          </c:extLst>
        </c:ser>
        <c:ser>
          <c:idx val="1"/>
          <c:order val="1"/>
          <c:tx>
            <c:strRef>
              <c:f>'Spill both'!$I$4</c:f>
              <c:strCache>
                <c:ptCount val="1"/>
                <c:pt idx="0">
                  <c:v>plus 4 days total, &lt;20% recess rate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'Spill both'!$G$5:$G$24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'Spill both'!$I$5:$I$24</c:f>
              <c:numCache>
                <c:formatCode>General</c:formatCode>
                <c:ptCount val="20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480</c:v>
                </c:pt>
                <c:pt idx="5">
                  <c:v>400</c:v>
                </c:pt>
                <c:pt idx="6">
                  <c:v>400</c:v>
                </c:pt>
                <c:pt idx="7">
                  <c:v>320</c:v>
                </c:pt>
                <c:pt idx="8">
                  <c:v>285</c:v>
                </c:pt>
                <c:pt idx="9">
                  <c:v>285</c:v>
                </c:pt>
                <c:pt idx="10">
                  <c:v>228</c:v>
                </c:pt>
                <c:pt idx="11">
                  <c:v>182.4</c:v>
                </c:pt>
                <c:pt idx="12">
                  <c:v>170</c:v>
                </c:pt>
                <c:pt idx="13">
                  <c:v>170</c:v>
                </c:pt>
                <c:pt idx="14">
                  <c:v>170</c:v>
                </c:pt>
                <c:pt idx="15">
                  <c:v>136</c:v>
                </c:pt>
                <c:pt idx="16">
                  <c:v>108.8</c:v>
                </c:pt>
                <c:pt idx="17">
                  <c:v>95</c:v>
                </c:pt>
                <c:pt idx="18">
                  <c:v>95</c:v>
                </c:pt>
                <c:pt idx="19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52-4C2B-92FF-BC29C4A02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649032"/>
        <c:axId val="491649360"/>
      </c:scatterChart>
      <c:valAx>
        <c:axId val="491649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1649360"/>
        <c:crosses val="autoZero"/>
        <c:crossBetween val="midCat"/>
        <c:majorUnit val="1"/>
      </c:valAx>
      <c:valAx>
        <c:axId val="491649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cfs/day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164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180141834122581"/>
          <c:y val="0.25561654245774024"/>
          <c:w val="0.32940963398093759"/>
          <c:h val="0.14882336788193445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6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6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9264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C06619-F4C5-4928-9D73-36BC107A08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9264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E2AF8F-9D3B-40FA-863A-FAABF77A25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9264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6CD14E-FB68-4E86-BD32-0AB4800010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9264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3F4B20-A45B-479B-BEE5-00CD84C09D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4"/>
  <sheetViews>
    <sheetView topLeftCell="G4" workbookViewId="0">
      <selection activeCell="L5" sqref="L5"/>
    </sheetView>
  </sheetViews>
  <sheetFormatPr defaultRowHeight="13.8" x14ac:dyDescent="0.3"/>
  <cols>
    <col min="1" max="1" width="2.21875" style="1" customWidth="1"/>
    <col min="2" max="2" width="11.44140625" style="1" customWidth="1"/>
    <col min="3" max="3" width="9.44140625" style="2" customWidth="1"/>
    <col min="4" max="4" width="8" style="2" customWidth="1"/>
    <col min="5" max="5" width="9.21875" style="2" customWidth="1"/>
    <col min="6" max="6" width="7.21875" style="2" customWidth="1"/>
    <col min="7" max="7" width="10.21875" style="2" customWidth="1"/>
    <col min="8" max="8" width="12.44140625" style="2" customWidth="1"/>
    <col min="9" max="9" width="14.109375" style="2" customWidth="1"/>
    <col min="10" max="10" width="12.44140625" style="2" customWidth="1"/>
    <col min="11" max="11" width="8.88671875" style="2"/>
    <col min="12" max="12" width="7.6640625" style="2" customWidth="1"/>
    <col min="13" max="13" width="9.5546875" style="2" customWidth="1"/>
    <col min="14" max="14" width="8.88671875" style="2"/>
    <col min="15" max="15" width="10.6640625" style="2" customWidth="1"/>
    <col min="16" max="16" width="8.88671875" style="2"/>
    <col min="17" max="17" width="10.77734375" style="2" customWidth="1"/>
    <col min="18" max="18" width="11" style="2" customWidth="1"/>
    <col min="19" max="16384" width="8.88671875" style="1"/>
  </cols>
  <sheetData>
    <row r="1" spans="2:18" ht="39" customHeight="1" x14ac:dyDescent="0.3">
      <c r="C1" s="33"/>
      <c r="D1" s="33"/>
      <c r="E1" s="33"/>
      <c r="F1" s="33"/>
      <c r="G1" s="33"/>
    </row>
    <row r="2" spans="2:18" ht="14.4" customHeight="1" x14ac:dyDescent="0.3">
      <c r="B2" s="4"/>
      <c r="C2" s="62" t="s">
        <v>2</v>
      </c>
      <c r="D2" s="63"/>
      <c r="E2" s="63"/>
      <c r="F2" s="63"/>
      <c r="G2" s="63"/>
      <c r="H2" s="63"/>
      <c r="I2" s="63"/>
      <c r="J2" s="64"/>
      <c r="K2" s="59" t="s">
        <v>1</v>
      </c>
      <c r="L2" s="60"/>
      <c r="M2" s="60"/>
      <c r="N2" s="60"/>
      <c r="O2" s="60"/>
      <c r="P2" s="60"/>
      <c r="Q2" s="60"/>
      <c r="R2" s="61"/>
    </row>
    <row r="3" spans="2:18" ht="14.4" customHeight="1" x14ac:dyDescent="0.3">
      <c r="B3" s="4" t="s">
        <v>24</v>
      </c>
      <c r="C3" s="12"/>
      <c r="D3" s="12"/>
      <c r="E3" s="12"/>
      <c r="F3" s="12"/>
      <c r="G3" s="12"/>
      <c r="H3" s="12"/>
      <c r="I3" s="12" t="s">
        <v>15</v>
      </c>
      <c r="J3" s="12"/>
      <c r="K3" s="12"/>
      <c r="L3" s="12"/>
      <c r="M3" s="12"/>
      <c r="N3" s="12"/>
      <c r="O3" s="12"/>
      <c r="P3" s="12"/>
      <c r="Q3" s="12" t="s">
        <v>16</v>
      </c>
      <c r="R3" s="12"/>
    </row>
    <row r="4" spans="2:18" ht="81" customHeight="1" x14ac:dyDescent="0.3">
      <c r="B4" s="4" t="s">
        <v>8</v>
      </c>
      <c r="C4" s="12" t="s">
        <v>0</v>
      </c>
      <c r="D4" s="12" t="s">
        <v>31</v>
      </c>
      <c r="E4" s="12" t="s">
        <v>11</v>
      </c>
      <c r="F4" s="12" t="s">
        <v>25</v>
      </c>
      <c r="G4" s="12" t="s">
        <v>26</v>
      </c>
      <c r="H4" s="12" t="s">
        <v>27</v>
      </c>
      <c r="I4" s="12" t="s">
        <v>28</v>
      </c>
      <c r="J4" s="12" t="s">
        <v>12</v>
      </c>
      <c r="K4" s="12" t="s">
        <v>0</v>
      </c>
      <c r="L4" s="12" t="s">
        <v>32</v>
      </c>
      <c r="M4" s="12" t="s">
        <v>11</v>
      </c>
      <c r="N4" s="12" t="s">
        <v>25</v>
      </c>
      <c r="O4" s="12" t="s">
        <v>26</v>
      </c>
      <c r="P4" s="12" t="s">
        <v>27</v>
      </c>
      <c r="Q4" s="12" t="s">
        <v>28</v>
      </c>
      <c r="R4" s="12" t="s">
        <v>12</v>
      </c>
    </row>
    <row r="5" spans="2:18" x14ac:dyDescent="0.3">
      <c r="B5" s="58" t="s">
        <v>4</v>
      </c>
      <c r="C5" s="5">
        <v>42870</v>
      </c>
      <c r="D5" s="6">
        <v>200</v>
      </c>
      <c r="E5" s="6"/>
      <c r="F5" s="5">
        <v>42870</v>
      </c>
      <c r="G5" s="6">
        <v>200</v>
      </c>
      <c r="H5" s="6">
        <f t="shared" ref="H5:H30" si="0">G5+(G5*0.1)</f>
        <v>220</v>
      </c>
      <c r="I5" s="6">
        <f t="shared" ref="I5:I13" si="1">H5</f>
        <v>220</v>
      </c>
      <c r="J5" s="14"/>
      <c r="K5" s="5">
        <v>42862</v>
      </c>
      <c r="L5" s="6">
        <v>200</v>
      </c>
      <c r="M5" s="6"/>
      <c r="N5" s="5">
        <v>42862</v>
      </c>
      <c r="O5" s="6">
        <v>200</v>
      </c>
      <c r="P5" s="6">
        <f>O5+(O5*0.1)</f>
        <v>220</v>
      </c>
      <c r="Q5" s="6">
        <f>P5</f>
        <v>220</v>
      </c>
      <c r="R5" s="6"/>
    </row>
    <row r="6" spans="2:18" x14ac:dyDescent="0.3">
      <c r="B6" s="58"/>
      <c r="C6" s="5">
        <v>42871</v>
      </c>
      <c r="D6" s="6">
        <v>400</v>
      </c>
      <c r="E6" s="14"/>
      <c r="F6" s="5">
        <v>42871</v>
      </c>
      <c r="G6" s="6">
        <v>400</v>
      </c>
      <c r="H6" s="6">
        <f t="shared" si="0"/>
        <v>440</v>
      </c>
      <c r="I6" s="6">
        <f t="shared" si="1"/>
        <v>440</v>
      </c>
      <c r="J6" s="14"/>
      <c r="K6" s="5">
        <v>42863</v>
      </c>
      <c r="L6" s="6">
        <v>400</v>
      </c>
      <c r="M6" s="6"/>
      <c r="N6" s="5">
        <v>42863</v>
      </c>
      <c r="O6" s="6">
        <v>400</v>
      </c>
      <c r="P6" s="6">
        <f t="shared" ref="P6:P24" si="2">O6+(O6*0.1)</f>
        <v>440</v>
      </c>
      <c r="Q6" s="6">
        <f t="shared" ref="Q6:Q7" si="3">P6</f>
        <v>440</v>
      </c>
      <c r="R6" s="14"/>
    </row>
    <row r="7" spans="2:18" x14ac:dyDescent="0.3">
      <c r="B7" s="58"/>
      <c r="C7" s="5">
        <v>42872</v>
      </c>
      <c r="D7" s="6">
        <v>400</v>
      </c>
      <c r="E7" s="6"/>
      <c r="F7" s="5">
        <v>42872</v>
      </c>
      <c r="G7" s="6">
        <v>400</v>
      </c>
      <c r="H7" s="6">
        <f t="shared" si="0"/>
        <v>440</v>
      </c>
      <c r="I7" s="6">
        <f t="shared" si="1"/>
        <v>440</v>
      </c>
      <c r="J7" s="14">
        <f t="shared" ref="J7:J27" si="4">(I6-I7)/I6</f>
        <v>0</v>
      </c>
      <c r="K7" s="5">
        <v>42864</v>
      </c>
      <c r="L7" s="6">
        <v>400</v>
      </c>
      <c r="M7" s="6"/>
      <c r="N7" s="5">
        <v>42864</v>
      </c>
      <c r="O7" s="6">
        <v>400</v>
      </c>
      <c r="P7" s="6">
        <f t="shared" si="2"/>
        <v>440</v>
      </c>
      <c r="Q7" s="6">
        <f t="shared" si="3"/>
        <v>440</v>
      </c>
      <c r="R7" s="14">
        <f t="shared" ref="R7:R24" si="5">(Q6-Q7)/Q6</f>
        <v>0</v>
      </c>
    </row>
    <row r="8" spans="2:18" x14ac:dyDescent="0.3">
      <c r="B8" s="58"/>
      <c r="C8" s="5">
        <v>42873</v>
      </c>
      <c r="D8" s="6">
        <v>400</v>
      </c>
      <c r="E8" s="6"/>
      <c r="F8" s="5">
        <v>42873</v>
      </c>
      <c r="G8" s="6">
        <v>400</v>
      </c>
      <c r="H8" s="6">
        <f t="shared" si="0"/>
        <v>440</v>
      </c>
      <c r="I8" s="6">
        <f t="shared" si="1"/>
        <v>440</v>
      </c>
      <c r="J8" s="14">
        <f t="shared" si="4"/>
        <v>0</v>
      </c>
      <c r="K8" s="5">
        <v>42865</v>
      </c>
      <c r="L8" s="6">
        <v>275</v>
      </c>
      <c r="M8" s="14">
        <f>(L7-L8)/L7</f>
        <v>0.3125</v>
      </c>
      <c r="N8" s="5">
        <v>42865</v>
      </c>
      <c r="O8" s="6">
        <v>400</v>
      </c>
      <c r="P8" s="6">
        <f t="shared" si="2"/>
        <v>440</v>
      </c>
      <c r="Q8" s="49">
        <v>352</v>
      </c>
      <c r="R8" s="14">
        <f t="shared" si="5"/>
        <v>0.2</v>
      </c>
    </row>
    <row r="9" spans="2:18" x14ac:dyDescent="0.3">
      <c r="B9" s="58"/>
      <c r="C9" s="5">
        <v>42874</v>
      </c>
      <c r="D9" s="6">
        <v>400</v>
      </c>
      <c r="E9" s="6"/>
      <c r="F9" s="5">
        <v>42874</v>
      </c>
      <c r="G9" s="6">
        <v>400</v>
      </c>
      <c r="H9" s="6">
        <f t="shared" si="0"/>
        <v>440</v>
      </c>
      <c r="I9" s="6">
        <f t="shared" si="1"/>
        <v>440</v>
      </c>
      <c r="J9" s="14">
        <f t="shared" si="4"/>
        <v>0</v>
      </c>
      <c r="K9" s="5">
        <v>42866</v>
      </c>
      <c r="L9" s="6">
        <v>275</v>
      </c>
      <c r="M9" s="14"/>
      <c r="N9" s="5">
        <v>42866</v>
      </c>
      <c r="O9" s="6">
        <v>275</v>
      </c>
      <c r="P9" s="6">
        <f t="shared" si="2"/>
        <v>302.5</v>
      </c>
      <c r="Q9" s="6">
        <f>P9</f>
        <v>302.5</v>
      </c>
      <c r="R9" s="14">
        <f t="shared" si="5"/>
        <v>0.140625</v>
      </c>
    </row>
    <row r="10" spans="2:18" x14ac:dyDescent="0.3">
      <c r="B10" s="58"/>
      <c r="C10" s="5">
        <v>42875</v>
      </c>
      <c r="D10" s="6">
        <v>400</v>
      </c>
      <c r="E10" s="6"/>
      <c r="F10" s="5">
        <v>42875</v>
      </c>
      <c r="G10" s="6">
        <v>400</v>
      </c>
      <c r="H10" s="6">
        <f t="shared" si="0"/>
        <v>440</v>
      </c>
      <c r="I10" s="6">
        <f t="shared" si="1"/>
        <v>440</v>
      </c>
      <c r="J10" s="14">
        <f t="shared" si="4"/>
        <v>0</v>
      </c>
      <c r="K10" s="5">
        <v>42867</v>
      </c>
      <c r="L10" s="6">
        <v>190</v>
      </c>
      <c r="M10" s="14">
        <f t="shared" ref="M10:M16" si="6">(L9-L10)/L9</f>
        <v>0.30909090909090908</v>
      </c>
      <c r="N10" s="5">
        <v>42867</v>
      </c>
      <c r="O10" s="6">
        <v>275</v>
      </c>
      <c r="P10" s="6">
        <f t="shared" si="2"/>
        <v>302.5</v>
      </c>
      <c r="Q10" s="6">
        <f t="shared" ref="Q10" si="7">P10</f>
        <v>302.5</v>
      </c>
      <c r="R10" s="14">
        <f t="shared" si="5"/>
        <v>0</v>
      </c>
    </row>
    <row r="11" spans="2:18" x14ac:dyDescent="0.3">
      <c r="B11" s="58"/>
      <c r="C11" s="5">
        <v>42876</v>
      </c>
      <c r="D11" s="6">
        <v>400</v>
      </c>
      <c r="E11" s="6"/>
      <c r="F11" s="5">
        <v>42876</v>
      </c>
      <c r="G11" s="6">
        <v>400</v>
      </c>
      <c r="H11" s="6">
        <f t="shared" si="0"/>
        <v>440</v>
      </c>
      <c r="I11" s="6">
        <f t="shared" si="1"/>
        <v>440</v>
      </c>
      <c r="J11" s="14">
        <f t="shared" si="4"/>
        <v>0</v>
      </c>
      <c r="K11" s="5">
        <v>42868</v>
      </c>
      <c r="L11" s="6">
        <v>190</v>
      </c>
      <c r="M11" s="14"/>
      <c r="N11" s="5">
        <v>42868</v>
      </c>
      <c r="O11" s="6">
        <v>275</v>
      </c>
      <c r="P11" s="6">
        <f t="shared" si="2"/>
        <v>302.5</v>
      </c>
      <c r="Q11" s="49">
        <v>242</v>
      </c>
      <c r="R11" s="14">
        <f t="shared" si="5"/>
        <v>0.2</v>
      </c>
    </row>
    <row r="12" spans="2:18" x14ac:dyDescent="0.3">
      <c r="B12" s="58"/>
      <c r="C12" s="5">
        <v>42877</v>
      </c>
      <c r="D12" s="6">
        <v>400</v>
      </c>
      <c r="E12" s="6"/>
      <c r="F12" s="5">
        <v>42877</v>
      </c>
      <c r="G12" s="6">
        <v>400</v>
      </c>
      <c r="H12" s="6">
        <f t="shared" si="0"/>
        <v>440</v>
      </c>
      <c r="I12" s="6">
        <f t="shared" si="1"/>
        <v>440</v>
      </c>
      <c r="J12" s="14">
        <f t="shared" si="4"/>
        <v>0</v>
      </c>
      <c r="K12" s="5">
        <v>42869</v>
      </c>
      <c r="L12" s="6">
        <v>190</v>
      </c>
      <c r="M12" s="14"/>
      <c r="N12" s="5">
        <v>42869</v>
      </c>
      <c r="O12" s="6">
        <v>190</v>
      </c>
      <c r="P12" s="6">
        <f t="shared" si="2"/>
        <v>209</v>
      </c>
      <c r="Q12" s="6">
        <f>P12</f>
        <v>209</v>
      </c>
      <c r="R12" s="14">
        <f t="shared" si="5"/>
        <v>0.13636363636363635</v>
      </c>
    </row>
    <row r="13" spans="2:18" x14ac:dyDescent="0.3">
      <c r="B13" s="58"/>
      <c r="C13" s="5">
        <v>42878</v>
      </c>
      <c r="D13" s="6">
        <v>400</v>
      </c>
      <c r="E13" s="6"/>
      <c r="F13" s="5">
        <v>42878</v>
      </c>
      <c r="G13" s="6">
        <v>400</v>
      </c>
      <c r="H13" s="6">
        <f t="shared" si="0"/>
        <v>440</v>
      </c>
      <c r="I13" s="6">
        <f t="shared" si="1"/>
        <v>440</v>
      </c>
      <c r="J13" s="14">
        <f t="shared" si="4"/>
        <v>0</v>
      </c>
      <c r="K13" s="5">
        <v>42870</v>
      </c>
      <c r="L13" s="6">
        <v>115</v>
      </c>
      <c r="M13" s="14">
        <f t="shared" si="6"/>
        <v>0.39473684210526316</v>
      </c>
      <c r="N13" s="5">
        <v>42870</v>
      </c>
      <c r="O13" s="6">
        <v>190</v>
      </c>
      <c r="P13" s="6">
        <f t="shared" si="2"/>
        <v>209</v>
      </c>
      <c r="Q13" s="6">
        <f t="shared" ref="Q13:Q14" si="8">P13</f>
        <v>209</v>
      </c>
      <c r="R13" s="14">
        <f t="shared" si="5"/>
        <v>0</v>
      </c>
    </row>
    <row r="14" spans="2:18" x14ac:dyDescent="0.3">
      <c r="B14" s="58"/>
      <c r="C14" s="5">
        <v>42879</v>
      </c>
      <c r="D14" s="6">
        <v>275</v>
      </c>
      <c r="E14" s="14">
        <f>(D13-D14)/D13</f>
        <v>0.3125</v>
      </c>
      <c r="F14" s="5">
        <v>42879</v>
      </c>
      <c r="G14" s="6">
        <v>400</v>
      </c>
      <c r="H14" s="6">
        <f t="shared" si="0"/>
        <v>440</v>
      </c>
      <c r="I14" s="6">
        <v>352</v>
      </c>
      <c r="J14" s="14">
        <f t="shared" si="4"/>
        <v>0.2</v>
      </c>
      <c r="K14" s="5">
        <v>42871</v>
      </c>
      <c r="L14" s="6">
        <v>115</v>
      </c>
      <c r="M14" s="14"/>
      <c r="N14" s="5">
        <v>42871</v>
      </c>
      <c r="O14" s="6">
        <v>190</v>
      </c>
      <c r="P14" s="6">
        <f t="shared" si="2"/>
        <v>209</v>
      </c>
      <c r="Q14" s="6">
        <f t="shared" si="8"/>
        <v>209</v>
      </c>
      <c r="R14" s="14">
        <f t="shared" si="5"/>
        <v>0</v>
      </c>
    </row>
    <row r="15" spans="2:18" x14ac:dyDescent="0.3">
      <c r="B15" s="58"/>
      <c r="C15" s="5">
        <v>42880</v>
      </c>
      <c r="D15" s="6">
        <v>275</v>
      </c>
      <c r="E15" s="14"/>
      <c r="F15" s="5">
        <v>42880</v>
      </c>
      <c r="G15" s="6">
        <v>275</v>
      </c>
      <c r="H15" s="6">
        <f t="shared" si="0"/>
        <v>302.5</v>
      </c>
      <c r="I15" s="6">
        <f>H15</f>
        <v>302.5</v>
      </c>
      <c r="J15" s="14">
        <f t="shared" si="4"/>
        <v>0.140625</v>
      </c>
      <c r="K15" s="5">
        <v>42872</v>
      </c>
      <c r="L15" s="6">
        <v>115</v>
      </c>
      <c r="M15" s="14"/>
      <c r="N15" s="5">
        <v>42872</v>
      </c>
      <c r="O15" s="6">
        <v>190</v>
      </c>
      <c r="P15" s="6">
        <f t="shared" si="2"/>
        <v>209</v>
      </c>
      <c r="Q15" s="49">
        <v>167.2</v>
      </c>
      <c r="R15" s="14">
        <f t="shared" si="5"/>
        <v>0.20000000000000007</v>
      </c>
    </row>
    <row r="16" spans="2:18" x14ac:dyDescent="0.3">
      <c r="B16" s="58"/>
      <c r="C16" s="5">
        <v>42881</v>
      </c>
      <c r="D16" s="6">
        <v>190</v>
      </c>
      <c r="E16" s="14">
        <f t="shared" ref="E16:E22" si="9">(D15-D16)/D15</f>
        <v>0.30909090909090908</v>
      </c>
      <c r="F16" s="5">
        <v>42881</v>
      </c>
      <c r="G16" s="6">
        <v>275</v>
      </c>
      <c r="H16" s="6">
        <f t="shared" si="0"/>
        <v>302.5</v>
      </c>
      <c r="I16" s="6">
        <f>H16</f>
        <v>302.5</v>
      </c>
      <c r="J16" s="14">
        <f t="shared" si="4"/>
        <v>0</v>
      </c>
      <c r="K16" s="5">
        <v>42873</v>
      </c>
      <c r="L16" s="6">
        <v>65</v>
      </c>
      <c r="M16" s="14">
        <f t="shared" si="6"/>
        <v>0.43478260869565216</v>
      </c>
      <c r="N16" s="5">
        <v>42873</v>
      </c>
      <c r="O16" s="6">
        <v>115</v>
      </c>
      <c r="P16" s="6">
        <f t="shared" si="2"/>
        <v>126.5</v>
      </c>
      <c r="Q16" s="49">
        <v>133.76</v>
      </c>
      <c r="R16" s="14">
        <f t="shared" si="5"/>
        <v>0.2</v>
      </c>
    </row>
    <row r="17" spans="2:18" x14ac:dyDescent="0.3">
      <c r="B17" s="58"/>
      <c r="C17" s="5">
        <v>42882</v>
      </c>
      <c r="D17" s="6">
        <v>190</v>
      </c>
      <c r="E17" s="14"/>
      <c r="F17" s="5">
        <v>42882</v>
      </c>
      <c r="G17" s="6">
        <v>275</v>
      </c>
      <c r="H17" s="6">
        <f t="shared" si="0"/>
        <v>302.5</v>
      </c>
      <c r="I17" s="49">
        <v>242</v>
      </c>
      <c r="J17" s="14">
        <f t="shared" si="4"/>
        <v>0.2</v>
      </c>
      <c r="K17" s="5">
        <v>42874</v>
      </c>
      <c r="L17" s="6">
        <v>65</v>
      </c>
      <c r="M17" s="14"/>
      <c r="N17" s="5">
        <v>42874</v>
      </c>
      <c r="O17" s="6">
        <v>115</v>
      </c>
      <c r="P17" s="6">
        <f t="shared" si="2"/>
        <v>126.5</v>
      </c>
      <c r="Q17" s="6">
        <f t="shared" ref="Q17:Q18" si="10">P17</f>
        <v>126.5</v>
      </c>
      <c r="R17" s="14">
        <f t="shared" si="5"/>
        <v>5.4276315789473617E-2</v>
      </c>
    </row>
    <row r="18" spans="2:18" x14ac:dyDescent="0.3">
      <c r="B18" s="58"/>
      <c r="C18" s="5">
        <v>42883</v>
      </c>
      <c r="D18" s="6">
        <v>190</v>
      </c>
      <c r="E18" s="14"/>
      <c r="F18" s="5">
        <v>42883</v>
      </c>
      <c r="G18" s="6">
        <v>190</v>
      </c>
      <c r="H18" s="6">
        <f t="shared" si="0"/>
        <v>209</v>
      </c>
      <c r="I18" s="6">
        <f>H18</f>
        <v>209</v>
      </c>
      <c r="J18" s="14">
        <f t="shared" si="4"/>
        <v>0.13636363636363635</v>
      </c>
      <c r="K18" s="5">
        <v>42875</v>
      </c>
      <c r="L18" s="6">
        <v>65</v>
      </c>
      <c r="M18" s="14"/>
      <c r="N18" s="5">
        <v>42875</v>
      </c>
      <c r="O18" s="6">
        <v>115</v>
      </c>
      <c r="P18" s="6">
        <f t="shared" si="2"/>
        <v>126.5</v>
      </c>
      <c r="Q18" s="6">
        <f t="shared" si="10"/>
        <v>126.5</v>
      </c>
      <c r="R18" s="14">
        <f t="shared" si="5"/>
        <v>0</v>
      </c>
    </row>
    <row r="19" spans="2:18" x14ac:dyDescent="0.3">
      <c r="B19" s="58"/>
      <c r="C19" s="5">
        <v>42884</v>
      </c>
      <c r="D19" s="6">
        <v>115</v>
      </c>
      <c r="E19" s="14">
        <f t="shared" si="9"/>
        <v>0.39473684210526316</v>
      </c>
      <c r="F19" s="5">
        <v>42884</v>
      </c>
      <c r="G19" s="6">
        <v>190</v>
      </c>
      <c r="H19" s="6">
        <f t="shared" si="0"/>
        <v>209</v>
      </c>
      <c r="I19" s="6">
        <f t="shared" ref="I19:I20" si="11">H19</f>
        <v>209</v>
      </c>
      <c r="J19" s="14">
        <f t="shared" si="4"/>
        <v>0</v>
      </c>
      <c r="K19" s="5">
        <v>42876</v>
      </c>
      <c r="L19" s="6">
        <v>65</v>
      </c>
      <c r="M19" s="14"/>
      <c r="N19" s="5">
        <v>42876</v>
      </c>
      <c r="O19" s="6">
        <v>115</v>
      </c>
      <c r="P19" s="6">
        <f t="shared" si="2"/>
        <v>126.5</v>
      </c>
      <c r="Q19" s="49">
        <v>101.2</v>
      </c>
      <c r="R19" s="14">
        <f t="shared" si="5"/>
        <v>0.19999999999999998</v>
      </c>
    </row>
    <row r="20" spans="2:18" x14ac:dyDescent="0.3">
      <c r="B20" s="58"/>
      <c r="C20" s="5">
        <v>42885</v>
      </c>
      <c r="D20" s="6">
        <v>115</v>
      </c>
      <c r="E20" s="14"/>
      <c r="F20" s="5">
        <v>42885</v>
      </c>
      <c r="G20" s="6">
        <v>190</v>
      </c>
      <c r="H20" s="6">
        <f t="shared" si="0"/>
        <v>209</v>
      </c>
      <c r="I20" s="6">
        <f t="shared" si="11"/>
        <v>209</v>
      </c>
      <c r="J20" s="14">
        <f t="shared" si="4"/>
        <v>0</v>
      </c>
      <c r="K20" s="5">
        <v>42877</v>
      </c>
      <c r="L20" s="6" t="s">
        <v>3</v>
      </c>
      <c r="M20" s="6"/>
      <c r="N20" s="5">
        <v>42877</v>
      </c>
      <c r="O20" s="6">
        <v>65</v>
      </c>
      <c r="P20" s="6">
        <f t="shared" si="2"/>
        <v>71.5</v>
      </c>
      <c r="Q20" s="49">
        <v>80.959999999999994</v>
      </c>
      <c r="R20" s="14">
        <f t="shared" si="5"/>
        <v>0.20000000000000009</v>
      </c>
    </row>
    <row r="21" spans="2:18" x14ac:dyDescent="0.3">
      <c r="B21" s="58"/>
      <c r="C21" s="5">
        <v>42886</v>
      </c>
      <c r="D21" s="6">
        <v>115</v>
      </c>
      <c r="E21" s="14"/>
      <c r="F21" s="5">
        <v>42886</v>
      </c>
      <c r="G21" s="6">
        <v>190</v>
      </c>
      <c r="H21" s="6">
        <f t="shared" si="0"/>
        <v>209</v>
      </c>
      <c r="I21" s="49">
        <v>167.2</v>
      </c>
      <c r="J21" s="14">
        <f t="shared" si="4"/>
        <v>0.20000000000000007</v>
      </c>
      <c r="K21" s="5"/>
      <c r="L21" s="6"/>
      <c r="M21" s="6"/>
      <c r="N21" s="5">
        <v>42878</v>
      </c>
      <c r="O21" s="6">
        <v>65</v>
      </c>
      <c r="P21" s="6">
        <f t="shared" si="2"/>
        <v>71.5</v>
      </c>
      <c r="Q21" s="6">
        <f t="shared" ref="Q21:Q24" si="12">P21</f>
        <v>71.5</v>
      </c>
      <c r="R21" s="14">
        <f t="shared" si="5"/>
        <v>0.11684782608695646</v>
      </c>
    </row>
    <row r="22" spans="2:18" x14ac:dyDescent="0.3">
      <c r="B22" s="58"/>
      <c r="C22" s="5">
        <v>42887</v>
      </c>
      <c r="D22" s="6">
        <v>65</v>
      </c>
      <c r="E22" s="14">
        <f t="shared" si="9"/>
        <v>0.43478260869565216</v>
      </c>
      <c r="F22" s="5">
        <v>42887</v>
      </c>
      <c r="G22" s="6">
        <v>115</v>
      </c>
      <c r="H22" s="6">
        <f t="shared" si="0"/>
        <v>126.5</v>
      </c>
      <c r="I22" s="49">
        <v>133.76</v>
      </c>
      <c r="J22" s="14">
        <f t="shared" si="4"/>
        <v>0.2</v>
      </c>
      <c r="K22" s="5"/>
      <c r="L22" s="6"/>
      <c r="M22" s="6"/>
      <c r="N22" s="5">
        <v>42879</v>
      </c>
      <c r="O22" s="6">
        <v>65</v>
      </c>
      <c r="P22" s="6">
        <f t="shared" si="2"/>
        <v>71.5</v>
      </c>
      <c r="Q22" s="6">
        <f t="shared" si="12"/>
        <v>71.5</v>
      </c>
      <c r="R22" s="14">
        <f t="shared" si="5"/>
        <v>0</v>
      </c>
    </row>
    <row r="23" spans="2:18" x14ac:dyDescent="0.3">
      <c r="B23" s="58"/>
      <c r="C23" s="5">
        <v>42888</v>
      </c>
      <c r="D23" s="6">
        <v>65</v>
      </c>
      <c r="E23" s="14"/>
      <c r="F23" s="5">
        <v>42888</v>
      </c>
      <c r="G23" s="6">
        <v>115</v>
      </c>
      <c r="H23" s="6">
        <f t="shared" si="0"/>
        <v>126.5</v>
      </c>
      <c r="I23" s="6">
        <f t="shared" ref="I23:I24" si="13">H23</f>
        <v>126.5</v>
      </c>
      <c r="J23" s="14">
        <f t="shared" si="4"/>
        <v>5.4276315789473617E-2</v>
      </c>
      <c r="K23" s="5"/>
      <c r="L23" s="6"/>
      <c r="M23" s="6"/>
      <c r="N23" s="5">
        <v>42880</v>
      </c>
      <c r="O23" s="6">
        <v>65</v>
      </c>
      <c r="P23" s="6">
        <f t="shared" si="2"/>
        <v>71.5</v>
      </c>
      <c r="Q23" s="6">
        <f t="shared" si="12"/>
        <v>71.5</v>
      </c>
      <c r="R23" s="14">
        <f t="shared" si="5"/>
        <v>0</v>
      </c>
    </row>
    <row r="24" spans="2:18" x14ac:dyDescent="0.3">
      <c r="B24" s="58"/>
      <c r="C24" s="5">
        <v>42889</v>
      </c>
      <c r="D24" s="6">
        <v>65</v>
      </c>
      <c r="E24" s="14"/>
      <c r="F24" s="5">
        <v>42889</v>
      </c>
      <c r="G24" s="6">
        <v>115</v>
      </c>
      <c r="H24" s="6">
        <f t="shared" si="0"/>
        <v>126.5</v>
      </c>
      <c r="I24" s="6">
        <f t="shared" si="13"/>
        <v>126.5</v>
      </c>
      <c r="J24" s="14">
        <f t="shared" si="4"/>
        <v>0</v>
      </c>
      <c r="K24" s="5"/>
      <c r="L24" s="6"/>
      <c r="M24" s="6"/>
      <c r="N24" s="5">
        <v>42881</v>
      </c>
      <c r="O24" s="6">
        <v>65</v>
      </c>
      <c r="P24" s="6">
        <f t="shared" si="2"/>
        <v>71.5</v>
      </c>
      <c r="Q24" s="6">
        <f t="shared" si="12"/>
        <v>71.5</v>
      </c>
      <c r="R24" s="14">
        <f t="shared" si="5"/>
        <v>0</v>
      </c>
    </row>
    <row r="25" spans="2:18" x14ac:dyDescent="0.3">
      <c r="B25" s="58"/>
      <c r="C25" s="5">
        <v>42890</v>
      </c>
      <c r="D25" s="6">
        <v>65</v>
      </c>
      <c r="E25" s="14"/>
      <c r="F25" s="5">
        <v>42890</v>
      </c>
      <c r="G25" s="6">
        <v>115</v>
      </c>
      <c r="H25" s="6">
        <f t="shared" si="0"/>
        <v>126.5</v>
      </c>
      <c r="I25" s="49">
        <v>101.2</v>
      </c>
      <c r="J25" s="14">
        <f t="shared" si="4"/>
        <v>0.19999999999999998</v>
      </c>
      <c r="K25" s="5"/>
      <c r="L25" s="6"/>
      <c r="M25" s="6"/>
      <c r="N25" s="5"/>
      <c r="O25" s="6"/>
      <c r="P25" s="6"/>
      <c r="Q25" s="6"/>
      <c r="R25" s="6"/>
    </row>
    <row r="26" spans="2:18" x14ac:dyDescent="0.3">
      <c r="B26" s="58"/>
      <c r="C26" s="5">
        <v>42891</v>
      </c>
      <c r="D26" s="6" t="s">
        <v>3</v>
      </c>
      <c r="E26" s="6"/>
      <c r="F26" s="5">
        <v>42891</v>
      </c>
      <c r="G26" s="6">
        <v>65</v>
      </c>
      <c r="H26" s="6">
        <f t="shared" si="0"/>
        <v>71.5</v>
      </c>
      <c r="I26" s="49">
        <v>80.959999999999994</v>
      </c>
      <c r="J26" s="14">
        <f t="shared" si="4"/>
        <v>0.20000000000000009</v>
      </c>
      <c r="K26" s="5"/>
      <c r="L26" s="6"/>
      <c r="M26" s="6"/>
      <c r="N26" s="5"/>
      <c r="O26" s="6"/>
      <c r="P26" s="6"/>
      <c r="Q26" s="6"/>
      <c r="R26" s="6"/>
    </row>
    <row r="27" spans="2:18" x14ac:dyDescent="0.3">
      <c r="B27" s="13"/>
      <c r="C27" s="5"/>
      <c r="D27" s="6"/>
      <c r="E27" s="6"/>
      <c r="F27" s="5">
        <v>42892</v>
      </c>
      <c r="G27" s="6">
        <v>65</v>
      </c>
      <c r="H27" s="6">
        <f t="shared" si="0"/>
        <v>71.5</v>
      </c>
      <c r="I27" s="6">
        <f t="shared" ref="I27:I30" si="14">H27</f>
        <v>71.5</v>
      </c>
      <c r="J27" s="14">
        <f t="shared" si="4"/>
        <v>0.11684782608695646</v>
      </c>
      <c r="K27" s="5"/>
      <c r="L27" s="6"/>
      <c r="M27" s="6"/>
      <c r="N27" s="5"/>
      <c r="O27" s="6"/>
      <c r="P27" s="6"/>
      <c r="Q27" s="6"/>
      <c r="R27" s="6"/>
    </row>
    <row r="28" spans="2:18" x14ac:dyDescent="0.3">
      <c r="B28" s="13"/>
      <c r="C28" s="5"/>
      <c r="D28" s="6"/>
      <c r="E28" s="6"/>
      <c r="F28" s="5">
        <v>42893</v>
      </c>
      <c r="G28" s="6">
        <v>65</v>
      </c>
      <c r="H28" s="6">
        <f t="shared" si="0"/>
        <v>71.5</v>
      </c>
      <c r="I28" s="6">
        <f t="shared" si="14"/>
        <v>71.5</v>
      </c>
      <c r="J28" s="14">
        <f t="shared" ref="J28:J30" si="15">(I27-I28)/I27</f>
        <v>0</v>
      </c>
      <c r="K28" s="5"/>
      <c r="L28" s="6"/>
      <c r="M28" s="6"/>
      <c r="N28" s="5"/>
      <c r="O28" s="6"/>
      <c r="P28" s="6"/>
      <c r="Q28" s="6"/>
      <c r="R28" s="6"/>
    </row>
    <row r="29" spans="2:18" x14ac:dyDescent="0.3">
      <c r="B29" s="13"/>
      <c r="C29" s="5"/>
      <c r="D29" s="6"/>
      <c r="E29" s="6"/>
      <c r="F29" s="5">
        <v>42894</v>
      </c>
      <c r="G29" s="6">
        <v>65</v>
      </c>
      <c r="H29" s="6">
        <f t="shared" si="0"/>
        <v>71.5</v>
      </c>
      <c r="I29" s="6">
        <f t="shared" si="14"/>
        <v>71.5</v>
      </c>
      <c r="J29" s="14">
        <f t="shared" si="15"/>
        <v>0</v>
      </c>
      <c r="K29" s="5"/>
      <c r="L29" s="6"/>
      <c r="M29" s="6"/>
      <c r="N29" s="5"/>
      <c r="O29" s="6"/>
      <c r="P29" s="6"/>
      <c r="Q29" s="6"/>
      <c r="R29" s="6"/>
    </row>
    <row r="30" spans="2:18" x14ac:dyDescent="0.3">
      <c r="B30" s="13"/>
      <c r="C30" s="5"/>
      <c r="D30" s="6"/>
      <c r="E30" s="6"/>
      <c r="F30" s="5">
        <v>42895</v>
      </c>
      <c r="G30" s="6">
        <v>65</v>
      </c>
      <c r="H30" s="6">
        <f t="shared" si="0"/>
        <v>71.5</v>
      </c>
      <c r="I30" s="6">
        <f t="shared" si="14"/>
        <v>71.5</v>
      </c>
      <c r="J30" s="14">
        <f t="shared" si="15"/>
        <v>0</v>
      </c>
      <c r="K30" s="5"/>
      <c r="L30" s="6"/>
      <c r="M30" s="6"/>
      <c r="N30" s="5"/>
      <c r="O30" s="6"/>
      <c r="P30" s="6"/>
      <c r="Q30" s="6"/>
      <c r="R30" s="6"/>
    </row>
    <row r="31" spans="2:18" x14ac:dyDescent="0.3">
      <c r="B31" s="13"/>
      <c r="C31" s="5"/>
      <c r="D31" s="6"/>
      <c r="E31" s="6"/>
      <c r="F31" s="11"/>
      <c r="G31" s="6"/>
      <c r="H31" s="6"/>
      <c r="I31" s="6"/>
      <c r="J31" s="14"/>
      <c r="K31" s="5"/>
      <c r="L31" s="6"/>
      <c r="M31" s="6"/>
      <c r="N31" s="5"/>
      <c r="O31" s="6"/>
      <c r="P31" s="6"/>
      <c r="Q31" s="6"/>
      <c r="R31" s="6"/>
    </row>
    <row r="32" spans="2:18" x14ac:dyDescent="0.3">
      <c r="B32" s="34" t="s">
        <v>10</v>
      </c>
      <c r="C32" s="11">
        <v>22</v>
      </c>
      <c r="D32" s="11"/>
      <c r="E32" s="11"/>
      <c r="F32" s="11">
        <v>26</v>
      </c>
      <c r="G32" s="11"/>
      <c r="H32" s="11"/>
      <c r="I32" s="11"/>
      <c r="J32" s="11"/>
      <c r="K32" s="11">
        <v>16</v>
      </c>
      <c r="L32" s="11"/>
      <c r="M32" s="11"/>
      <c r="N32" s="11">
        <v>20</v>
      </c>
      <c r="O32" s="11"/>
      <c r="P32" s="11"/>
      <c r="Q32" s="6"/>
      <c r="R32" s="6"/>
    </row>
    <row r="33" spans="2:18" ht="41.4" x14ac:dyDescent="0.3">
      <c r="B33" s="4" t="s">
        <v>13</v>
      </c>
      <c r="C33" s="11"/>
      <c r="D33" s="11">
        <f>SUM(D5:D25)</f>
        <v>5125</v>
      </c>
      <c r="E33" s="11"/>
      <c r="F33" s="11"/>
      <c r="G33" s="11"/>
      <c r="H33" s="11"/>
      <c r="I33" s="11">
        <f>SUM(I5:I30)</f>
        <v>6588.12</v>
      </c>
      <c r="J33" s="11"/>
      <c r="K33" s="11"/>
      <c r="L33" s="11">
        <f>SUM(L5:L19)</f>
        <v>2725</v>
      </c>
      <c r="M33" s="11"/>
      <c r="N33" s="11"/>
      <c r="O33" s="11"/>
      <c r="P33" s="11"/>
      <c r="Q33" s="11">
        <f>SUM(Q5:Q24)</f>
        <v>3948.12</v>
      </c>
      <c r="R33" s="6"/>
    </row>
    <row r="34" spans="2:18" ht="55.2" x14ac:dyDescent="0.3">
      <c r="B34" s="4" t="s">
        <v>14</v>
      </c>
      <c r="C34" s="11"/>
      <c r="D34" s="11"/>
      <c r="E34" s="11"/>
      <c r="F34" s="6"/>
      <c r="G34" s="11"/>
      <c r="H34" s="11"/>
      <c r="I34" s="56">
        <f>I33-D33</f>
        <v>1463.12</v>
      </c>
      <c r="J34" s="11"/>
      <c r="K34" s="11"/>
      <c r="L34" s="11"/>
      <c r="M34" s="11"/>
      <c r="N34" s="11"/>
      <c r="O34" s="11"/>
      <c r="P34" s="11"/>
      <c r="Q34" s="56">
        <f>Q33-L33</f>
        <v>1223.1199999999999</v>
      </c>
      <c r="R34" s="6"/>
    </row>
  </sheetData>
  <mergeCells count="3">
    <mergeCell ref="B5:B26"/>
    <mergeCell ref="K2:R2"/>
    <mergeCell ref="C2:J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opLeftCell="E1" workbookViewId="0">
      <selection activeCell="R28" sqref="R28"/>
    </sheetView>
  </sheetViews>
  <sheetFormatPr defaultRowHeight="14.4" x14ac:dyDescent="0.3"/>
  <cols>
    <col min="1" max="1" width="4.77734375" customWidth="1"/>
    <col min="2" max="2" width="13.77734375" customWidth="1"/>
    <col min="3" max="3" width="8.88671875" style="3"/>
    <col min="5" max="5" width="9.88671875" customWidth="1"/>
    <col min="9" max="9" width="11.77734375" customWidth="1"/>
    <col min="10" max="10" width="12.109375" customWidth="1"/>
    <col min="13" max="13" width="10" customWidth="1"/>
    <col min="17" max="17" width="11.109375" style="3" customWidth="1"/>
    <col min="18" max="18" width="11.33203125" style="3" customWidth="1"/>
  </cols>
  <sheetData>
    <row r="1" spans="1:18" ht="27.6" customHeight="1" x14ac:dyDescent="0.3">
      <c r="D1" s="3"/>
      <c r="E1" s="3"/>
    </row>
    <row r="2" spans="1:18" ht="14.4" customHeight="1" x14ac:dyDescent="0.3">
      <c r="B2" s="4"/>
      <c r="C2" s="65" t="s">
        <v>2</v>
      </c>
      <c r="D2" s="65"/>
      <c r="E2" s="65"/>
      <c r="F2" s="65"/>
      <c r="G2" s="65"/>
      <c r="H2" s="65"/>
      <c r="I2" s="65"/>
      <c r="J2" s="65"/>
      <c r="K2" s="66" t="s">
        <v>1</v>
      </c>
      <c r="L2" s="66"/>
      <c r="M2" s="66"/>
      <c r="N2" s="66"/>
      <c r="O2" s="66"/>
      <c r="P2" s="66"/>
      <c r="Q2" s="66"/>
      <c r="R2" s="66"/>
    </row>
    <row r="3" spans="1:18" ht="14.4" customHeight="1" x14ac:dyDescent="0.3">
      <c r="A3" s="51"/>
      <c r="B3" s="12" t="s">
        <v>24</v>
      </c>
      <c r="C3" s="12"/>
      <c r="D3" s="12"/>
      <c r="E3" s="12"/>
      <c r="F3" s="12"/>
      <c r="G3" s="12"/>
      <c r="H3" s="12"/>
      <c r="I3" s="12" t="s">
        <v>17</v>
      </c>
      <c r="J3" s="12"/>
      <c r="K3" s="12"/>
      <c r="L3" s="12"/>
      <c r="M3" s="12"/>
      <c r="N3" s="12"/>
      <c r="O3" s="12"/>
      <c r="P3" s="12"/>
      <c r="Q3" s="12" t="s">
        <v>18</v>
      </c>
      <c r="R3" s="12"/>
    </row>
    <row r="4" spans="1:18" ht="82.8" x14ac:dyDescent="0.3">
      <c r="B4" s="4" t="s">
        <v>8</v>
      </c>
      <c r="C4" s="12" t="s">
        <v>0</v>
      </c>
      <c r="D4" s="12" t="s">
        <v>31</v>
      </c>
      <c r="E4" s="12" t="s">
        <v>11</v>
      </c>
      <c r="F4" s="12" t="s">
        <v>0</v>
      </c>
      <c r="G4" s="12" t="s">
        <v>26</v>
      </c>
      <c r="H4" s="12" t="s">
        <v>27</v>
      </c>
      <c r="I4" s="12" t="s">
        <v>28</v>
      </c>
      <c r="J4" s="12" t="s">
        <v>12</v>
      </c>
      <c r="K4" s="12" t="s">
        <v>0</v>
      </c>
      <c r="L4" s="12" t="s">
        <v>32</v>
      </c>
      <c r="M4" s="12" t="s">
        <v>11</v>
      </c>
      <c r="N4" s="12" t="s">
        <v>0</v>
      </c>
      <c r="O4" s="12" t="s">
        <v>26</v>
      </c>
      <c r="P4" s="12" t="s">
        <v>27</v>
      </c>
      <c r="Q4" s="12" t="s">
        <v>28</v>
      </c>
      <c r="R4" s="12" t="s">
        <v>12</v>
      </c>
    </row>
    <row r="5" spans="1:18" x14ac:dyDescent="0.3">
      <c r="B5" s="58" t="s">
        <v>5</v>
      </c>
      <c r="C5" s="5">
        <v>42870</v>
      </c>
      <c r="D5" s="6">
        <v>200</v>
      </c>
      <c r="E5" s="6"/>
      <c r="F5" s="5">
        <v>42870</v>
      </c>
      <c r="G5" s="6">
        <v>200</v>
      </c>
      <c r="H5" s="6">
        <f>G5+(G5*0.1)</f>
        <v>220</v>
      </c>
      <c r="I5" s="6">
        <f t="shared" ref="I5:I38" si="0">H5</f>
        <v>220</v>
      </c>
      <c r="J5" s="6"/>
      <c r="K5" s="5">
        <v>42856</v>
      </c>
      <c r="L5" s="6">
        <v>200</v>
      </c>
      <c r="M5" s="6"/>
      <c r="N5" s="5">
        <v>42856</v>
      </c>
      <c r="O5" s="6">
        <v>200</v>
      </c>
      <c r="P5" s="6">
        <f>O5+(O5*0.1)</f>
        <v>220</v>
      </c>
      <c r="Q5" s="44">
        <f>P5</f>
        <v>220</v>
      </c>
      <c r="R5" s="44"/>
    </row>
    <row r="6" spans="1:18" x14ac:dyDescent="0.3">
      <c r="B6" s="58"/>
      <c r="C6" s="5">
        <v>42871</v>
      </c>
      <c r="D6" s="6">
        <v>200</v>
      </c>
      <c r="E6" s="6"/>
      <c r="F6" s="5">
        <v>42871</v>
      </c>
      <c r="G6" s="6">
        <v>200</v>
      </c>
      <c r="H6" s="6">
        <f t="shared" ref="H6:H48" si="1">G6+(G6*0.1)</f>
        <v>220</v>
      </c>
      <c r="I6" s="6">
        <f t="shared" si="0"/>
        <v>220</v>
      </c>
      <c r="J6" s="6"/>
      <c r="K6" s="5">
        <v>42857</v>
      </c>
      <c r="L6" s="6">
        <v>200</v>
      </c>
      <c r="M6" s="6"/>
      <c r="N6" s="5">
        <v>42857</v>
      </c>
      <c r="O6" s="6">
        <v>200</v>
      </c>
      <c r="P6" s="6">
        <f t="shared" ref="P6:P29" si="2">O6+(O6*0.1)</f>
        <v>220</v>
      </c>
      <c r="Q6" s="44">
        <f t="shared" ref="Q6:Q18" si="3">P6</f>
        <v>220</v>
      </c>
      <c r="R6" s="44"/>
    </row>
    <row r="7" spans="1:18" x14ac:dyDescent="0.3">
      <c r="B7" s="58"/>
      <c r="C7" s="5">
        <v>42872</v>
      </c>
      <c r="D7" s="6">
        <v>200</v>
      </c>
      <c r="E7" s="6"/>
      <c r="F7" s="5">
        <v>42872</v>
      </c>
      <c r="G7" s="6">
        <v>200</v>
      </c>
      <c r="H7" s="6">
        <f t="shared" si="1"/>
        <v>220</v>
      </c>
      <c r="I7" s="6">
        <f t="shared" si="0"/>
        <v>220</v>
      </c>
      <c r="J7" s="6"/>
      <c r="K7" s="5">
        <v>42858</v>
      </c>
      <c r="L7" s="6">
        <v>200</v>
      </c>
      <c r="M7" s="6"/>
      <c r="N7" s="5">
        <v>42858</v>
      </c>
      <c r="O7" s="6">
        <v>200</v>
      </c>
      <c r="P7" s="6">
        <f t="shared" si="2"/>
        <v>220</v>
      </c>
      <c r="Q7" s="44">
        <f t="shared" si="3"/>
        <v>220</v>
      </c>
      <c r="R7" s="44"/>
    </row>
    <row r="8" spans="1:18" x14ac:dyDescent="0.3">
      <c r="B8" s="58"/>
      <c r="C8" s="5">
        <v>42873</v>
      </c>
      <c r="D8" s="6">
        <v>200</v>
      </c>
      <c r="E8" s="6"/>
      <c r="F8" s="5">
        <v>42873</v>
      </c>
      <c r="G8" s="6">
        <v>200</v>
      </c>
      <c r="H8" s="6">
        <f t="shared" si="1"/>
        <v>220</v>
      </c>
      <c r="I8" s="6">
        <f t="shared" si="0"/>
        <v>220</v>
      </c>
      <c r="J8" s="6"/>
      <c r="K8" s="5">
        <v>42859</v>
      </c>
      <c r="L8" s="6">
        <v>200</v>
      </c>
      <c r="M8" s="6"/>
      <c r="N8" s="5">
        <v>42859</v>
      </c>
      <c r="O8" s="6">
        <v>200</v>
      </c>
      <c r="P8" s="6">
        <f t="shared" si="2"/>
        <v>220</v>
      </c>
      <c r="Q8" s="44">
        <f t="shared" si="3"/>
        <v>220</v>
      </c>
      <c r="R8" s="44"/>
    </row>
    <row r="9" spans="1:18" x14ac:dyDescent="0.3">
      <c r="B9" s="58"/>
      <c r="C9" s="5">
        <v>42874</v>
      </c>
      <c r="D9" s="6">
        <v>200</v>
      </c>
      <c r="E9" s="6"/>
      <c r="F9" s="5">
        <v>42874</v>
      </c>
      <c r="G9" s="6">
        <v>200</v>
      </c>
      <c r="H9" s="6">
        <f t="shared" si="1"/>
        <v>220</v>
      </c>
      <c r="I9" s="6">
        <f t="shared" si="0"/>
        <v>220</v>
      </c>
      <c r="J9" s="6"/>
      <c r="K9" s="5">
        <v>42860</v>
      </c>
      <c r="L9" s="6">
        <v>200</v>
      </c>
      <c r="M9" s="6"/>
      <c r="N9" s="5">
        <v>42860</v>
      </c>
      <c r="O9" s="6">
        <v>200</v>
      </c>
      <c r="P9" s="6">
        <f t="shared" si="2"/>
        <v>220</v>
      </c>
      <c r="Q9" s="44">
        <f t="shared" si="3"/>
        <v>220</v>
      </c>
      <c r="R9" s="44"/>
    </row>
    <row r="10" spans="1:18" x14ac:dyDescent="0.3">
      <c r="B10" s="58"/>
      <c r="C10" s="5">
        <v>42875</v>
      </c>
      <c r="D10" s="6">
        <v>200</v>
      </c>
      <c r="E10" s="6"/>
      <c r="F10" s="5">
        <v>42875</v>
      </c>
      <c r="G10" s="6">
        <v>200</v>
      </c>
      <c r="H10" s="6">
        <f t="shared" si="1"/>
        <v>220</v>
      </c>
      <c r="I10" s="6">
        <f t="shared" si="0"/>
        <v>220</v>
      </c>
      <c r="J10" s="6"/>
      <c r="K10" s="5">
        <v>42861</v>
      </c>
      <c r="L10" s="6">
        <v>200</v>
      </c>
      <c r="M10" s="6"/>
      <c r="N10" s="5">
        <v>42861</v>
      </c>
      <c r="O10" s="6">
        <v>200</v>
      </c>
      <c r="P10" s="6">
        <f t="shared" si="2"/>
        <v>220</v>
      </c>
      <c r="Q10" s="44">
        <f t="shared" si="3"/>
        <v>220</v>
      </c>
      <c r="R10" s="44"/>
    </row>
    <row r="11" spans="1:18" x14ac:dyDescent="0.3">
      <c r="B11" s="58"/>
      <c r="C11" s="5">
        <v>42876</v>
      </c>
      <c r="D11" s="6">
        <v>200</v>
      </c>
      <c r="E11" s="6"/>
      <c r="F11" s="5">
        <v>42876</v>
      </c>
      <c r="G11" s="6">
        <v>200</v>
      </c>
      <c r="H11" s="6">
        <f t="shared" si="1"/>
        <v>220</v>
      </c>
      <c r="I11" s="6">
        <f t="shared" si="0"/>
        <v>220</v>
      </c>
      <c r="J11" s="6"/>
      <c r="K11" s="5">
        <v>42862</v>
      </c>
      <c r="L11" s="6">
        <v>200</v>
      </c>
      <c r="M11" s="6"/>
      <c r="N11" s="5">
        <v>42862</v>
      </c>
      <c r="O11" s="6">
        <v>200</v>
      </c>
      <c r="P11" s="6">
        <f t="shared" si="2"/>
        <v>220</v>
      </c>
      <c r="Q11" s="44">
        <f t="shared" si="3"/>
        <v>220</v>
      </c>
      <c r="R11" s="44"/>
    </row>
    <row r="12" spans="1:18" x14ac:dyDescent="0.3">
      <c r="B12" s="58"/>
      <c r="C12" s="5">
        <v>42877</v>
      </c>
      <c r="D12" s="6">
        <v>200</v>
      </c>
      <c r="E12" s="6"/>
      <c r="F12" s="5">
        <v>42877</v>
      </c>
      <c r="G12" s="6">
        <v>200</v>
      </c>
      <c r="H12" s="6">
        <f t="shared" si="1"/>
        <v>220</v>
      </c>
      <c r="I12" s="6">
        <f t="shared" si="0"/>
        <v>220</v>
      </c>
      <c r="J12" s="6"/>
      <c r="K12" s="5">
        <v>42863</v>
      </c>
      <c r="L12" s="6">
        <v>200</v>
      </c>
      <c r="M12" s="6"/>
      <c r="N12" s="5">
        <v>42863</v>
      </c>
      <c r="O12" s="6">
        <v>200</v>
      </c>
      <c r="P12" s="6">
        <f t="shared" si="2"/>
        <v>220</v>
      </c>
      <c r="Q12" s="44">
        <f t="shared" si="3"/>
        <v>220</v>
      </c>
      <c r="R12" s="44"/>
    </row>
    <row r="13" spans="1:18" x14ac:dyDescent="0.3">
      <c r="B13" s="58"/>
      <c r="C13" s="5">
        <v>42878</v>
      </c>
      <c r="D13" s="6">
        <v>200</v>
      </c>
      <c r="E13" s="6"/>
      <c r="F13" s="5">
        <v>42878</v>
      </c>
      <c r="G13" s="6">
        <v>200</v>
      </c>
      <c r="H13" s="6">
        <f t="shared" si="1"/>
        <v>220</v>
      </c>
      <c r="I13" s="6">
        <f t="shared" si="0"/>
        <v>220</v>
      </c>
      <c r="J13" s="6"/>
      <c r="K13" s="5">
        <v>42864</v>
      </c>
      <c r="L13" s="6">
        <v>200</v>
      </c>
      <c r="M13" s="6"/>
      <c r="N13" s="5">
        <v>42864</v>
      </c>
      <c r="O13" s="6">
        <v>200</v>
      </c>
      <c r="P13" s="6">
        <f t="shared" si="2"/>
        <v>220</v>
      </c>
      <c r="Q13" s="44">
        <f t="shared" si="3"/>
        <v>220</v>
      </c>
      <c r="R13" s="44"/>
    </row>
    <row r="14" spans="1:18" x14ac:dyDescent="0.3">
      <c r="B14" s="58"/>
      <c r="C14" s="5">
        <v>42879</v>
      </c>
      <c r="D14" s="6">
        <v>200</v>
      </c>
      <c r="E14" s="6"/>
      <c r="F14" s="5">
        <v>42879</v>
      </c>
      <c r="G14" s="6">
        <v>200</v>
      </c>
      <c r="H14" s="6">
        <f t="shared" si="1"/>
        <v>220</v>
      </c>
      <c r="I14" s="6">
        <f t="shared" si="0"/>
        <v>220</v>
      </c>
      <c r="J14" s="6"/>
      <c r="K14" s="5">
        <v>42865</v>
      </c>
      <c r="L14" s="6">
        <v>200</v>
      </c>
      <c r="M14" s="6"/>
      <c r="N14" s="5">
        <v>42865</v>
      </c>
      <c r="O14" s="6">
        <v>200</v>
      </c>
      <c r="P14" s="6">
        <f t="shared" si="2"/>
        <v>220</v>
      </c>
      <c r="Q14" s="44">
        <f t="shared" si="3"/>
        <v>220</v>
      </c>
      <c r="R14" s="44"/>
    </row>
    <row r="15" spans="1:18" x14ac:dyDescent="0.3">
      <c r="B15" s="58"/>
      <c r="C15" s="5">
        <v>42880</v>
      </c>
      <c r="D15" s="6">
        <v>200</v>
      </c>
      <c r="E15" s="6"/>
      <c r="F15" s="5">
        <v>42880</v>
      </c>
      <c r="G15" s="6">
        <v>200</v>
      </c>
      <c r="H15" s="6">
        <f t="shared" si="1"/>
        <v>220</v>
      </c>
      <c r="I15" s="6">
        <f t="shared" si="0"/>
        <v>220</v>
      </c>
      <c r="J15" s="6"/>
      <c r="K15" s="5">
        <v>42866</v>
      </c>
      <c r="L15" s="6">
        <v>200</v>
      </c>
      <c r="M15" s="6"/>
      <c r="N15" s="5">
        <v>42866</v>
      </c>
      <c r="O15" s="6">
        <v>200</v>
      </c>
      <c r="P15" s="6">
        <f t="shared" si="2"/>
        <v>220</v>
      </c>
      <c r="Q15" s="44">
        <f t="shared" si="3"/>
        <v>220</v>
      </c>
      <c r="R15" s="44"/>
    </row>
    <row r="16" spans="1:18" x14ac:dyDescent="0.3">
      <c r="B16" s="58"/>
      <c r="C16" s="5">
        <v>42881</v>
      </c>
      <c r="D16" s="6">
        <v>200</v>
      </c>
      <c r="E16" s="6"/>
      <c r="F16" s="5">
        <v>42881</v>
      </c>
      <c r="G16" s="6">
        <v>200</v>
      </c>
      <c r="H16" s="6">
        <f t="shared" si="1"/>
        <v>220</v>
      </c>
      <c r="I16" s="6">
        <f t="shared" si="0"/>
        <v>220</v>
      </c>
      <c r="J16" s="6"/>
      <c r="K16" s="5">
        <v>42867</v>
      </c>
      <c r="L16" s="6">
        <v>200</v>
      </c>
      <c r="M16" s="6"/>
      <c r="N16" s="5">
        <v>42867</v>
      </c>
      <c r="O16" s="6">
        <v>200</v>
      </c>
      <c r="P16" s="6">
        <f t="shared" si="2"/>
        <v>220</v>
      </c>
      <c r="Q16" s="44">
        <f t="shared" si="3"/>
        <v>220</v>
      </c>
      <c r="R16" s="44"/>
    </row>
    <row r="17" spans="2:18" x14ac:dyDescent="0.3">
      <c r="B17" s="58"/>
      <c r="C17" s="5">
        <v>42882</v>
      </c>
      <c r="D17" s="6">
        <v>200</v>
      </c>
      <c r="E17" s="6"/>
      <c r="F17" s="5">
        <v>42882</v>
      </c>
      <c r="G17" s="6">
        <v>200</v>
      </c>
      <c r="H17" s="6">
        <f t="shared" si="1"/>
        <v>220</v>
      </c>
      <c r="I17" s="6">
        <f t="shared" si="0"/>
        <v>220</v>
      </c>
      <c r="J17" s="6"/>
      <c r="K17" s="5">
        <v>42868</v>
      </c>
      <c r="L17" s="6">
        <v>200</v>
      </c>
      <c r="M17" s="6"/>
      <c r="N17" s="5">
        <v>42868</v>
      </c>
      <c r="O17" s="6">
        <v>200</v>
      </c>
      <c r="P17" s="6">
        <f t="shared" si="2"/>
        <v>220</v>
      </c>
      <c r="Q17" s="44">
        <f t="shared" si="3"/>
        <v>220</v>
      </c>
      <c r="R17" s="44"/>
    </row>
    <row r="18" spans="2:18" x14ac:dyDescent="0.3">
      <c r="B18" s="58"/>
      <c r="C18" s="5">
        <v>42883</v>
      </c>
      <c r="D18" s="6">
        <v>200</v>
      </c>
      <c r="E18" s="6"/>
      <c r="F18" s="5">
        <v>42883</v>
      </c>
      <c r="G18" s="6">
        <v>200</v>
      </c>
      <c r="H18" s="6">
        <f t="shared" si="1"/>
        <v>220</v>
      </c>
      <c r="I18" s="6">
        <f t="shared" si="0"/>
        <v>220</v>
      </c>
      <c r="J18" s="6"/>
      <c r="K18" s="5">
        <v>42869</v>
      </c>
      <c r="L18" s="6">
        <v>200</v>
      </c>
      <c r="M18" s="6"/>
      <c r="N18" s="5">
        <v>42869</v>
      </c>
      <c r="O18" s="6">
        <v>200</v>
      </c>
      <c r="P18" s="6">
        <f t="shared" si="2"/>
        <v>220</v>
      </c>
      <c r="Q18" s="44">
        <f t="shared" si="3"/>
        <v>220</v>
      </c>
      <c r="R18" s="45"/>
    </row>
    <row r="19" spans="2:18" x14ac:dyDescent="0.3">
      <c r="B19" s="58"/>
      <c r="C19" s="5">
        <v>42884</v>
      </c>
      <c r="D19" s="6">
        <v>200</v>
      </c>
      <c r="E19" s="6"/>
      <c r="F19" s="5">
        <v>42884</v>
      </c>
      <c r="G19" s="6">
        <v>200</v>
      </c>
      <c r="H19" s="6">
        <f t="shared" si="1"/>
        <v>220</v>
      </c>
      <c r="I19" s="6">
        <f t="shared" si="0"/>
        <v>220</v>
      </c>
      <c r="J19" s="6"/>
      <c r="K19" s="5">
        <v>42870</v>
      </c>
      <c r="L19" s="6">
        <v>200</v>
      </c>
      <c r="M19" s="6"/>
      <c r="N19" s="5">
        <v>42870</v>
      </c>
      <c r="O19" s="6">
        <v>200</v>
      </c>
      <c r="P19" s="6">
        <f t="shared" ref="P19" si="4">O19+(O19*0.1)</f>
        <v>220</v>
      </c>
      <c r="Q19" s="44">
        <f t="shared" ref="Q19" si="5">P19</f>
        <v>220</v>
      </c>
      <c r="R19" s="45"/>
    </row>
    <row r="20" spans="2:18" x14ac:dyDescent="0.3">
      <c r="B20" s="58"/>
      <c r="C20" s="5">
        <v>42885</v>
      </c>
      <c r="D20" s="6">
        <v>200</v>
      </c>
      <c r="E20" s="6"/>
      <c r="F20" s="5">
        <v>42885</v>
      </c>
      <c r="G20" s="6">
        <v>200</v>
      </c>
      <c r="H20" s="6">
        <f t="shared" si="1"/>
        <v>220</v>
      </c>
      <c r="I20" s="6">
        <f t="shared" si="0"/>
        <v>220</v>
      </c>
      <c r="J20" s="6"/>
      <c r="K20" s="5">
        <v>42871</v>
      </c>
      <c r="L20" s="6">
        <v>150</v>
      </c>
      <c r="M20" s="14">
        <f>(L19-L20)/L19</f>
        <v>0.25</v>
      </c>
      <c r="N20" s="5">
        <v>42871</v>
      </c>
      <c r="O20" s="6">
        <v>200</v>
      </c>
      <c r="P20" s="6">
        <f t="shared" si="2"/>
        <v>220</v>
      </c>
      <c r="Q20" s="50">
        <f>Q18-(Q18*0.2)</f>
        <v>176</v>
      </c>
      <c r="R20" s="45">
        <f>(Q20-Q21)/Q20</f>
        <v>6.25E-2</v>
      </c>
    </row>
    <row r="21" spans="2:18" x14ac:dyDescent="0.3">
      <c r="B21" s="58"/>
      <c r="C21" s="5">
        <v>42886</v>
      </c>
      <c r="D21" s="6">
        <v>200</v>
      </c>
      <c r="E21" s="6"/>
      <c r="F21" s="5">
        <v>42886</v>
      </c>
      <c r="G21" s="6">
        <v>200</v>
      </c>
      <c r="H21" s="6">
        <f t="shared" si="1"/>
        <v>220</v>
      </c>
      <c r="I21" s="6">
        <f t="shared" si="0"/>
        <v>220</v>
      </c>
      <c r="J21" s="6"/>
      <c r="K21" s="5">
        <v>42872</v>
      </c>
      <c r="L21" s="6">
        <v>150</v>
      </c>
      <c r="M21" s="14"/>
      <c r="N21" s="5">
        <v>42872</v>
      </c>
      <c r="O21" s="6">
        <v>150</v>
      </c>
      <c r="P21" s="6">
        <f t="shared" si="2"/>
        <v>165</v>
      </c>
      <c r="Q21" s="44">
        <f>P21</f>
        <v>165</v>
      </c>
      <c r="R21" s="45">
        <f>(Q21-Q22)/Q21</f>
        <v>0.2</v>
      </c>
    </row>
    <row r="22" spans="2:18" x14ac:dyDescent="0.3">
      <c r="B22" s="58"/>
      <c r="C22" s="5">
        <v>42887</v>
      </c>
      <c r="D22" s="6">
        <v>200</v>
      </c>
      <c r="E22" s="6"/>
      <c r="F22" s="5">
        <v>42887</v>
      </c>
      <c r="G22" s="6">
        <v>200</v>
      </c>
      <c r="H22" s="6">
        <f t="shared" si="1"/>
        <v>220</v>
      </c>
      <c r="I22" s="6">
        <f t="shared" si="0"/>
        <v>220</v>
      </c>
      <c r="J22" s="6"/>
      <c r="K22" s="5">
        <v>42873</v>
      </c>
      <c r="L22" s="6">
        <v>90</v>
      </c>
      <c r="M22" s="14">
        <f t="shared" ref="M22" si="6">(L21-L22)/L21</f>
        <v>0.4</v>
      </c>
      <c r="N22" s="5">
        <v>42873</v>
      </c>
      <c r="O22" s="6">
        <v>150</v>
      </c>
      <c r="P22" s="6">
        <f t="shared" si="2"/>
        <v>165</v>
      </c>
      <c r="Q22" s="50">
        <v>132</v>
      </c>
      <c r="R22" s="45">
        <f>(Q22-Q23)/Q22</f>
        <v>0.20000000000000004</v>
      </c>
    </row>
    <row r="23" spans="2:18" x14ac:dyDescent="0.3">
      <c r="B23" s="58"/>
      <c r="C23" s="5">
        <v>42888</v>
      </c>
      <c r="D23" s="6">
        <v>200</v>
      </c>
      <c r="E23" s="6"/>
      <c r="F23" s="5">
        <v>42888</v>
      </c>
      <c r="G23" s="6">
        <v>200</v>
      </c>
      <c r="H23" s="6">
        <f t="shared" si="1"/>
        <v>220</v>
      </c>
      <c r="I23" s="6">
        <f t="shared" si="0"/>
        <v>220</v>
      </c>
      <c r="J23" s="6"/>
      <c r="K23" s="5">
        <v>42874</v>
      </c>
      <c r="L23" s="6">
        <v>90</v>
      </c>
      <c r="M23" s="14"/>
      <c r="N23" s="5">
        <v>42874</v>
      </c>
      <c r="O23" s="6">
        <v>150</v>
      </c>
      <c r="P23" s="6">
        <f t="shared" si="2"/>
        <v>165</v>
      </c>
      <c r="Q23" s="50">
        <v>105.6</v>
      </c>
      <c r="R23" s="45">
        <f t="shared" ref="R23:R28" si="7">(Q23-Q24)/Q23</f>
        <v>6.2499999999999951E-2</v>
      </c>
    </row>
    <row r="24" spans="2:18" x14ac:dyDescent="0.3">
      <c r="B24" s="58"/>
      <c r="C24" s="5">
        <v>42889</v>
      </c>
      <c r="D24" s="6">
        <v>200</v>
      </c>
      <c r="E24" s="6"/>
      <c r="F24" s="5">
        <v>42889</v>
      </c>
      <c r="G24" s="6">
        <v>200</v>
      </c>
      <c r="H24" s="6">
        <f t="shared" si="1"/>
        <v>220</v>
      </c>
      <c r="I24" s="6">
        <f t="shared" si="0"/>
        <v>220</v>
      </c>
      <c r="J24" s="6"/>
      <c r="K24" s="5">
        <v>42875</v>
      </c>
      <c r="L24" s="6">
        <v>90</v>
      </c>
      <c r="M24" s="14"/>
      <c r="N24" s="5">
        <v>42875</v>
      </c>
      <c r="O24" s="6">
        <v>90</v>
      </c>
      <c r="P24" s="6">
        <f t="shared" si="2"/>
        <v>99</v>
      </c>
      <c r="Q24" s="44">
        <f>P24</f>
        <v>99</v>
      </c>
      <c r="R24" s="45">
        <f t="shared" si="7"/>
        <v>0</v>
      </c>
    </row>
    <row r="25" spans="2:18" x14ac:dyDescent="0.3">
      <c r="B25" s="58"/>
      <c r="C25" s="5">
        <v>42890</v>
      </c>
      <c r="D25" s="6">
        <v>200</v>
      </c>
      <c r="E25" s="6"/>
      <c r="F25" s="5">
        <v>42890</v>
      </c>
      <c r="G25" s="6">
        <v>200</v>
      </c>
      <c r="H25" s="6">
        <f t="shared" si="1"/>
        <v>220</v>
      </c>
      <c r="I25" s="6">
        <f t="shared" si="0"/>
        <v>220</v>
      </c>
      <c r="J25" s="6"/>
      <c r="K25" s="5">
        <v>42876</v>
      </c>
      <c r="L25" s="6" t="s">
        <v>3</v>
      </c>
      <c r="M25" s="6"/>
      <c r="N25" s="5">
        <v>42876</v>
      </c>
      <c r="O25" s="6">
        <v>90</v>
      </c>
      <c r="P25" s="6">
        <f t="shared" si="2"/>
        <v>99</v>
      </c>
      <c r="Q25" s="44">
        <f t="shared" ref="Q25:Q29" si="8">P25</f>
        <v>99</v>
      </c>
      <c r="R25" s="45">
        <f t="shared" si="7"/>
        <v>0</v>
      </c>
    </row>
    <row r="26" spans="2:18" x14ac:dyDescent="0.3">
      <c r="B26" s="58"/>
      <c r="C26" s="5">
        <v>42891</v>
      </c>
      <c r="D26" s="6">
        <v>200</v>
      </c>
      <c r="E26" s="6"/>
      <c r="F26" s="5">
        <v>42891</v>
      </c>
      <c r="G26" s="6">
        <v>200</v>
      </c>
      <c r="H26" s="6">
        <f t="shared" si="1"/>
        <v>220</v>
      </c>
      <c r="I26" s="6">
        <f t="shared" si="0"/>
        <v>220</v>
      </c>
      <c r="J26" s="6"/>
      <c r="K26" s="5"/>
      <c r="L26" s="6"/>
      <c r="M26" s="6"/>
      <c r="N26" s="5">
        <v>42877</v>
      </c>
      <c r="O26" s="6">
        <v>90</v>
      </c>
      <c r="P26" s="6">
        <f t="shared" si="2"/>
        <v>99</v>
      </c>
      <c r="Q26" s="44">
        <f t="shared" si="8"/>
        <v>99</v>
      </c>
      <c r="R26" s="45">
        <f t="shared" si="7"/>
        <v>0</v>
      </c>
    </row>
    <row r="27" spans="2:18" x14ac:dyDescent="0.3">
      <c r="B27" s="46"/>
      <c r="C27" s="5">
        <v>42892</v>
      </c>
      <c r="D27" s="6">
        <v>200</v>
      </c>
      <c r="E27" s="6"/>
      <c r="F27" s="5">
        <v>42892</v>
      </c>
      <c r="G27" s="6">
        <v>200</v>
      </c>
      <c r="H27" s="6">
        <f t="shared" si="1"/>
        <v>220</v>
      </c>
      <c r="I27" s="6">
        <f t="shared" si="0"/>
        <v>220</v>
      </c>
      <c r="J27" s="6"/>
      <c r="K27" s="46"/>
      <c r="L27" s="46"/>
      <c r="M27" s="46"/>
      <c r="N27" s="5">
        <v>42878</v>
      </c>
      <c r="O27" s="6">
        <v>90</v>
      </c>
      <c r="P27" s="6">
        <f t="shared" si="2"/>
        <v>99</v>
      </c>
      <c r="Q27" s="44">
        <f t="shared" si="8"/>
        <v>99</v>
      </c>
      <c r="R27" s="45"/>
    </row>
    <row r="28" spans="2:18" x14ac:dyDescent="0.3">
      <c r="B28" s="46"/>
      <c r="C28" s="5">
        <v>42893</v>
      </c>
      <c r="D28" s="6">
        <v>200</v>
      </c>
      <c r="E28" s="6"/>
      <c r="F28" s="5">
        <v>42893</v>
      </c>
      <c r="G28" s="6">
        <v>200</v>
      </c>
      <c r="H28" s="6">
        <f t="shared" si="1"/>
        <v>220</v>
      </c>
      <c r="I28" s="6">
        <f t="shared" si="0"/>
        <v>220</v>
      </c>
      <c r="J28" s="6"/>
      <c r="K28" s="46"/>
      <c r="L28" s="46"/>
      <c r="M28" s="46"/>
      <c r="N28" s="5"/>
      <c r="O28" s="6"/>
      <c r="P28" s="6"/>
      <c r="Q28" s="44"/>
      <c r="R28" s="45"/>
    </row>
    <row r="29" spans="2:18" x14ac:dyDescent="0.3">
      <c r="B29" s="46"/>
      <c r="C29" s="5">
        <v>42894</v>
      </c>
      <c r="D29" s="6">
        <v>200</v>
      </c>
      <c r="E29" s="6"/>
      <c r="F29" s="5">
        <v>42894</v>
      </c>
      <c r="G29" s="6">
        <v>200</v>
      </c>
      <c r="H29" s="6">
        <f t="shared" si="1"/>
        <v>220</v>
      </c>
      <c r="I29" s="6">
        <f t="shared" si="0"/>
        <v>220</v>
      </c>
      <c r="J29" s="6"/>
      <c r="K29" s="46"/>
      <c r="L29" s="46"/>
      <c r="M29" s="46"/>
      <c r="N29" s="5"/>
      <c r="O29" s="6"/>
      <c r="P29" s="6"/>
      <c r="Q29" s="44"/>
      <c r="R29" s="45"/>
    </row>
    <row r="30" spans="2:18" x14ac:dyDescent="0.3">
      <c r="B30" s="46"/>
      <c r="C30" s="5">
        <v>42895</v>
      </c>
      <c r="D30" s="6">
        <v>200</v>
      </c>
      <c r="E30" s="6"/>
      <c r="F30" s="5">
        <v>42895</v>
      </c>
      <c r="G30" s="6">
        <v>200</v>
      </c>
      <c r="H30" s="6">
        <f t="shared" si="1"/>
        <v>220</v>
      </c>
      <c r="I30" s="6">
        <f t="shared" si="0"/>
        <v>220</v>
      </c>
      <c r="J30" s="6"/>
      <c r="K30" s="46"/>
      <c r="L30" s="46"/>
      <c r="M30" s="46"/>
      <c r="N30" s="46"/>
      <c r="O30" s="46"/>
      <c r="P30" s="46"/>
      <c r="Q30" s="44"/>
      <c r="R30" s="44"/>
    </row>
    <row r="31" spans="2:18" x14ac:dyDescent="0.3">
      <c r="B31" s="46"/>
      <c r="C31" s="5">
        <v>42896</v>
      </c>
      <c r="D31" s="6">
        <v>200</v>
      </c>
      <c r="E31" s="6"/>
      <c r="F31" s="5">
        <v>42896</v>
      </c>
      <c r="G31" s="6">
        <v>200</v>
      </c>
      <c r="H31" s="6">
        <f t="shared" si="1"/>
        <v>220</v>
      </c>
      <c r="I31" s="6">
        <f t="shared" si="0"/>
        <v>220</v>
      </c>
      <c r="J31" s="6"/>
      <c r="K31" s="46"/>
      <c r="L31" s="46"/>
      <c r="M31" s="46"/>
      <c r="N31" s="46"/>
      <c r="O31" s="46"/>
      <c r="P31" s="46"/>
      <c r="Q31" s="44"/>
      <c r="R31" s="44"/>
    </row>
    <row r="32" spans="2:18" x14ac:dyDescent="0.3">
      <c r="B32" s="46"/>
      <c r="C32" s="5">
        <v>42897</v>
      </c>
      <c r="D32" s="6">
        <v>200</v>
      </c>
      <c r="E32" s="6"/>
      <c r="F32" s="5">
        <v>42897</v>
      </c>
      <c r="G32" s="6">
        <v>200</v>
      </c>
      <c r="H32" s="6">
        <f t="shared" si="1"/>
        <v>220</v>
      </c>
      <c r="I32" s="6">
        <f t="shared" si="0"/>
        <v>220</v>
      </c>
      <c r="J32" s="6"/>
      <c r="K32" s="46"/>
      <c r="L32" s="46"/>
      <c r="M32" s="46"/>
      <c r="N32" s="46"/>
      <c r="O32" s="46"/>
      <c r="P32" s="46"/>
      <c r="Q32" s="44"/>
      <c r="R32" s="44"/>
    </row>
    <row r="33" spans="2:18" x14ac:dyDescent="0.3">
      <c r="B33" s="46"/>
      <c r="C33" s="5">
        <v>42898</v>
      </c>
      <c r="D33" s="6">
        <v>200</v>
      </c>
      <c r="E33" s="6"/>
      <c r="F33" s="5">
        <v>42898</v>
      </c>
      <c r="G33" s="6">
        <v>200</v>
      </c>
      <c r="H33" s="6">
        <f t="shared" si="1"/>
        <v>220</v>
      </c>
      <c r="I33" s="6">
        <f t="shared" si="0"/>
        <v>220</v>
      </c>
      <c r="J33" s="6"/>
      <c r="K33" s="46"/>
      <c r="L33" s="46"/>
      <c r="M33" s="46"/>
      <c r="N33" s="46"/>
      <c r="O33" s="46"/>
      <c r="P33" s="46"/>
      <c r="Q33" s="44"/>
      <c r="R33" s="44"/>
    </row>
    <row r="34" spans="2:18" x14ac:dyDescent="0.3">
      <c r="B34" s="46"/>
      <c r="C34" s="5">
        <v>42899</v>
      </c>
      <c r="D34" s="6">
        <v>200</v>
      </c>
      <c r="E34" s="6"/>
      <c r="F34" s="5">
        <v>42899</v>
      </c>
      <c r="G34" s="6">
        <v>200</v>
      </c>
      <c r="H34" s="6">
        <f t="shared" si="1"/>
        <v>220</v>
      </c>
      <c r="I34" s="6">
        <f t="shared" si="0"/>
        <v>220</v>
      </c>
      <c r="J34" s="6"/>
      <c r="K34" s="46"/>
      <c r="L34" s="46"/>
      <c r="M34" s="46"/>
      <c r="N34" s="46"/>
      <c r="O34" s="46"/>
      <c r="P34" s="46"/>
      <c r="Q34" s="44"/>
      <c r="R34" s="44"/>
    </row>
    <row r="35" spans="2:18" x14ac:dyDescent="0.3">
      <c r="B35" s="46"/>
      <c r="C35" s="5">
        <v>42900</v>
      </c>
      <c r="D35" s="6">
        <v>200</v>
      </c>
      <c r="E35" s="6"/>
      <c r="F35" s="5">
        <v>42900</v>
      </c>
      <c r="G35" s="6">
        <v>200</v>
      </c>
      <c r="H35" s="6">
        <f t="shared" si="1"/>
        <v>220</v>
      </c>
      <c r="I35" s="6">
        <f t="shared" si="0"/>
        <v>220</v>
      </c>
      <c r="J35" s="6"/>
      <c r="K35" s="46"/>
      <c r="L35" s="46"/>
      <c r="M35" s="46"/>
      <c r="N35" s="46"/>
      <c r="O35" s="46"/>
      <c r="P35" s="46"/>
      <c r="Q35" s="44"/>
      <c r="R35" s="44"/>
    </row>
    <row r="36" spans="2:18" x14ac:dyDescent="0.3">
      <c r="B36" s="46"/>
      <c r="C36" s="5">
        <v>42901</v>
      </c>
      <c r="D36" s="6">
        <v>200</v>
      </c>
      <c r="E36" s="6"/>
      <c r="F36" s="5">
        <v>42901</v>
      </c>
      <c r="G36" s="6">
        <v>200</v>
      </c>
      <c r="H36" s="6">
        <f t="shared" si="1"/>
        <v>220</v>
      </c>
      <c r="I36" s="6">
        <f t="shared" si="0"/>
        <v>220</v>
      </c>
      <c r="J36" s="6"/>
      <c r="K36" s="46"/>
      <c r="L36" s="46"/>
      <c r="M36" s="46"/>
      <c r="N36" s="46"/>
      <c r="O36" s="46"/>
      <c r="P36" s="46"/>
      <c r="Q36" s="44"/>
      <c r="R36" s="44"/>
    </row>
    <row r="37" spans="2:18" x14ac:dyDescent="0.3">
      <c r="B37" s="46"/>
      <c r="C37" s="5">
        <v>42902</v>
      </c>
      <c r="D37" s="6">
        <v>200</v>
      </c>
      <c r="E37" s="6"/>
      <c r="F37" s="5">
        <v>42902</v>
      </c>
      <c r="G37" s="6">
        <v>200</v>
      </c>
      <c r="H37" s="6">
        <f t="shared" si="1"/>
        <v>220</v>
      </c>
      <c r="I37" s="6">
        <f t="shared" si="0"/>
        <v>220</v>
      </c>
      <c r="J37" s="6"/>
      <c r="K37" s="46"/>
      <c r="L37" s="46"/>
      <c r="M37" s="46"/>
      <c r="N37" s="46"/>
      <c r="O37" s="46"/>
      <c r="P37" s="46"/>
      <c r="Q37" s="44"/>
      <c r="R37" s="44"/>
    </row>
    <row r="38" spans="2:18" x14ac:dyDescent="0.3">
      <c r="B38" s="46"/>
      <c r="C38" s="5">
        <v>42903</v>
      </c>
      <c r="D38" s="6">
        <v>200</v>
      </c>
      <c r="E38" s="6"/>
      <c r="F38" s="5">
        <v>42903</v>
      </c>
      <c r="G38" s="6">
        <v>200</v>
      </c>
      <c r="H38" s="6">
        <f t="shared" si="1"/>
        <v>220</v>
      </c>
      <c r="I38" s="6">
        <f t="shared" si="0"/>
        <v>220</v>
      </c>
      <c r="J38" s="6"/>
      <c r="K38" s="46"/>
      <c r="L38" s="46"/>
      <c r="M38" s="46"/>
      <c r="N38" s="46"/>
      <c r="O38" s="46"/>
      <c r="P38" s="46"/>
      <c r="Q38" s="44"/>
      <c r="R38" s="44"/>
    </row>
    <row r="39" spans="2:18" x14ac:dyDescent="0.3">
      <c r="B39" s="46"/>
      <c r="C39" s="5">
        <v>42904</v>
      </c>
      <c r="D39" s="6">
        <v>200</v>
      </c>
      <c r="E39" s="6"/>
      <c r="F39" s="5">
        <v>42904</v>
      </c>
      <c r="G39" s="6">
        <v>200</v>
      </c>
      <c r="H39" s="6">
        <f t="shared" si="1"/>
        <v>220</v>
      </c>
      <c r="I39" s="6">
        <f>H39</f>
        <v>220</v>
      </c>
      <c r="J39" s="14">
        <f>(I38-I39)/I38</f>
        <v>0</v>
      </c>
      <c r="K39" s="46"/>
      <c r="L39" s="46"/>
      <c r="M39" s="46"/>
      <c r="N39" s="46"/>
      <c r="O39" s="46"/>
      <c r="P39" s="46"/>
      <c r="Q39" s="44"/>
      <c r="R39" s="44"/>
    </row>
    <row r="40" spans="2:18" x14ac:dyDescent="0.3">
      <c r="B40" s="46"/>
      <c r="C40" s="5">
        <v>42905</v>
      </c>
      <c r="D40" s="6">
        <v>150</v>
      </c>
      <c r="E40" s="14">
        <f>(D39-D40)/D39</f>
        <v>0.25</v>
      </c>
      <c r="F40" s="5">
        <v>42905</v>
      </c>
      <c r="G40" s="6">
        <v>200</v>
      </c>
      <c r="H40" s="6">
        <f t="shared" ref="H40" si="9">G40+(G40*0.1)</f>
        <v>220</v>
      </c>
      <c r="I40" s="6">
        <f>H40</f>
        <v>220</v>
      </c>
      <c r="J40" s="14"/>
      <c r="K40" s="46"/>
      <c r="L40" s="46"/>
      <c r="M40" s="46"/>
      <c r="N40" s="46"/>
      <c r="O40" s="46"/>
      <c r="P40" s="46"/>
      <c r="Q40" s="44"/>
      <c r="R40" s="44"/>
    </row>
    <row r="41" spans="2:18" x14ac:dyDescent="0.3">
      <c r="B41" s="46"/>
      <c r="C41" s="5">
        <v>42906</v>
      </c>
      <c r="D41" s="6">
        <v>150</v>
      </c>
      <c r="E41" s="14"/>
      <c r="F41" s="5">
        <v>42906</v>
      </c>
      <c r="G41" s="6">
        <v>200</v>
      </c>
      <c r="H41" s="6">
        <f t="shared" si="1"/>
        <v>220</v>
      </c>
      <c r="I41" s="49">
        <v>176</v>
      </c>
      <c r="J41" s="14">
        <f>(I39-I41)/I39</f>
        <v>0.2</v>
      </c>
      <c r="K41" s="46"/>
      <c r="L41" s="46"/>
      <c r="M41" s="46"/>
      <c r="N41" s="46"/>
      <c r="O41" s="46"/>
      <c r="P41" s="46"/>
      <c r="Q41" s="44"/>
      <c r="R41" s="44"/>
    </row>
    <row r="42" spans="2:18" x14ac:dyDescent="0.3">
      <c r="B42" s="46"/>
      <c r="C42" s="5">
        <v>42907</v>
      </c>
      <c r="D42" s="6">
        <v>90</v>
      </c>
      <c r="E42" s="14">
        <f t="shared" ref="E42" si="10">(D41-D42)/D41</f>
        <v>0.4</v>
      </c>
      <c r="F42" s="5">
        <v>42907</v>
      </c>
      <c r="G42" s="6">
        <v>150</v>
      </c>
      <c r="H42" s="6">
        <f t="shared" si="1"/>
        <v>165</v>
      </c>
      <c r="I42" s="6">
        <f>H42</f>
        <v>165</v>
      </c>
      <c r="J42" s="14">
        <f t="shared" ref="J42:J48" si="11">(I41-I42)/I41</f>
        <v>6.25E-2</v>
      </c>
      <c r="K42" s="46"/>
      <c r="L42" s="46"/>
      <c r="M42" s="46"/>
      <c r="N42" s="46"/>
      <c r="O42" s="46"/>
      <c r="P42" s="46"/>
      <c r="Q42" s="44"/>
      <c r="R42" s="44"/>
    </row>
    <row r="43" spans="2:18" x14ac:dyDescent="0.3">
      <c r="B43" s="46"/>
      <c r="C43" s="5">
        <v>42908</v>
      </c>
      <c r="D43" s="6">
        <v>90</v>
      </c>
      <c r="E43" s="6"/>
      <c r="F43" s="5">
        <v>42908</v>
      </c>
      <c r="G43" s="6">
        <v>150</v>
      </c>
      <c r="H43" s="6">
        <f t="shared" si="1"/>
        <v>165</v>
      </c>
      <c r="I43" s="49">
        <v>132</v>
      </c>
      <c r="J43" s="14">
        <f t="shared" si="11"/>
        <v>0.2</v>
      </c>
      <c r="K43" s="46"/>
      <c r="L43" s="46"/>
      <c r="M43" s="46"/>
      <c r="N43" s="46"/>
      <c r="O43" s="46"/>
      <c r="P43" s="46"/>
      <c r="Q43" s="44"/>
      <c r="R43" s="44"/>
    </row>
    <row r="44" spans="2:18" x14ac:dyDescent="0.3">
      <c r="B44" s="46"/>
      <c r="C44" s="5">
        <v>42909</v>
      </c>
      <c r="D44" s="6">
        <v>90</v>
      </c>
      <c r="E44" s="6"/>
      <c r="F44" s="5">
        <v>42909</v>
      </c>
      <c r="G44" s="6">
        <v>150</v>
      </c>
      <c r="H44" s="6">
        <f t="shared" si="1"/>
        <v>165</v>
      </c>
      <c r="I44" s="49">
        <v>105.6</v>
      </c>
      <c r="J44" s="14">
        <f t="shared" si="11"/>
        <v>0.20000000000000004</v>
      </c>
      <c r="K44" s="46"/>
      <c r="L44" s="46"/>
      <c r="M44" s="46"/>
      <c r="N44" s="46"/>
      <c r="O44" s="46"/>
      <c r="P44" s="46"/>
      <c r="Q44" s="44"/>
      <c r="R44" s="44"/>
    </row>
    <row r="45" spans="2:18" x14ac:dyDescent="0.3">
      <c r="B45" s="46"/>
      <c r="C45" s="5">
        <v>42910</v>
      </c>
      <c r="D45" s="46" t="s">
        <v>3</v>
      </c>
      <c r="E45" s="46"/>
      <c r="F45" s="5">
        <v>42910</v>
      </c>
      <c r="G45" s="6">
        <v>90</v>
      </c>
      <c r="H45" s="6">
        <f t="shared" si="1"/>
        <v>99</v>
      </c>
      <c r="I45" s="6">
        <f>H45</f>
        <v>99</v>
      </c>
      <c r="J45" s="14">
        <f t="shared" si="11"/>
        <v>6.2499999999999951E-2</v>
      </c>
      <c r="K45" s="46"/>
      <c r="L45" s="46"/>
      <c r="M45" s="46"/>
      <c r="N45" s="46"/>
      <c r="O45" s="46"/>
      <c r="P45" s="46"/>
      <c r="Q45" s="44"/>
      <c r="R45" s="44"/>
    </row>
    <row r="46" spans="2:18" x14ac:dyDescent="0.3">
      <c r="B46" s="46"/>
      <c r="C46" s="47"/>
      <c r="D46" s="46"/>
      <c r="E46" s="46"/>
      <c r="F46" s="5">
        <v>42911</v>
      </c>
      <c r="G46" s="6">
        <v>90</v>
      </c>
      <c r="H46" s="6">
        <f t="shared" si="1"/>
        <v>99</v>
      </c>
      <c r="I46" s="6">
        <f t="shared" ref="I46:I48" si="12">H46</f>
        <v>99</v>
      </c>
      <c r="J46" s="14">
        <f t="shared" si="11"/>
        <v>0</v>
      </c>
      <c r="K46" s="46"/>
      <c r="L46" s="46"/>
      <c r="M46" s="46"/>
      <c r="N46" s="46"/>
      <c r="O46" s="46"/>
      <c r="P46" s="46"/>
      <c r="Q46" s="44"/>
      <c r="R46" s="44"/>
    </row>
    <row r="47" spans="2:18" x14ac:dyDescent="0.3">
      <c r="B47" s="46"/>
      <c r="C47" s="47"/>
      <c r="D47" s="46"/>
      <c r="E47" s="46"/>
      <c r="F47" s="5">
        <v>42912</v>
      </c>
      <c r="G47" s="6">
        <v>90</v>
      </c>
      <c r="H47" s="6">
        <f t="shared" si="1"/>
        <v>99</v>
      </c>
      <c r="I47" s="6">
        <f t="shared" si="12"/>
        <v>99</v>
      </c>
      <c r="J47" s="14">
        <f t="shared" si="11"/>
        <v>0</v>
      </c>
      <c r="K47" s="46"/>
      <c r="L47" s="46"/>
      <c r="M47" s="46"/>
      <c r="N47" s="46"/>
      <c r="O47" s="46"/>
      <c r="P47" s="46"/>
      <c r="Q47" s="44"/>
      <c r="R47" s="44"/>
    </row>
    <row r="48" spans="2:18" x14ac:dyDescent="0.3">
      <c r="B48" s="38" t="s">
        <v>10</v>
      </c>
      <c r="C48" s="7">
        <v>40</v>
      </c>
      <c r="D48" s="7"/>
      <c r="E48" s="7"/>
      <c r="F48" s="5">
        <v>42913</v>
      </c>
      <c r="G48" s="6">
        <v>90</v>
      </c>
      <c r="H48" s="6">
        <f t="shared" si="1"/>
        <v>99</v>
      </c>
      <c r="I48" s="6">
        <f t="shared" si="12"/>
        <v>99</v>
      </c>
      <c r="J48" s="14">
        <f t="shared" si="11"/>
        <v>0</v>
      </c>
      <c r="K48" s="7">
        <v>16</v>
      </c>
      <c r="L48" s="7"/>
      <c r="M48" s="7"/>
      <c r="N48" s="7"/>
      <c r="O48" s="9"/>
      <c r="P48" s="9"/>
      <c r="Q48" s="44"/>
      <c r="R48" s="44"/>
    </row>
    <row r="49" spans="2:18" ht="45" customHeight="1" x14ac:dyDescent="0.3">
      <c r="B49" s="8" t="s">
        <v>13</v>
      </c>
      <c r="C49" s="10"/>
      <c r="D49" s="10">
        <f>SUM(D20:D44)</f>
        <v>4570</v>
      </c>
      <c r="E49" s="10"/>
      <c r="F49" s="7">
        <v>43</v>
      </c>
      <c r="G49" s="7"/>
      <c r="H49" s="7"/>
      <c r="I49" s="7"/>
      <c r="J49" s="7"/>
      <c r="K49" s="10"/>
      <c r="L49" s="10">
        <f>SUM(L5:L24)</f>
        <v>3570</v>
      </c>
      <c r="M49" s="10"/>
      <c r="N49" s="40">
        <v>19</v>
      </c>
      <c r="O49" s="9"/>
      <c r="P49" s="9"/>
      <c r="Q49" s="44"/>
      <c r="R49" s="44"/>
    </row>
    <row r="50" spans="2:18" ht="41.4" x14ac:dyDescent="0.3">
      <c r="B50" s="8" t="s">
        <v>14</v>
      </c>
      <c r="C50" s="9"/>
      <c r="D50" s="9"/>
      <c r="E50" s="9"/>
      <c r="F50" s="10"/>
      <c r="G50" s="10"/>
      <c r="H50" s="10"/>
      <c r="I50" s="10">
        <f>SUM(I20:I48)</f>
        <v>5594.6</v>
      </c>
      <c r="J50" s="10"/>
      <c r="K50" s="9"/>
      <c r="L50" s="9"/>
      <c r="M50" s="9"/>
      <c r="N50" s="9"/>
      <c r="O50" s="10"/>
      <c r="P50" s="10"/>
      <c r="Q50" s="10">
        <f>SUM(Q5:Q29)</f>
        <v>4274.6000000000004</v>
      </c>
      <c r="R50" s="44"/>
    </row>
    <row r="51" spans="2:18" x14ac:dyDescent="0.3">
      <c r="F51" s="9"/>
      <c r="G51" s="9"/>
      <c r="H51" s="9"/>
      <c r="I51" s="55">
        <f>I50-D49</f>
        <v>1024.6000000000004</v>
      </c>
      <c r="J51" s="9"/>
      <c r="N51" s="48"/>
      <c r="O51" s="9"/>
      <c r="P51" s="9"/>
      <c r="Q51" s="54">
        <f>Q50-L49</f>
        <v>704.60000000000036</v>
      </c>
      <c r="R51" s="44"/>
    </row>
  </sheetData>
  <mergeCells count="3">
    <mergeCell ref="B5:B26"/>
    <mergeCell ref="C2:J2"/>
    <mergeCell ref="K2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9"/>
  <sheetViews>
    <sheetView workbookViewId="0">
      <selection activeCell="D4" sqref="D4"/>
    </sheetView>
  </sheetViews>
  <sheetFormatPr defaultRowHeight="13.8" x14ac:dyDescent="0.3"/>
  <cols>
    <col min="1" max="1" width="8.88671875" style="16"/>
    <col min="2" max="2" width="14.77734375" style="21" customWidth="1"/>
    <col min="3" max="5" width="8.88671875" style="21"/>
    <col min="6" max="6" width="11" style="21" customWidth="1"/>
    <col min="7" max="7" width="8.88671875" style="30"/>
    <col min="8" max="8" width="10.109375" style="30" customWidth="1"/>
    <col min="9" max="9" width="9.6640625" style="30" customWidth="1"/>
    <col min="10" max="10" width="11.88671875" style="16" customWidth="1"/>
    <col min="11" max="16384" width="8.88671875" style="16"/>
  </cols>
  <sheetData>
    <row r="2" spans="2:11" ht="14.4" customHeight="1" x14ac:dyDescent="0.3">
      <c r="B2" s="6"/>
      <c r="C2" s="67" t="s">
        <v>9</v>
      </c>
      <c r="D2" s="68"/>
      <c r="E2" s="69"/>
      <c r="F2" s="15"/>
      <c r="G2" s="25"/>
      <c r="H2" s="25"/>
      <c r="I2" s="25"/>
      <c r="J2" s="22"/>
    </row>
    <row r="3" spans="2:11" ht="14.4" customHeight="1" x14ac:dyDescent="0.3">
      <c r="B3" s="6" t="s">
        <v>24</v>
      </c>
      <c r="C3" s="17"/>
      <c r="D3" s="36"/>
      <c r="E3" s="37"/>
      <c r="F3" s="15"/>
      <c r="G3" s="25"/>
      <c r="H3" s="35"/>
      <c r="I3" s="35" t="s">
        <v>19</v>
      </c>
      <c r="J3" s="22"/>
    </row>
    <row r="4" spans="2:11" ht="82.8" x14ac:dyDescent="0.3">
      <c r="B4" s="6"/>
      <c r="C4" s="17" t="s">
        <v>29</v>
      </c>
      <c r="D4" s="12" t="s">
        <v>30</v>
      </c>
      <c r="E4" s="18" t="s">
        <v>21</v>
      </c>
      <c r="F4" s="12" t="s">
        <v>12</v>
      </c>
      <c r="G4" s="18" t="s">
        <v>21</v>
      </c>
      <c r="H4" s="12" t="s">
        <v>22</v>
      </c>
      <c r="I4" s="12" t="s">
        <v>23</v>
      </c>
      <c r="J4" s="12" t="s">
        <v>12</v>
      </c>
    </row>
    <row r="5" spans="2:11" ht="13.8" customHeight="1" x14ac:dyDescent="0.3">
      <c r="B5" s="70" t="s">
        <v>6</v>
      </c>
      <c r="C5" s="6">
        <v>1</v>
      </c>
      <c r="D5" s="6">
        <v>600</v>
      </c>
      <c r="E5" s="6">
        <v>1</v>
      </c>
      <c r="F5" s="15"/>
      <c r="G5" s="6">
        <v>1</v>
      </c>
      <c r="H5" s="6">
        <v>600</v>
      </c>
      <c r="I5" s="25">
        <f>H5</f>
        <v>600</v>
      </c>
      <c r="J5" s="22"/>
    </row>
    <row r="6" spans="2:11" x14ac:dyDescent="0.3">
      <c r="B6" s="71"/>
      <c r="C6" s="6">
        <v>2</v>
      </c>
      <c r="D6" s="6">
        <v>600</v>
      </c>
      <c r="E6" s="6">
        <v>2</v>
      </c>
      <c r="F6" s="19"/>
      <c r="G6" s="6">
        <v>2</v>
      </c>
      <c r="H6" s="6">
        <v>600</v>
      </c>
      <c r="I6" s="25">
        <f t="shared" ref="I6:I8" si="0">H6</f>
        <v>600</v>
      </c>
      <c r="J6" s="19"/>
      <c r="K6" s="24"/>
    </row>
    <row r="7" spans="2:11" x14ac:dyDescent="0.3">
      <c r="B7" s="8"/>
      <c r="C7" s="6">
        <v>3</v>
      </c>
      <c r="D7" s="6">
        <v>600</v>
      </c>
      <c r="E7" s="6">
        <v>3</v>
      </c>
      <c r="F7" s="19"/>
      <c r="G7" s="6">
        <v>3</v>
      </c>
      <c r="H7" s="6">
        <v>600</v>
      </c>
      <c r="I7" s="25">
        <f t="shared" si="0"/>
        <v>600</v>
      </c>
      <c r="J7" s="19"/>
      <c r="K7" s="24"/>
    </row>
    <row r="8" spans="2:11" x14ac:dyDescent="0.3">
      <c r="B8" s="8"/>
      <c r="C8" s="6">
        <v>4</v>
      </c>
      <c r="D8" s="6">
        <v>600</v>
      </c>
      <c r="E8" s="6">
        <v>4</v>
      </c>
      <c r="F8" s="19"/>
      <c r="G8" s="6">
        <v>4</v>
      </c>
      <c r="H8" s="6">
        <v>600</v>
      </c>
      <c r="I8" s="25">
        <f t="shared" si="0"/>
        <v>600</v>
      </c>
      <c r="J8" s="19">
        <f t="shared" ref="J8:J24" si="1">(I7-I8)/I7</f>
        <v>0</v>
      </c>
      <c r="K8" s="24"/>
    </row>
    <row r="9" spans="2:11" x14ac:dyDescent="0.3">
      <c r="B9" s="8"/>
      <c r="C9" s="6">
        <v>5</v>
      </c>
      <c r="D9" s="6">
        <v>400</v>
      </c>
      <c r="E9" s="6">
        <v>5</v>
      </c>
      <c r="F9" s="19">
        <f>(D8-D9)/D8</f>
        <v>0.33333333333333331</v>
      </c>
      <c r="G9" s="6">
        <v>5</v>
      </c>
      <c r="H9" s="25">
        <v>400</v>
      </c>
      <c r="I9" s="41">
        <f>I8-(I8*0.2)</f>
        <v>480</v>
      </c>
      <c r="J9" s="19">
        <f t="shared" si="1"/>
        <v>0.2</v>
      </c>
      <c r="K9" s="24"/>
    </row>
    <row r="10" spans="2:11" x14ac:dyDescent="0.3">
      <c r="B10" s="8"/>
      <c r="C10" s="6">
        <v>6</v>
      </c>
      <c r="D10" s="6">
        <v>400</v>
      </c>
      <c r="E10" s="6">
        <v>6</v>
      </c>
      <c r="F10" s="19"/>
      <c r="G10" s="6">
        <v>6</v>
      </c>
      <c r="H10" s="25">
        <v>400</v>
      </c>
      <c r="I10" s="25">
        <v>400</v>
      </c>
      <c r="J10" s="19">
        <f t="shared" si="1"/>
        <v>0.16666666666666666</v>
      </c>
      <c r="K10" s="24"/>
    </row>
    <row r="11" spans="2:11" x14ac:dyDescent="0.3">
      <c r="B11" s="8"/>
      <c r="C11" s="6">
        <v>7</v>
      </c>
      <c r="D11" s="6">
        <v>285</v>
      </c>
      <c r="E11" s="6">
        <v>7</v>
      </c>
      <c r="F11" s="19">
        <f>(D10-D11)/D10</f>
        <v>0.28749999999999998</v>
      </c>
      <c r="G11" s="6">
        <v>7</v>
      </c>
      <c r="H11" s="25">
        <v>400</v>
      </c>
      <c r="I11" s="25">
        <f>H11</f>
        <v>400</v>
      </c>
      <c r="J11" s="19">
        <f t="shared" si="1"/>
        <v>0</v>
      </c>
      <c r="K11" s="24"/>
    </row>
    <row r="12" spans="2:11" x14ac:dyDescent="0.3">
      <c r="B12" s="8"/>
      <c r="C12" s="6">
        <v>8</v>
      </c>
      <c r="D12" s="6">
        <v>285</v>
      </c>
      <c r="E12" s="6">
        <v>8</v>
      </c>
      <c r="F12" s="19"/>
      <c r="G12" s="6">
        <v>8</v>
      </c>
      <c r="H12" s="25">
        <v>285</v>
      </c>
      <c r="I12" s="41">
        <v>320</v>
      </c>
      <c r="J12" s="19">
        <f t="shared" si="1"/>
        <v>0.2</v>
      </c>
      <c r="K12" s="24"/>
    </row>
    <row r="13" spans="2:11" x14ac:dyDescent="0.3">
      <c r="B13" s="8"/>
      <c r="C13" s="6">
        <v>9</v>
      </c>
      <c r="D13" s="6">
        <v>285</v>
      </c>
      <c r="E13" s="6">
        <v>9</v>
      </c>
      <c r="F13" s="19"/>
      <c r="G13" s="6">
        <v>9</v>
      </c>
      <c r="H13" s="25">
        <v>285</v>
      </c>
      <c r="I13" s="25">
        <f>H13</f>
        <v>285</v>
      </c>
      <c r="J13" s="19">
        <f t="shared" si="1"/>
        <v>0.109375</v>
      </c>
      <c r="K13" s="24"/>
    </row>
    <row r="14" spans="2:11" x14ac:dyDescent="0.3">
      <c r="B14" s="8"/>
      <c r="C14" s="6">
        <v>10</v>
      </c>
      <c r="D14" s="6">
        <v>170</v>
      </c>
      <c r="E14" s="6">
        <v>10</v>
      </c>
      <c r="F14" s="19">
        <f>(D13-D14)/D13</f>
        <v>0.40350877192982454</v>
      </c>
      <c r="G14" s="6">
        <v>10</v>
      </c>
      <c r="H14" s="25">
        <v>285</v>
      </c>
      <c r="I14" s="25">
        <v>285</v>
      </c>
      <c r="J14" s="19">
        <f t="shared" si="1"/>
        <v>0</v>
      </c>
      <c r="K14" s="24"/>
    </row>
    <row r="15" spans="2:11" x14ac:dyDescent="0.3">
      <c r="B15" s="8"/>
      <c r="C15" s="6">
        <v>11</v>
      </c>
      <c r="D15" s="6">
        <v>170</v>
      </c>
      <c r="E15" s="6">
        <v>11</v>
      </c>
      <c r="F15" s="19"/>
      <c r="G15" s="6">
        <v>11</v>
      </c>
      <c r="H15" s="25">
        <v>285</v>
      </c>
      <c r="I15" s="41">
        <v>228</v>
      </c>
      <c r="J15" s="19">
        <f t="shared" si="1"/>
        <v>0.2</v>
      </c>
    </row>
    <row r="16" spans="2:11" x14ac:dyDescent="0.3">
      <c r="B16" s="8"/>
      <c r="C16" s="6">
        <v>12</v>
      </c>
      <c r="D16" s="6">
        <v>170</v>
      </c>
      <c r="E16" s="6">
        <v>12</v>
      </c>
      <c r="F16" s="19"/>
      <c r="G16" s="6">
        <v>12</v>
      </c>
      <c r="H16" s="25">
        <v>170</v>
      </c>
      <c r="I16" s="41">
        <v>182.4</v>
      </c>
      <c r="J16" s="19">
        <f t="shared" si="1"/>
        <v>0.19999999999999998</v>
      </c>
    </row>
    <row r="17" spans="2:10" x14ac:dyDescent="0.3">
      <c r="B17" s="8"/>
      <c r="C17" s="6">
        <v>13</v>
      </c>
      <c r="D17" s="6">
        <v>95</v>
      </c>
      <c r="E17" s="6">
        <v>13</v>
      </c>
      <c r="F17" s="19">
        <f>(D16-D17)/D16</f>
        <v>0.44117647058823528</v>
      </c>
      <c r="G17" s="6">
        <v>13</v>
      </c>
      <c r="H17" s="25">
        <v>170</v>
      </c>
      <c r="I17" s="25">
        <f t="shared" ref="I17:I19" si="2">H17</f>
        <v>170</v>
      </c>
      <c r="J17" s="19">
        <f t="shared" si="1"/>
        <v>6.7982456140350908E-2</v>
      </c>
    </row>
    <row r="18" spans="2:10" x14ac:dyDescent="0.3">
      <c r="B18" s="8"/>
      <c r="C18" s="6">
        <v>14</v>
      </c>
      <c r="D18" s="6">
        <v>95</v>
      </c>
      <c r="E18" s="6">
        <v>14</v>
      </c>
      <c r="F18" s="19"/>
      <c r="G18" s="6">
        <v>14</v>
      </c>
      <c r="H18" s="25">
        <v>170</v>
      </c>
      <c r="I18" s="25">
        <v>170</v>
      </c>
      <c r="J18" s="19">
        <f t="shared" si="1"/>
        <v>0</v>
      </c>
    </row>
    <row r="19" spans="2:10" x14ac:dyDescent="0.3">
      <c r="B19" s="8"/>
      <c r="C19" s="6">
        <v>15</v>
      </c>
      <c r="D19" s="6">
        <v>95</v>
      </c>
      <c r="E19" s="6">
        <v>15</v>
      </c>
      <c r="F19" s="19"/>
      <c r="G19" s="6">
        <v>15</v>
      </c>
      <c r="H19" s="25">
        <v>170</v>
      </c>
      <c r="I19" s="25">
        <f t="shared" si="2"/>
        <v>170</v>
      </c>
      <c r="J19" s="19">
        <f t="shared" si="1"/>
        <v>0</v>
      </c>
    </row>
    <row r="20" spans="2:10" x14ac:dyDescent="0.3">
      <c r="B20" s="8"/>
      <c r="C20" s="6">
        <v>16</v>
      </c>
      <c r="D20" s="6">
        <v>95</v>
      </c>
      <c r="E20" s="6">
        <v>16</v>
      </c>
      <c r="F20" s="19"/>
      <c r="G20" s="6">
        <v>16</v>
      </c>
      <c r="H20" s="25">
        <v>95</v>
      </c>
      <c r="I20" s="41">
        <v>136</v>
      </c>
      <c r="J20" s="19">
        <f t="shared" si="1"/>
        <v>0.2</v>
      </c>
    </row>
    <row r="21" spans="2:10" x14ac:dyDescent="0.3">
      <c r="B21" s="8"/>
      <c r="C21" s="6">
        <v>17</v>
      </c>
      <c r="D21" s="6" t="s">
        <v>3</v>
      </c>
      <c r="E21" s="15"/>
      <c r="F21" s="15"/>
      <c r="G21" s="6">
        <v>17</v>
      </c>
      <c r="H21" s="25">
        <v>95</v>
      </c>
      <c r="I21" s="41">
        <v>108.8</v>
      </c>
      <c r="J21" s="19">
        <f t="shared" si="1"/>
        <v>0.2</v>
      </c>
    </row>
    <row r="22" spans="2:10" x14ac:dyDescent="0.3">
      <c r="B22" s="12"/>
      <c r="C22" s="12"/>
      <c r="D22" s="12"/>
      <c r="E22" s="15"/>
      <c r="F22" s="15"/>
      <c r="G22" s="6">
        <v>18</v>
      </c>
      <c r="H22" s="25">
        <v>95</v>
      </c>
      <c r="I22" s="25">
        <f t="shared" ref="I22:I23" si="3">H22</f>
        <v>95</v>
      </c>
      <c r="J22" s="19">
        <f t="shared" si="1"/>
        <v>0.12683823529411761</v>
      </c>
    </row>
    <row r="23" spans="2:10" x14ac:dyDescent="0.3">
      <c r="B23" s="12"/>
      <c r="C23" s="12"/>
      <c r="D23" s="12"/>
      <c r="E23" s="15"/>
      <c r="F23" s="15"/>
      <c r="G23" s="6">
        <v>19</v>
      </c>
      <c r="H23" s="25">
        <v>95</v>
      </c>
      <c r="I23" s="25">
        <f t="shared" si="3"/>
        <v>95</v>
      </c>
      <c r="J23" s="19">
        <f t="shared" si="1"/>
        <v>0</v>
      </c>
    </row>
    <row r="24" spans="2:10" x14ac:dyDescent="0.3">
      <c r="B24" s="12"/>
      <c r="C24" s="12"/>
      <c r="D24" s="12"/>
      <c r="E24" s="15"/>
      <c r="F24" s="15"/>
      <c r="G24" s="6">
        <v>20</v>
      </c>
      <c r="H24" s="25">
        <v>95</v>
      </c>
      <c r="I24" s="25">
        <f t="shared" ref="I24" si="4">H24</f>
        <v>95</v>
      </c>
      <c r="J24" s="19">
        <f t="shared" si="1"/>
        <v>0</v>
      </c>
    </row>
    <row r="25" spans="2:10" x14ac:dyDescent="0.3">
      <c r="B25" s="12"/>
      <c r="C25" s="12"/>
      <c r="D25" s="12"/>
      <c r="E25" s="15"/>
      <c r="F25" s="15"/>
      <c r="G25" s="6"/>
      <c r="H25" s="25"/>
      <c r="I25" s="25"/>
      <c r="J25" s="19"/>
    </row>
    <row r="26" spans="2:10" x14ac:dyDescent="0.3">
      <c r="B26" s="12"/>
      <c r="C26" s="12"/>
      <c r="D26" s="12"/>
      <c r="E26" s="15"/>
      <c r="F26" s="15"/>
      <c r="G26" s="6"/>
      <c r="H26" s="25"/>
      <c r="I26" s="25"/>
      <c r="J26" s="19"/>
    </row>
    <row r="27" spans="2:10" x14ac:dyDescent="0.3">
      <c r="B27" s="12"/>
      <c r="C27" s="12"/>
      <c r="D27" s="12"/>
      <c r="E27" s="15"/>
      <c r="F27" s="15"/>
      <c r="G27" s="26"/>
      <c r="H27" s="25"/>
      <c r="I27" s="25"/>
      <c r="J27" s="19"/>
    </row>
    <row r="28" spans="2:10" x14ac:dyDescent="0.3">
      <c r="B28" s="12"/>
      <c r="C28" s="12"/>
      <c r="D28" s="12"/>
      <c r="E28" s="15"/>
      <c r="F28" s="15"/>
      <c r="G28" s="26"/>
      <c r="H28" s="25"/>
      <c r="I28" s="25"/>
      <c r="J28" s="19"/>
    </row>
    <row r="29" spans="2:10" x14ac:dyDescent="0.3">
      <c r="B29" s="12"/>
      <c r="C29" s="12"/>
      <c r="D29" s="12"/>
      <c r="E29" s="15"/>
      <c r="F29" s="15"/>
      <c r="G29" s="26"/>
      <c r="H29" s="25"/>
      <c r="I29" s="25"/>
      <c r="J29" s="19"/>
    </row>
    <row r="30" spans="2:10" x14ac:dyDescent="0.3">
      <c r="B30" s="13" t="s">
        <v>10</v>
      </c>
      <c r="C30" s="12">
        <v>17</v>
      </c>
      <c r="D30" s="12"/>
      <c r="E30" s="15"/>
      <c r="F30" s="15"/>
      <c r="G30" s="42">
        <v>21</v>
      </c>
      <c r="H30" s="25"/>
      <c r="I30" s="25"/>
      <c r="J30" s="19"/>
    </row>
    <row r="31" spans="2:10" ht="27.6" x14ac:dyDescent="0.3">
      <c r="B31" s="8" t="s">
        <v>13</v>
      </c>
      <c r="C31" s="12"/>
      <c r="D31" s="12">
        <f>SUM(D5:D20)</f>
        <v>4945</v>
      </c>
      <c r="E31" s="15"/>
      <c r="F31" s="15"/>
      <c r="G31" s="28"/>
      <c r="H31" s="27"/>
      <c r="I31" s="27">
        <f>SUM(I5:I24)</f>
        <v>6020.2</v>
      </c>
      <c r="J31" s="22"/>
    </row>
    <row r="32" spans="2:10" ht="41.4" x14ac:dyDescent="0.3">
      <c r="B32" s="8" t="s">
        <v>14</v>
      </c>
      <c r="C32" s="12"/>
      <c r="D32" s="12"/>
      <c r="E32" s="15"/>
      <c r="F32" s="15"/>
      <c r="G32" s="28"/>
      <c r="H32" s="25"/>
      <c r="I32" s="53">
        <f>I31-D31</f>
        <v>1075.1999999999998</v>
      </c>
      <c r="J32" s="22"/>
    </row>
    <row r="33" spans="2:10" x14ac:dyDescent="0.3">
      <c r="B33" s="20"/>
      <c r="C33" s="20"/>
      <c r="D33" s="20"/>
      <c r="E33" s="23"/>
      <c r="F33" s="23"/>
      <c r="G33" s="29"/>
    </row>
    <row r="34" spans="2:10" x14ac:dyDescent="0.3">
      <c r="B34" s="20"/>
      <c r="C34" s="20"/>
      <c r="D34" s="20"/>
      <c r="E34" s="23"/>
      <c r="F34" s="23"/>
      <c r="G34" s="29"/>
      <c r="I34" s="30" t="s">
        <v>20</v>
      </c>
    </row>
    <row r="35" spans="2:10" ht="82.8" x14ac:dyDescent="0.3">
      <c r="B35" s="12"/>
      <c r="C35" s="39" t="s">
        <v>29</v>
      </c>
      <c r="D35" s="12" t="s">
        <v>30</v>
      </c>
      <c r="E35" s="18" t="s">
        <v>21</v>
      </c>
      <c r="F35" s="12" t="s">
        <v>12</v>
      </c>
      <c r="G35" s="18" t="s">
        <v>21</v>
      </c>
      <c r="H35" s="12" t="s">
        <v>22</v>
      </c>
      <c r="I35" s="12" t="s">
        <v>23</v>
      </c>
      <c r="J35" s="12" t="s">
        <v>12</v>
      </c>
    </row>
    <row r="36" spans="2:10" x14ac:dyDescent="0.3">
      <c r="B36" s="70" t="s">
        <v>7</v>
      </c>
      <c r="C36" s="6">
        <v>1</v>
      </c>
      <c r="D36" s="6">
        <v>400</v>
      </c>
      <c r="E36" s="57">
        <v>1</v>
      </c>
      <c r="F36" s="15"/>
      <c r="G36" s="57">
        <v>1</v>
      </c>
      <c r="H36" s="31">
        <v>400</v>
      </c>
      <c r="I36" s="31">
        <v>400</v>
      </c>
      <c r="J36" s="22"/>
    </row>
    <row r="37" spans="2:10" x14ac:dyDescent="0.3">
      <c r="B37" s="71"/>
      <c r="C37" s="6">
        <v>2</v>
      </c>
      <c r="D37" s="6">
        <v>275</v>
      </c>
      <c r="E37" s="57">
        <v>2</v>
      </c>
      <c r="F37" s="19">
        <f>(D36-D37)/D36</f>
        <v>0.3125</v>
      </c>
      <c r="G37" s="57">
        <v>2</v>
      </c>
      <c r="H37" s="32">
        <v>275</v>
      </c>
      <c r="I37" s="43">
        <v>320</v>
      </c>
      <c r="J37" s="19">
        <f>(I36-I37)/I36</f>
        <v>0.2</v>
      </c>
    </row>
    <row r="38" spans="2:10" x14ac:dyDescent="0.3">
      <c r="B38" s="8"/>
      <c r="C38" s="6">
        <v>3</v>
      </c>
      <c r="D38" s="6">
        <v>190</v>
      </c>
      <c r="E38" s="57">
        <v>3</v>
      </c>
      <c r="F38" s="19">
        <f>(D37-D38)/D37</f>
        <v>0.30909090909090908</v>
      </c>
      <c r="G38" s="57">
        <v>3</v>
      </c>
      <c r="H38" s="32">
        <v>275</v>
      </c>
      <c r="I38" s="43">
        <f>I37-(I37*0.2)</f>
        <v>256</v>
      </c>
      <c r="J38" s="19">
        <f t="shared" ref="J38:J44" si="5">(I37-I38)/I37</f>
        <v>0.2</v>
      </c>
    </row>
    <row r="39" spans="2:10" x14ac:dyDescent="0.3">
      <c r="B39" s="8"/>
      <c r="C39" s="6">
        <v>4</v>
      </c>
      <c r="D39" s="6">
        <v>115</v>
      </c>
      <c r="E39" s="57">
        <v>4</v>
      </c>
      <c r="F39" s="19">
        <f>(D38-D39)/D38</f>
        <v>0.39473684210526316</v>
      </c>
      <c r="G39" s="57">
        <v>4</v>
      </c>
      <c r="H39" s="31">
        <v>190</v>
      </c>
      <c r="I39" s="43">
        <f t="shared" ref="I39:I44" si="6">I38-(I38*0.2)</f>
        <v>204.8</v>
      </c>
      <c r="J39" s="19">
        <f t="shared" si="5"/>
        <v>0.19999999999999996</v>
      </c>
    </row>
    <row r="40" spans="2:10" x14ac:dyDescent="0.3">
      <c r="B40" s="8"/>
      <c r="C40" s="6">
        <v>5</v>
      </c>
      <c r="D40" s="6">
        <v>65</v>
      </c>
      <c r="E40" s="57">
        <v>5</v>
      </c>
      <c r="F40" s="19">
        <f>(D39-D40)/D39</f>
        <v>0.43478260869565216</v>
      </c>
      <c r="G40" s="57">
        <v>5</v>
      </c>
      <c r="H40" s="31">
        <v>190</v>
      </c>
      <c r="I40" s="43">
        <f t="shared" si="6"/>
        <v>163.84</v>
      </c>
      <c r="J40" s="19">
        <f t="shared" si="5"/>
        <v>0.20000000000000004</v>
      </c>
    </row>
    <row r="41" spans="2:10" x14ac:dyDescent="0.3">
      <c r="B41" s="8"/>
      <c r="C41" s="6">
        <v>6</v>
      </c>
      <c r="D41" s="6" t="s">
        <v>3</v>
      </c>
      <c r="E41" s="15"/>
      <c r="F41" s="15"/>
      <c r="G41" s="57">
        <v>6</v>
      </c>
      <c r="H41" s="25">
        <v>115</v>
      </c>
      <c r="I41" s="43">
        <f t="shared" si="6"/>
        <v>131.072</v>
      </c>
      <c r="J41" s="19">
        <f t="shared" si="5"/>
        <v>0.2</v>
      </c>
    </row>
    <row r="42" spans="2:10" x14ac:dyDescent="0.3">
      <c r="B42" s="12"/>
      <c r="C42" s="12"/>
      <c r="D42" s="12"/>
      <c r="E42" s="15"/>
      <c r="F42" s="15"/>
      <c r="G42" s="57">
        <v>7</v>
      </c>
      <c r="H42" s="25">
        <v>115</v>
      </c>
      <c r="I42" s="43">
        <f t="shared" si="6"/>
        <v>104.85760000000001</v>
      </c>
      <c r="J42" s="19">
        <f t="shared" si="5"/>
        <v>0.19999999999999998</v>
      </c>
    </row>
    <row r="43" spans="2:10" x14ac:dyDescent="0.3">
      <c r="B43" s="12"/>
      <c r="C43" s="12"/>
      <c r="D43" s="12"/>
      <c r="E43" s="15"/>
      <c r="F43" s="15"/>
      <c r="G43" s="57">
        <v>8</v>
      </c>
      <c r="H43" s="25">
        <v>115</v>
      </c>
      <c r="I43" s="43">
        <f t="shared" si="6"/>
        <v>83.886080000000007</v>
      </c>
      <c r="J43" s="19">
        <f t="shared" si="5"/>
        <v>0.19999999999999998</v>
      </c>
    </row>
    <row r="44" spans="2:10" x14ac:dyDescent="0.3">
      <c r="B44" s="15"/>
      <c r="C44" s="15"/>
      <c r="D44" s="15"/>
      <c r="E44" s="15"/>
      <c r="F44" s="15"/>
      <c r="G44" s="57">
        <v>9</v>
      </c>
      <c r="H44" s="25">
        <v>65</v>
      </c>
      <c r="I44" s="43">
        <f t="shared" si="6"/>
        <v>67.108864000000011</v>
      </c>
      <c r="J44" s="19">
        <f t="shared" si="5"/>
        <v>0.19999999999999993</v>
      </c>
    </row>
    <row r="45" spans="2:10" x14ac:dyDescent="0.3">
      <c r="B45" s="15"/>
      <c r="C45" s="15"/>
      <c r="D45" s="15"/>
      <c r="E45" s="15"/>
      <c r="F45" s="15"/>
      <c r="G45" s="26"/>
      <c r="H45" s="25"/>
      <c r="I45" s="32"/>
      <c r="J45" s="19"/>
    </row>
    <row r="46" spans="2:10" x14ac:dyDescent="0.3">
      <c r="B46" s="15"/>
      <c r="C46" s="15"/>
      <c r="D46" s="15"/>
      <c r="E46" s="15"/>
      <c r="F46" s="15"/>
      <c r="G46" s="26"/>
      <c r="H46" s="25"/>
      <c r="I46" s="25"/>
      <c r="J46" s="19"/>
    </row>
    <row r="47" spans="2:10" x14ac:dyDescent="0.3">
      <c r="B47" s="13" t="s">
        <v>10</v>
      </c>
      <c r="C47" s="15"/>
      <c r="D47" s="15"/>
      <c r="E47" s="15"/>
      <c r="F47" s="15"/>
      <c r="G47" s="25">
        <v>21</v>
      </c>
      <c r="H47" s="25"/>
      <c r="I47" s="25"/>
      <c r="J47" s="22"/>
    </row>
    <row r="48" spans="2:10" ht="13.8" customHeight="1" x14ac:dyDescent="0.3">
      <c r="B48" s="8" t="s">
        <v>13</v>
      </c>
      <c r="C48" s="15"/>
      <c r="D48" s="15">
        <f>SUM(D36:D40)</f>
        <v>1045</v>
      </c>
      <c r="E48" s="15"/>
      <c r="F48" s="15"/>
      <c r="G48" s="25"/>
      <c r="H48" s="31"/>
      <c r="I48" s="31">
        <f>SUM(I36:I45)</f>
        <v>1731.5645440000001</v>
      </c>
      <c r="J48" s="22"/>
    </row>
    <row r="49" spans="2:10" ht="41.4" x14ac:dyDescent="0.3">
      <c r="B49" s="8" t="s">
        <v>14</v>
      </c>
      <c r="C49" s="15"/>
      <c r="D49" s="15"/>
      <c r="E49" s="15"/>
      <c r="F49" s="15"/>
      <c r="G49" s="25"/>
      <c r="H49" s="31"/>
      <c r="I49" s="52">
        <f>I48-D48</f>
        <v>686.56454400000007</v>
      </c>
      <c r="J49" s="22"/>
    </row>
  </sheetData>
  <mergeCells count="3">
    <mergeCell ref="C2:E2"/>
    <mergeCell ref="B36:B37"/>
    <mergeCell ref="B5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Pulse FM data</vt:lpstr>
      <vt:lpstr>Pulse HH data</vt:lpstr>
      <vt:lpstr>Spill both</vt:lpstr>
      <vt:lpstr>Pulse FM chart</vt:lpstr>
      <vt:lpstr>Pulse HH chart</vt:lpstr>
      <vt:lpstr>Spill FM chart</vt:lpstr>
      <vt:lpstr>Spill HH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Podolak</dc:creator>
  <cp:lastModifiedBy>Kristen Podolak</cp:lastModifiedBy>
  <cp:lastPrinted>2017-04-21T01:01:37Z</cp:lastPrinted>
  <dcterms:created xsi:type="dcterms:W3CDTF">2017-04-20T20:21:32Z</dcterms:created>
  <dcterms:modified xsi:type="dcterms:W3CDTF">2017-05-11T15:35:28Z</dcterms:modified>
</cp:coreProperties>
</file>