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bpb\Downloads\"/>
    </mc:Choice>
  </mc:AlternateContent>
  <bookViews>
    <workbookView xWindow="62016" yWindow="2940" windowWidth="36216" windowHeight="26184" tabRatio="767" xr2:uid="{00000000-000D-0000-FFFF-FFFF00000000}"/>
  </bookViews>
  <sheets>
    <sheet name="simulation" sheetId="4" r:id="rId1"/>
    <sheet name="Power, % diff from control" sheetId="17" r:id="rId2"/>
    <sheet name="Power, % diff control optimized" sheetId="12" r:id="rId3"/>
    <sheet name="Revenue, % diff from baseline" sheetId="14" r:id="rId4"/>
    <sheet name="Revenue, % optimized" sheetId="22" r:id="rId5"/>
    <sheet name="revised results" sheetId="15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4" l="1"/>
  <c r="V18" i="4"/>
  <c r="L18" i="4"/>
  <c r="W18" i="4"/>
  <c r="M18" i="4"/>
  <c r="X18" i="4"/>
  <c r="K19" i="4"/>
  <c r="V19" i="4"/>
  <c r="L19" i="4"/>
  <c r="W19" i="4"/>
  <c r="M19" i="4"/>
  <c r="X19" i="4"/>
  <c r="K20" i="4"/>
  <c r="V20" i="4"/>
  <c r="L20" i="4"/>
  <c r="W20" i="4"/>
  <c r="M20" i="4"/>
  <c r="X20" i="4"/>
  <c r="K21" i="4"/>
  <c r="V21" i="4"/>
  <c r="L21" i="4"/>
  <c r="W21" i="4"/>
  <c r="M21" i="4"/>
  <c r="X21" i="4"/>
  <c r="J19" i="4"/>
  <c r="U19" i="4"/>
  <c r="J20" i="4"/>
  <c r="U20" i="4"/>
  <c r="J21" i="4"/>
  <c r="U21" i="4"/>
  <c r="J18" i="4"/>
  <c r="U18" i="4"/>
  <c r="P5" i="4"/>
  <c r="P4" i="4"/>
  <c r="U12" i="4"/>
  <c r="Q5" i="4"/>
  <c r="V12" i="4"/>
  <c r="R5" i="4"/>
  <c r="W12" i="4"/>
  <c r="S5" i="4"/>
  <c r="X12" i="4"/>
  <c r="P6" i="4"/>
  <c r="U13" i="4"/>
  <c r="Q6" i="4"/>
  <c r="V13" i="4"/>
  <c r="R6" i="4"/>
  <c r="W13" i="4"/>
  <c r="S6" i="4"/>
  <c r="X13" i="4"/>
  <c r="P7" i="4"/>
  <c r="U14" i="4"/>
  <c r="Q7" i="4"/>
  <c r="V14" i="4"/>
  <c r="R7" i="4"/>
  <c r="W14" i="4"/>
  <c r="S7" i="4"/>
  <c r="X14" i="4"/>
  <c r="Q4" i="4"/>
  <c r="V11" i="4"/>
  <c r="R4" i="4"/>
  <c r="W11" i="4"/>
  <c r="S4" i="4"/>
  <c r="X11" i="4"/>
  <c r="U11" i="4"/>
  <c r="V5" i="4"/>
  <c r="W5" i="4"/>
  <c r="X5" i="4"/>
  <c r="V6" i="4"/>
  <c r="W6" i="4"/>
  <c r="X6" i="4"/>
  <c r="V7" i="4"/>
  <c r="W7" i="4"/>
  <c r="X7" i="4"/>
  <c r="W4" i="4"/>
  <c r="X4" i="4"/>
  <c r="V4" i="4"/>
  <c r="P13" i="4"/>
  <c r="Q13" i="4"/>
  <c r="R13" i="4"/>
  <c r="S13" i="4"/>
  <c r="P14" i="4"/>
  <c r="Q14" i="4"/>
  <c r="R14" i="4"/>
  <c r="S14" i="4"/>
  <c r="Q12" i="4"/>
  <c r="R12" i="4"/>
  <c r="S12" i="4"/>
  <c r="P12" i="4"/>
  <c r="M11" i="4"/>
  <c r="M12" i="4"/>
  <c r="M13" i="4"/>
  <c r="M14" i="4"/>
  <c r="F11" i="4"/>
  <c r="F12" i="4"/>
  <c r="F13" i="4"/>
  <c r="F14" i="4"/>
  <c r="C11" i="4"/>
  <c r="J12" i="4"/>
  <c r="J11" i="4"/>
  <c r="D11" i="4"/>
  <c r="C12" i="4"/>
  <c r="D29" i="15"/>
  <c r="E29" i="15"/>
  <c r="F29" i="15"/>
  <c r="G29" i="15"/>
  <c r="D30" i="15"/>
  <c r="E30" i="15"/>
  <c r="F30" i="15"/>
  <c r="G30" i="15"/>
  <c r="D31" i="15"/>
  <c r="E31" i="15"/>
  <c r="F31" i="15"/>
  <c r="G31" i="15"/>
  <c r="E28" i="15"/>
  <c r="F28" i="15"/>
  <c r="G28" i="15"/>
  <c r="D28" i="15"/>
  <c r="D14" i="15"/>
  <c r="E14" i="15"/>
  <c r="F14" i="15"/>
  <c r="G14" i="15"/>
  <c r="D15" i="15"/>
  <c r="E15" i="15"/>
  <c r="F15" i="15"/>
  <c r="G15" i="15"/>
  <c r="D16" i="15"/>
  <c r="E16" i="15"/>
  <c r="F16" i="15"/>
  <c r="G16" i="15"/>
  <c r="E13" i="15"/>
  <c r="F13" i="15"/>
  <c r="G13" i="15"/>
  <c r="D13" i="15"/>
  <c r="D12" i="4"/>
  <c r="E12" i="4"/>
  <c r="C13" i="4"/>
  <c r="D13" i="4"/>
  <c r="E13" i="4"/>
  <c r="C14" i="4"/>
  <c r="D14" i="4"/>
  <c r="E14" i="4"/>
  <c r="E11" i="4"/>
  <c r="K11" i="4"/>
  <c r="L14" i="4"/>
  <c r="K14" i="4"/>
  <c r="J14" i="4"/>
  <c r="L13" i="4"/>
  <c r="K13" i="4"/>
  <c r="J13" i="4"/>
  <c r="L12" i="4"/>
  <c r="K12" i="4"/>
  <c r="L11" i="4"/>
</calcChain>
</file>

<file path=xl/sharedStrings.xml><?xml version="1.0" encoding="utf-8"?>
<sst xmlns="http://schemas.openxmlformats.org/spreadsheetml/2006/main" count="146" uniqueCount="45">
  <si>
    <t>No Pulse</t>
  </si>
  <si>
    <t>FERC</t>
  </si>
  <si>
    <t>Increase</t>
  </si>
  <si>
    <t>Increase, Rampdown</t>
  </si>
  <si>
    <t>Veg | Env &gt;</t>
  </si>
  <si>
    <t>NA</t>
  </si>
  <si>
    <t>TA</t>
  </si>
  <si>
    <t>TAfire</t>
  </si>
  <si>
    <t>NAfire</t>
  </si>
  <si>
    <t>obs_Q</t>
  </si>
  <si>
    <t>Power, GWh</t>
  </si>
  <si>
    <t>Revenue*, $</t>
  </si>
  <si>
    <t>*Revenue depends on daily CAISO prices (2009-2016)</t>
  </si>
  <si>
    <t>FERC Plus</t>
  </si>
  <si>
    <t>No e-flow</t>
  </si>
  <si>
    <t>Control</t>
  </si>
  <si>
    <t>Control+Fire</t>
  </si>
  <si>
    <t>Treatment</t>
  </si>
  <si>
    <t>Treatment+Fire</t>
  </si>
  <si>
    <t>Historical releases: 386.58</t>
  </si>
  <si>
    <t>Average annual generation (GWh) and revenue ($M)</t>
  </si>
  <si>
    <t>Power, % diff from control</t>
  </si>
  <si>
    <t>baseline &gt;&gt;</t>
  </si>
  <si>
    <t>Power, % diff from simulation in each scenario (i.e. what does optimizing get us)</t>
  </si>
  <si>
    <t>Power, % diff from baseline</t>
  </si>
  <si>
    <t>Revenue, % diff from baseline</t>
  </si>
  <si>
    <t>Simulation</t>
  </si>
  <si>
    <t>Simulation (1980-2015, using best-fit policy from 2009-2016)</t>
  </si>
  <si>
    <t>Power, GWh/yr</t>
  </si>
  <si>
    <t>FERC+</t>
  </si>
  <si>
    <t>FERC+BN</t>
  </si>
  <si>
    <t>(N/A if using 1980- period, no price data)</t>
  </si>
  <si>
    <t>eelt_75</t>
  </si>
  <si>
    <t>eeln_75</t>
  </si>
  <si>
    <t>Optimization (1980-2015, 200,000 NFE, Best out of 10 random seeds)</t>
  </si>
  <si>
    <t>500k NFE</t>
  </si>
  <si>
    <t>&lt;-- this one is weird relative to historical simulation. Within noise?</t>
  </si>
  <si>
    <t>Dollar value, using 35 MWh</t>
  </si>
  <si>
    <t>$/GWh</t>
  </si>
  <si>
    <t>[note -- has nothing to do with matrix at left, just matrix above]</t>
  </si>
  <si>
    <t>Moh-nay section</t>
  </si>
  <si>
    <t>Diff by e-flow scen | veg state [ie, left column]</t>
  </si>
  <si>
    <t>Diff by veg state | e-flow scen [ie, wrt to top row above]</t>
  </si>
  <si>
    <t>Diff relative to control, no FERC [ie, top left corner]</t>
  </si>
  <si>
    <t xml:space="preserve">Diff wrt to unoptimized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</si>
</sst>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10" fontId="0" fillId="0" borderId="0" xfId="0" applyNumberFormat="1" applyFill="1"/>
    <xf numFmtId="164" fontId="0" fillId="0" borderId="0" xfId="1" applyNumberFormat="1" applyFont="1" applyFill="1"/>
    <xf numFmtId="0" fontId="5" fillId="0" borderId="0" xfId="0" applyFont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5" borderId="0" xfId="0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simulation!$B$11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simulation!$C$11:$E$11</c:f>
              <c:numCache>
                <c:formatCode>0.00%</c:formatCode>
                <c:ptCount val="3"/>
                <c:pt idx="0">
                  <c:v>0</c:v>
                </c:pt>
                <c:pt idx="1">
                  <c:v>-5.5448704832836201E-3</c:v>
                </c:pt>
                <c:pt idx="2">
                  <c:v>-7.4477227155542542E-3</c:v>
                </c:pt>
              </c:numCache>
            </c:numRef>
          </c:xVal>
          <c:yVal>
            <c:numRef>
              <c:f>simulation!$C$25:$E$25</c:f>
              <c:numCache>
                <c:formatCode>0.00%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A-407B-ADEF-FEE222C194CA}"/>
            </c:ext>
          </c:extLst>
        </c:ser>
        <c:ser>
          <c:idx val="1"/>
          <c:order val="1"/>
          <c:tx>
            <c:strRef>
              <c:f>simulation!$B$13</c:f>
              <c:strCache>
                <c:ptCount val="1"/>
                <c:pt idx="0">
                  <c:v>eelt_75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simulation!$C$13:$E$13</c:f>
              <c:numCache>
                <c:formatCode>0.00%</c:formatCode>
                <c:ptCount val="3"/>
                <c:pt idx="0">
                  <c:v>3.9837132217538915E-2</c:v>
                </c:pt>
                <c:pt idx="1">
                  <c:v>3.4865163481605684E-2</c:v>
                </c:pt>
                <c:pt idx="2">
                  <c:v>3.2982772026026119E-2</c:v>
                </c:pt>
              </c:numCache>
            </c:numRef>
          </c:xVal>
          <c:yVal>
            <c:numRef>
              <c:f>simulation!$C$27:$E$27</c:f>
              <c:numCache>
                <c:formatCode>0.00%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A-407B-ADEF-FEE222C194CA}"/>
            </c:ext>
          </c:extLst>
        </c:ser>
        <c:ser>
          <c:idx val="2"/>
          <c:order val="2"/>
          <c:tx>
            <c:strRef>
              <c:f>simulation!$B$12</c:f>
              <c:strCache>
                <c:ptCount val="1"/>
                <c:pt idx="0">
                  <c:v>Treatment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simulation!$C$12:$E$12</c:f>
              <c:numCache>
                <c:formatCode>0.00%</c:formatCode>
                <c:ptCount val="3"/>
                <c:pt idx="0">
                  <c:v>4.4195277652739045E-3</c:v>
                </c:pt>
                <c:pt idx="1">
                  <c:v>-7.3658796087902286E-4</c:v>
                </c:pt>
                <c:pt idx="2">
                  <c:v>-2.9054302901338458E-3</c:v>
                </c:pt>
              </c:numCache>
            </c:numRef>
          </c:xVal>
          <c:yVal>
            <c:numRef>
              <c:f>simulation!$C$26:$E$26</c:f>
              <c:numCache>
                <c:formatCode>0.00%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A-407B-ADEF-FEE222C194CA}"/>
            </c:ext>
          </c:extLst>
        </c:ser>
        <c:ser>
          <c:idx val="3"/>
          <c:order val="3"/>
          <c:tx>
            <c:strRef>
              <c:f>simulation!$B$14</c:f>
              <c:strCache>
                <c:ptCount val="1"/>
                <c:pt idx="0">
                  <c:v>eeln_75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simulation!$C$14:$E$14</c:f>
              <c:numCache>
                <c:formatCode>0.00%</c:formatCode>
                <c:ptCount val="3"/>
                <c:pt idx="0">
                  <c:v>4.9924295126242947E-2</c:v>
                </c:pt>
                <c:pt idx="1">
                  <c:v>4.5361541924131471E-2</c:v>
                </c:pt>
                <c:pt idx="2">
                  <c:v>4.3335925031714219E-2</c:v>
                </c:pt>
              </c:numCache>
            </c:numRef>
          </c:xVal>
          <c:yVal>
            <c:numRef>
              <c:f>simulation!$C$28:$E$28</c:f>
              <c:numCache>
                <c:formatCode>0.00%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A-407B-ADEF-FEE222C1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54224"/>
        <c:axId val="563459120"/>
      </c:scatterChart>
      <c:valAx>
        <c:axId val="5634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59120"/>
        <c:crosses val="autoZero"/>
        <c:crossBetween val="midCat"/>
      </c:valAx>
      <c:valAx>
        <c:axId val="5634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7673674334801"/>
          <c:y val="2.8052531160445201E-2"/>
          <c:w val="0.79153974775259195"/>
          <c:h val="0.84294584019375396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simulation!$C$11:$C$14</c:f>
              <c:numCache>
                <c:formatCode>0.00%</c:formatCode>
                <c:ptCount val="4"/>
                <c:pt idx="0">
                  <c:v>0</c:v>
                </c:pt>
                <c:pt idx="1">
                  <c:v>4.4195277652739045E-3</c:v>
                </c:pt>
                <c:pt idx="2">
                  <c:v>3.9837132217538915E-2</c:v>
                </c:pt>
                <c:pt idx="3">
                  <c:v>4.9924295126242947E-2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C3F-8A28-0C20EDED8784}"/>
            </c:ext>
          </c:extLst>
        </c:ser>
        <c:ser>
          <c:idx val="0"/>
          <c:order val="1"/>
          <c:tx>
            <c:v>FERC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simulation!$D$11:$D$14</c:f>
              <c:numCache>
                <c:formatCode>0.00%</c:formatCode>
                <c:ptCount val="4"/>
                <c:pt idx="0">
                  <c:v>-5.5448704832836201E-3</c:v>
                </c:pt>
                <c:pt idx="1">
                  <c:v>-7.3658796087902286E-4</c:v>
                </c:pt>
                <c:pt idx="2">
                  <c:v>3.4865163481605684E-2</c:v>
                </c:pt>
                <c:pt idx="3">
                  <c:v>4.5361541924131471E-2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7-4C3F-8A28-0C20EDED8784}"/>
            </c:ext>
          </c:extLst>
        </c:ser>
        <c:ser>
          <c:idx val="2"/>
          <c:order val="2"/>
          <c:tx>
            <c:v>FERC+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simulation!$E$11:$E$14</c:f>
              <c:numCache>
                <c:formatCode>0.00%</c:formatCode>
                <c:ptCount val="4"/>
                <c:pt idx="0">
                  <c:v>-7.4477227155542542E-3</c:v>
                </c:pt>
                <c:pt idx="1">
                  <c:v>-2.9054302901338458E-3</c:v>
                </c:pt>
                <c:pt idx="2">
                  <c:v>3.2982772026026119E-2</c:v>
                </c:pt>
                <c:pt idx="3">
                  <c:v>4.3335925031714219E-2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7-4C3F-8A28-0C20EDED8784}"/>
            </c:ext>
          </c:extLst>
        </c:ser>
        <c:ser>
          <c:idx val="3"/>
          <c:order val="3"/>
          <c:tx>
            <c:v>FERC+BN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simulation!$F$11:$F$14</c:f>
              <c:numCache>
                <c:formatCode>0.00%</c:formatCode>
                <c:ptCount val="4"/>
                <c:pt idx="0">
                  <c:v>-3.2450791832057971E-2</c:v>
                </c:pt>
                <c:pt idx="1">
                  <c:v>-2.7949420960019691E-2</c:v>
                </c:pt>
                <c:pt idx="2">
                  <c:v>7.0589679584236783E-3</c:v>
                </c:pt>
                <c:pt idx="3">
                  <c:v>1.9437737856529032E-2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B-442E-9558-FD31DD7C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563593504"/>
        <c:axId val="443658544"/>
        <c:extLst/>
      </c:barChart>
      <c:catAx>
        <c:axId val="56359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E-flow scenarios clustered by treatment/fire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712582698695502"/>
              <c:y val="0.93928288570018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658544"/>
        <c:crosses val="autoZero"/>
        <c:auto val="1"/>
        <c:lblAlgn val="ctr"/>
        <c:lblOffset val="100"/>
        <c:noMultiLvlLbl val="0"/>
      </c:catAx>
      <c:valAx>
        <c:axId val="443658544"/>
        <c:scaling>
          <c:orientation val="minMax"/>
          <c:max val="0.2"/>
          <c:min val="-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Power, % diff from </a:t>
                </a:r>
                <a:r>
                  <a:rPr lang="en-US" baseline="0"/>
                  <a:t>no treatment, no FERC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593504"/>
        <c:crossesAt val="1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01"/>
          <c:y val="1.8129852686791102E-2"/>
          <c:w val="0.13936327887292799"/>
          <c:h val="0.20632210957475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9199810637"/>
          <c:y val="6.4416129801956601E-2"/>
          <c:w val="0.81209518423565197"/>
          <c:h val="0.81277610753201301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simulation!$J$18:$J$21</c:f>
              <c:numCache>
                <c:formatCode>0.0%</c:formatCode>
                <c:ptCount val="4"/>
                <c:pt idx="0">
                  <c:v>8.1229283463600366E-2</c:v>
                </c:pt>
                <c:pt idx="1">
                  <c:v>8.7756271228055793E-2</c:v>
                </c:pt>
                <c:pt idx="2">
                  <c:v>0.15832549003560173</c:v>
                </c:pt>
                <c:pt idx="3">
                  <c:v>0.19282235953676802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1-4774-A37C-FAB7C96EEAD9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simulation!$K$18:$K$21</c:f>
              <c:numCache>
                <c:formatCode>0.0%</c:formatCode>
                <c:ptCount val="4"/>
                <c:pt idx="0">
                  <c:v>5.098825551417923E-2</c:v>
                </c:pt>
                <c:pt idx="1">
                  <c:v>5.528501861930675E-2</c:v>
                </c:pt>
                <c:pt idx="2">
                  <c:v>0.15738429430781184</c:v>
                </c:pt>
                <c:pt idx="3">
                  <c:v>0.17043826983672292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1-4774-A37C-FAB7C96EEAD9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simulation!$L$18:$L$21</c:f>
              <c:numCache>
                <c:formatCode>0.0%</c:formatCode>
                <c:ptCount val="4"/>
                <c:pt idx="0">
                  <c:v>4.9249089495437118E-2</c:v>
                </c:pt>
                <c:pt idx="1">
                  <c:v>6.3510250849122152E-2</c:v>
                </c:pt>
                <c:pt idx="2">
                  <c:v>0.14735851372918113</c:v>
                </c:pt>
                <c:pt idx="3">
                  <c:v>0.16910831935180254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1-4774-A37C-FAB7C96E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545067120"/>
        <c:axId val="54507200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simulation!$B$11:$B$14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Treatment</c:v>
                      </c:pt>
                      <c:pt idx="2">
                        <c:v>eelt_75</c:v>
                      </c:pt>
                      <c:pt idx="3">
                        <c:v>eeln_75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simulation!$C$14:$E$14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4.9924295126242947E-2</c:v>
                      </c:pt>
                      <c:pt idx="1">
                        <c:v>4.5361541924131471E-2</c:v>
                      </c:pt>
                      <c:pt idx="2">
                        <c:v>4.3335925031714219E-2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AB1-4774-A37C-FAB7C96EEAD9}"/>
                  </c:ext>
                </c:extLst>
              </c15:ser>
            </c15:filteredBarSeries>
          </c:ext>
        </c:extLst>
      </c:barChart>
      <c:catAx>
        <c:axId val="5450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072000"/>
        <c:crosses val="autoZero"/>
        <c:auto val="1"/>
        <c:lblAlgn val="ctr"/>
        <c:lblOffset val="100"/>
        <c:noMultiLvlLbl val="0"/>
      </c:catAx>
      <c:valAx>
        <c:axId val="545072000"/>
        <c:scaling>
          <c:orientation val="minMax"/>
          <c:min val="-0.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Power, % diff from no</a:t>
                </a:r>
                <a:r>
                  <a:rPr lang="en-US" baseline="0"/>
                  <a:t> treatment, no FERC </a:t>
                </a:r>
                <a:r>
                  <a:rPr lang="en-US" b="1" baseline="0"/>
                  <a:t>optimized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2.7467069587822E-2"/>
              <c:y val="0.11982438558816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067120"/>
        <c:crossesAt val="1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7705865940505"/>
          <c:y val="2.07501789549034E-2"/>
          <c:w val="0.229739514940527"/>
          <c:h val="0.1906003769717350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2.8052472604048501E-2"/>
          <c:w val="0.848746391459552"/>
          <c:h val="0.903685267646904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simulation!$C$25:$C$28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BC-4ED8-84C0-7F19C1E2DB31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simulation!$D$25:$D$28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BC-4ED8-84C0-7F19C1E2DB31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simulation!$E$25:$E$28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BC-4ED8-84C0-7F19C1E2D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562817216"/>
        <c:axId val="56282222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simulation!$B$11:$B$14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Treatment</c:v>
                      </c:pt>
                      <c:pt idx="2">
                        <c:v>eelt_75</c:v>
                      </c:pt>
                      <c:pt idx="3">
                        <c:v>eeln_75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simulation!$C$14:$E$14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4.9924295126242947E-2</c:v>
                      </c:pt>
                      <c:pt idx="1">
                        <c:v>4.5361541924131471E-2</c:v>
                      </c:pt>
                      <c:pt idx="2">
                        <c:v>4.3335925031714219E-2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9BC-4ED8-84C0-7F19C1E2DB31}"/>
                  </c:ext>
                </c:extLst>
              </c15:ser>
            </c15:filteredBarSeries>
          </c:ext>
        </c:extLst>
      </c:barChart>
      <c:catAx>
        <c:axId val="5628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822224"/>
        <c:crosses val="autoZero"/>
        <c:auto val="1"/>
        <c:lblAlgn val="ctr"/>
        <c:lblOffset val="100"/>
        <c:noMultiLvlLbl val="0"/>
      </c:catAx>
      <c:valAx>
        <c:axId val="562822224"/>
        <c:scaling>
          <c:orientation val="minMax"/>
          <c:max val="0.2"/>
          <c:min val="-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Revenue, % diff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817216"/>
        <c:crossesAt val="1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01"/>
          <c:y val="1.8129852686791102E-2"/>
          <c:w val="0.229739514940527"/>
          <c:h val="0.1906003769717350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38002718718"/>
          <c:y val="2.8052472604048501E-2"/>
          <c:w val="0.848746391459552"/>
          <c:h val="0.90368526764690404"/>
        </c:manualLayout>
      </c:layout>
      <c:barChart>
        <c:barDir val="col"/>
        <c:grouping val="clustered"/>
        <c:varyColors val="0"/>
        <c:ser>
          <c:idx val="1"/>
          <c:order val="0"/>
          <c:tx>
            <c:v>No pulse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simulation!$J$18:$J$21</c:f>
              <c:numCache>
                <c:formatCode>0.0%</c:formatCode>
                <c:ptCount val="4"/>
                <c:pt idx="0">
                  <c:v>8.1229283463600366E-2</c:v>
                </c:pt>
                <c:pt idx="1">
                  <c:v>8.7756271228055793E-2</c:v>
                </c:pt>
                <c:pt idx="2">
                  <c:v>0.15832549003560173</c:v>
                </c:pt>
                <c:pt idx="3">
                  <c:v>0.19282235953676802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6-4EFE-815D-0D32201F62D8}"/>
            </c:ext>
          </c:extLst>
        </c:ser>
        <c:ser>
          <c:idx val="0"/>
          <c:order val="1"/>
          <c:tx>
            <c:v>E-flow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simulation!$K$18:$K$21</c:f>
              <c:numCache>
                <c:formatCode>0.0%</c:formatCode>
                <c:ptCount val="4"/>
                <c:pt idx="0">
                  <c:v>5.098825551417923E-2</c:v>
                </c:pt>
                <c:pt idx="1">
                  <c:v>5.528501861930675E-2</c:v>
                </c:pt>
                <c:pt idx="2">
                  <c:v>0.15738429430781184</c:v>
                </c:pt>
                <c:pt idx="3">
                  <c:v>0.17043826983672292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6-4EFE-815D-0D32201F62D8}"/>
            </c:ext>
          </c:extLst>
        </c:ser>
        <c:ser>
          <c:idx val="2"/>
          <c:order val="2"/>
          <c:tx>
            <c:v>Improved E-Flow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simulation!$B$11:$B$14</c:f>
              <c:strCache>
                <c:ptCount val="4"/>
                <c:pt idx="0">
                  <c:v>Control</c:v>
                </c:pt>
                <c:pt idx="1">
                  <c:v>Treatment</c:v>
                </c:pt>
                <c:pt idx="2">
                  <c:v>eelt_75</c:v>
                </c:pt>
                <c:pt idx="3">
                  <c:v>eeln_75</c:v>
                </c:pt>
              </c:strCache>
            </c:strRef>
          </c:cat>
          <c:val>
            <c:numRef>
              <c:f>simulation!$L$18:$L$21</c:f>
              <c:numCache>
                <c:formatCode>0.0%</c:formatCode>
                <c:ptCount val="4"/>
                <c:pt idx="0">
                  <c:v>4.9249089495437118E-2</c:v>
                </c:pt>
                <c:pt idx="1">
                  <c:v>6.3510250849122152E-2</c:v>
                </c:pt>
                <c:pt idx="2">
                  <c:v>0.14735851372918113</c:v>
                </c:pt>
                <c:pt idx="3">
                  <c:v>0.16910831935180254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6-4EFE-815D-0D32201F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2"/>
        <c:overlap val="-15"/>
        <c:axId val="562915392"/>
        <c:axId val="56292038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Treatment + Fire</c:v>
                </c:tx>
                <c:spPr>
                  <a:solidFill>
                    <a:srgbClr val="00B05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simulation!$B$11:$B$14</c15:sqref>
                        </c15:formulaRef>
                      </c:ext>
                    </c:extLst>
                    <c:strCache>
                      <c:ptCount val="4"/>
                      <c:pt idx="0">
                        <c:v>Control</c:v>
                      </c:pt>
                      <c:pt idx="1">
                        <c:v>Treatment</c:v>
                      </c:pt>
                      <c:pt idx="2">
                        <c:v>eelt_75</c:v>
                      </c:pt>
                      <c:pt idx="3">
                        <c:v>eeln_75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simulation!$C$14:$E$14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4.9924295126242947E-2</c:v>
                      </c:pt>
                      <c:pt idx="1">
                        <c:v>4.5361541924131471E-2</c:v>
                      </c:pt>
                      <c:pt idx="2">
                        <c:v>4.3335925031714219E-2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876-4EFE-815D-0D32201F62D8}"/>
                  </c:ext>
                </c:extLst>
              </c15:ser>
            </c15:filteredBarSeries>
          </c:ext>
        </c:extLst>
      </c:barChart>
      <c:catAx>
        <c:axId val="5629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920384"/>
        <c:crosses val="autoZero"/>
        <c:auto val="1"/>
        <c:lblAlgn val="ctr"/>
        <c:lblOffset val="100"/>
        <c:noMultiLvlLbl val="0"/>
      </c:catAx>
      <c:valAx>
        <c:axId val="562920384"/>
        <c:scaling>
          <c:orientation val="minMax"/>
          <c:max val="0.2"/>
          <c:min val="-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Revenue, % diff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2915392"/>
        <c:crossesAt val="1"/>
        <c:crossBetween val="between"/>
        <c:majorUnit val="0.0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64834006553201"/>
          <c:y val="1.8129852686791102E-2"/>
          <c:w val="0.229739514940527"/>
          <c:h val="0.1906003769717350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2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2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842010</xdr:colOff>
      <xdr:row>63</xdr:row>
      <xdr:rowOff>7620</xdr:rowOff>
    </xdr:from>
    <xdr:to>
      <xdr:col>7</xdr:col>
      <xdr:colOff>0</xdr:colOff>
      <xdr:row>76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FEA10-7F29-44CE-9F1C-E3037FA17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629" cy="62867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B7734-0BBE-4704-9D9E-D1B86979D1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629" cy="62867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A36A8-DAA3-446B-80F0-69BA2ABFD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0.29051</cdr:x>
      <cdr:y>0.94099</cdr:y>
    </cdr:from>
    <cdr:to>
      <cdr:x>0.80093</cdr:x>
      <cdr:y>0.98405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8B6F1D-2049-4639-AB6C-660BB148463B}"/>
            </a:ext>
          </a:extLst>
        </cdr:cNvPr>
        <cdr:cNvSpPr txBox="1"/>
      </cdr:nvSpPr>
      <cdr:spPr>
        <a:xfrm xmlns:a="http://schemas.openxmlformats.org/drawingml/2006/main">
          <a:off x="2516606" y="5915526"/>
          <a:ext cx="4421605" cy="270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E-flow scenarios clustered by treatment/fire type</a:t>
          </a:r>
          <a:endParaRPr lang="en-US" sz="1600">
            <a:solidFill>
              <a:schemeClr val="tx1">
                <a:lumMod val="65000"/>
                <a:lumOff val="35000"/>
              </a:schemeClr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US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629" cy="62867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D1021-C8FD-4F2F-B5FA-48D445A7F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629" cy="62867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54527-3FC6-4ADE-8B05-D68E1020C4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L1" zoomScale="125" zoomScaleNormal="125" zoomScalePageLayoutView="125" workbookViewId="0">
      <selection activeCell="T4" sqref="T4"/>
    </sheetView>
  </sheetViews>
  <sheetFormatPr defaultColWidth="11.19921875" defaultRowHeight="15.6" x14ac:dyDescent="0.3"/>
  <cols>
    <col min="1" max="1" width="14.296875" customWidth="1"/>
    <col min="5" max="5" width="10.796875" customWidth="1"/>
    <col min="6" max="6" width="10.796875" style="3" customWidth="1"/>
  </cols>
  <sheetData>
    <row r="1" spans="1:24" x14ac:dyDescent="0.3">
      <c r="A1" s="4" t="s">
        <v>27</v>
      </c>
      <c r="H1" s="8" t="s">
        <v>34</v>
      </c>
      <c r="I1" s="9"/>
      <c r="J1" s="9"/>
      <c r="K1" s="9"/>
      <c r="L1" s="9"/>
      <c r="M1" s="9"/>
      <c r="N1" s="16" t="s">
        <v>40</v>
      </c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3">
      <c r="A2" t="s">
        <v>28</v>
      </c>
      <c r="B2" s="3"/>
      <c r="H2" s="9" t="s">
        <v>28</v>
      </c>
      <c r="I2" s="9"/>
      <c r="J2" s="9"/>
      <c r="K2" s="9"/>
      <c r="L2" s="9"/>
      <c r="M2" s="9"/>
      <c r="N2" s="16"/>
      <c r="O2" s="16" t="s">
        <v>37</v>
      </c>
      <c r="P2" s="16">
        <v>25000</v>
      </c>
      <c r="Q2" s="16" t="s">
        <v>38</v>
      </c>
      <c r="R2" s="16"/>
      <c r="S2" s="16"/>
      <c r="T2" s="16"/>
      <c r="U2" s="16" t="s">
        <v>41</v>
      </c>
      <c r="V2" s="16"/>
      <c r="W2" s="16"/>
      <c r="X2" s="16"/>
    </row>
    <row r="3" spans="1:24" x14ac:dyDescent="0.3">
      <c r="B3" s="1" t="s">
        <v>4</v>
      </c>
      <c r="C3" s="1" t="s">
        <v>0</v>
      </c>
      <c r="D3" s="1" t="s">
        <v>1</v>
      </c>
      <c r="E3" s="1" t="s">
        <v>29</v>
      </c>
      <c r="F3" s="4" t="s">
        <v>30</v>
      </c>
      <c r="G3" s="1"/>
      <c r="H3" s="9"/>
      <c r="I3" s="8" t="s">
        <v>4</v>
      </c>
      <c r="J3" s="4" t="s">
        <v>0</v>
      </c>
      <c r="K3" s="4" t="s">
        <v>1</v>
      </c>
      <c r="L3" s="4" t="s">
        <v>29</v>
      </c>
      <c r="M3" s="4" t="s">
        <v>30</v>
      </c>
      <c r="N3" s="16"/>
      <c r="O3" s="17" t="s">
        <v>4</v>
      </c>
      <c r="P3" s="16"/>
      <c r="Q3" s="16"/>
      <c r="R3" s="16"/>
      <c r="S3" s="16"/>
      <c r="T3" s="16"/>
      <c r="U3" s="17" t="s">
        <v>0</v>
      </c>
      <c r="V3" s="17" t="s">
        <v>1</v>
      </c>
      <c r="W3" s="17" t="s">
        <v>29</v>
      </c>
      <c r="X3" s="17" t="s">
        <v>30</v>
      </c>
    </row>
    <row r="4" spans="1:24" x14ac:dyDescent="0.3">
      <c r="A4" s="7" t="s">
        <v>22</v>
      </c>
      <c r="B4" s="2" t="s">
        <v>15</v>
      </c>
      <c r="C4" s="7">
        <v>488.74</v>
      </c>
      <c r="D4" s="3">
        <v>486.03</v>
      </c>
      <c r="E4" s="3">
        <v>485.1</v>
      </c>
      <c r="F4" s="3">
        <v>472.88</v>
      </c>
      <c r="H4" s="9"/>
      <c r="I4" s="5" t="s">
        <v>15</v>
      </c>
      <c r="J4" s="9">
        <v>528.44000000000005</v>
      </c>
      <c r="K4" s="9">
        <v>513.66</v>
      </c>
      <c r="L4" s="9">
        <v>512.80999999999995</v>
      </c>
      <c r="M4" s="9">
        <v>472.06</v>
      </c>
      <c r="N4" s="16" t="s">
        <v>36</v>
      </c>
      <c r="O4" s="16"/>
      <c r="P4" s="16">
        <f>J4*$P$2</f>
        <v>13211000.000000002</v>
      </c>
      <c r="Q4" s="16">
        <f>K4*$P$2</f>
        <v>12841500</v>
      </c>
      <c r="R4" s="16">
        <f>L4*$P$2</f>
        <v>12820249.999999998</v>
      </c>
      <c r="S4" s="16">
        <f>M4*$P$2</f>
        <v>11801500</v>
      </c>
      <c r="T4" s="16"/>
      <c r="U4" s="16"/>
      <c r="V4" s="16">
        <f>Q4-$P4</f>
        <v>-369500.00000000186</v>
      </c>
      <c r="W4" s="16">
        <f t="shared" ref="W4:X4" si="0">R4-$P4</f>
        <v>-390750.00000000373</v>
      </c>
      <c r="X4" s="16">
        <f t="shared" si="0"/>
        <v>-1409500.0000000019</v>
      </c>
    </row>
    <row r="5" spans="1:24" x14ac:dyDescent="0.3">
      <c r="B5" t="s">
        <v>17</v>
      </c>
      <c r="C5" s="3">
        <v>490.9</v>
      </c>
      <c r="D5" s="3">
        <v>488.38</v>
      </c>
      <c r="E5" s="3">
        <v>487.32</v>
      </c>
      <c r="F5" s="3">
        <v>475.08</v>
      </c>
      <c r="H5" s="9"/>
      <c r="I5" s="3" t="s">
        <v>17</v>
      </c>
      <c r="J5" s="9">
        <v>531.63</v>
      </c>
      <c r="K5" s="9">
        <v>515.76</v>
      </c>
      <c r="L5" s="15">
        <v>519.78</v>
      </c>
      <c r="M5" s="9">
        <v>496.18</v>
      </c>
      <c r="N5" s="16" t="s">
        <v>35</v>
      </c>
      <c r="O5" s="16"/>
      <c r="P5" s="16">
        <f>J5*$P$2</f>
        <v>13290750</v>
      </c>
      <c r="Q5" s="16">
        <f>K5*$P$2</f>
        <v>12894000</v>
      </c>
      <c r="R5" s="16">
        <f>L5*$P$2</f>
        <v>12994500</v>
      </c>
      <c r="S5" s="16">
        <f>M5*$P$2</f>
        <v>12404500</v>
      </c>
      <c r="T5" s="16"/>
      <c r="U5" s="16"/>
      <c r="V5" s="16">
        <f t="shared" ref="V5:V7" si="1">Q5-$P5</f>
        <v>-396750</v>
      </c>
      <c r="W5" s="16">
        <f t="shared" ref="W5:W7" si="2">R5-$P5</f>
        <v>-296250</v>
      </c>
      <c r="X5" s="16">
        <f t="shared" ref="X5:X7" si="3">S5-$P5</f>
        <v>-886250</v>
      </c>
    </row>
    <row r="6" spans="1:24" x14ac:dyDescent="0.3">
      <c r="B6" t="s">
        <v>32</v>
      </c>
      <c r="C6" s="3">
        <v>508.21</v>
      </c>
      <c r="D6" s="3">
        <v>505.78</v>
      </c>
      <c r="E6" s="3">
        <v>504.86</v>
      </c>
      <c r="F6" s="3">
        <v>492.19</v>
      </c>
      <c r="H6" s="9"/>
      <c r="I6" s="3" t="s">
        <v>32</v>
      </c>
      <c r="J6" s="9">
        <v>566.12</v>
      </c>
      <c r="K6" s="9">
        <v>565.66</v>
      </c>
      <c r="L6" s="9">
        <v>560.76</v>
      </c>
      <c r="M6" s="9">
        <v>538.67999999999995</v>
      </c>
      <c r="N6" s="16"/>
      <c r="O6" s="16"/>
      <c r="P6" s="16">
        <f>J6*$P$2</f>
        <v>14153000</v>
      </c>
      <c r="Q6" s="16">
        <f>K6*$P$2</f>
        <v>14141500</v>
      </c>
      <c r="R6" s="16">
        <f>L6*$P$2</f>
        <v>14019000</v>
      </c>
      <c r="S6" s="16">
        <f>M6*$P$2</f>
        <v>13466999.999999998</v>
      </c>
      <c r="T6" s="16"/>
      <c r="U6" s="16"/>
      <c r="V6" s="16">
        <f t="shared" si="1"/>
        <v>-11500</v>
      </c>
      <c r="W6" s="16">
        <f t="shared" si="2"/>
        <v>-134000</v>
      </c>
      <c r="X6" s="16">
        <f t="shared" si="3"/>
        <v>-686000.00000000186</v>
      </c>
    </row>
    <row r="7" spans="1:24" x14ac:dyDescent="0.3">
      <c r="B7" t="s">
        <v>33</v>
      </c>
      <c r="C7" s="3">
        <v>513.14</v>
      </c>
      <c r="D7" s="3">
        <v>510.91</v>
      </c>
      <c r="E7" s="3">
        <v>509.92</v>
      </c>
      <c r="F7" s="3">
        <v>498.24</v>
      </c>
      <c r="H7" s="9"/>
      <c r="I7" s="3" t="s">
        <v>33</v>
      </c>
      <c r="J7" s="9">
        <v>582.98</v>
      </c>
      <c r="K7" s="9">
        <v>572.04</v>
      </c>
      <c r="L7" s="9">
        <v>571.39</v>
      </c>
      <c r="M7" s="9">
        <v>556.26</v>
      </c>
      <c r="N7" s="16"/>
      <c r="O7" s="16"/>
      <c r="P7" s="16">
        <f>J7*$P$2</f>
        <v>14574500</v>
      </c>
      <c r="Q7" s="16">
        <f>K7*$P$2</f>
        <v>14301000</v>
      </c>
      <c r="R7" s="16">
        <f>L7*$P$2</f>
        <v>14284750</v>
      </c>
      <c r="S7" s="16">
        <f>M7*$P$2</f>
        <v>13906500</v>
      </c>
      <c r="T7" s="16"/>
      <c r="U7" s="16"/>
      <c r="V7" s="16">
        <f t="shared" si="1"/>
        <v>-273500</v>
      </c>
      <c r="W7" s="16">
        <f t="shared" si="2"/>
        <v>-289750</v>
      </c>
      <c r="X7" s="16">
        <f t="shared" si="3"/>
        <v>-668000</v>
      </c>
    </row>
    <row r="8" spans="1:24" x14ac:dyDescent="0.3">
      <c r="H8" s="9"/>
      <c r="I8" s="9"/>
      <c r="J8" s="9"/>
      <c r="K8" s="9"/>
      <c r="L8" s="9"/>
      <c r="M8" s="9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3">
      <c r="A9" t="s">
        <v>21</v>
      </c>
      <c r="H9" s="9" t="s">
        <v>23</v>
      </c>
      <c r="I9" s="9"/>
      <c r="J9" s="9"/>
      <c r="K9" s="9"/>
      <c r="L9" s="9"/>
      <c r="M9" s="9"/>
      <c r="N9" s="16"/>
      <c r="O9" s="16" t="s">
        <v>42</v>
      </c>
      <c r="P9" s="16"/>
      <c r="Q9" s="16" t="s">
        <v>39</v>
      </c>
      <c r="R9" s="16"/>
      <c r="S9" s="16"/>
      <c r="T9" s="16"/>
      <c r="U9" s="16" t="s">
        <v>43</v>
      </c>
      <c r="V9" s="16"/>
      <c r="W9" s="16"/>
      <c r="X9" s="16"/>
    </row>
    <row r="10" spans="1:24" x14ac:dyDescent="0.3">
      <c r="B10" s="1" t="s">
        <v>4</v>
      </c>
      <c r="C10" s="1" t="s">
        <v>0</v>
      </c>
      <c r="D10" s="1" t="s">
        <v>1</v>
      </c>
      <c r="E10" s="1" t="s">
        <v>29</v>
      </c>
      <c r="F10" s="4" t="s">
        <v>30</v>
      </c>
      <c r="H10" s="9"/>
      <c r="I10" s="8" t="s">
        <v>4</v>
      </c>
      <c r="J10" s="4" t="s">
        <v>0</v>
      </c>
      <c r="K10" s="4" t="s">
        <v>1</v>
      </c>
      <c r="L10" s="4" t="s">
        <v>29</v>
      </c>
      <c r="M10" s="4" t="s">
        <v>30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3">
      <c r="B11" s="5" t="s">
        <v>15</v>
      </c>
      <c r="C11" s="6">
        <f>(C4-$C$4)/$C$4</f>
        <v>0</v>
      </c>
      <c r="D11" s="6">
        <f>(D4-$C$4)/$C$4</f>
        <v>-5.5448704832836201E-3</v>
      </c>
      <c r="E11" s="6">
        <f t="shared" ref="E11:F11" si="4">(E4-$C$4)/$C$4</f>
        <v>-7.4477227155542542E-3</v>
      </c>
      <c r="F11" s="6">
        <f t="shared" si="4"/>
        <v>-3.2450791832057971E-2</v>
      </c>
      <c r="H11" s="9"/>
      <c r="J11" s="10">
        <f t="shared" ref="J11:M14" si="5">(J4-C4)/C4</f>
        <v>8.1229283463600366E-2</v>
      </c>
      <c r="K11" s="10">
        <f t="shared" si="5"/>
        <v>5.6848342694895374E-2</v>
      </c>
      <c r="L11" s="10">
        <f t="shared" si="5"/>
        <v>5.7122242836528392E-2</v>
      </c>
      <c r="M11" s="10">
        <f t="shared" si="5"/>
        <v>-1.7340551514126062E-3</v>
      </c>
      <c r="N11" s="16"/>
      <c r="O11" s="18" t="s">
        <v>15</v>
      </c>
      <c r="P11" s="16"/>
      <c r="Q11" s="16"/>
      <c r="R11" s="16"/>
      <c r="S11" s="16"/>
      <c r="T11" s="16"/>
      <c r="U11" s="16">
        <f>P4-$P$4</f>
        <v>0</v>
      </c>
      <c r="V11" s="16">
        <f t="shared" ref="V11:X11" si="6">Q4-$P$4</f>
        <v>-369500.00000000186</v>
      </c>
      <c r="W11" s="16">
        <f t="shared" si="6"/>
        <v>-390750.00000000373</v>
      </c>
      <c r="X11" s="16">
        <f t="shared" si="6"/>
        <v>-1409500.0000000019</v>
      </c>
    </row>
    <row r="12" spans="1:24" x14ac:dyDescent="0.3">
      <c r="B12" s="3" t="s">
        <v>17</v>
      </c>
      <c r="C12" s="6">
        <f>(C5-$C$4)/$C$4</f>
        <v>4.4195277652739045E-3</v>
      </c>
      <c r="D12" s="6">
        <f t="shared" ref="D12:E12" si="7">(D5-$C$4)/$C$4</f>
        <v>-7.3658796087902286E-4</v>
      </c>
      <c r="E12" s="6">
        <f t="shared" si="7"/>
        <v>-2.9054302901338458E-3</v>
      </c>
      <c r="F12" s="6">
        <f t="shared" ref="F12" si="8">(F5-$C$4)/$C$4</f>
        <v>-2.7949420960019691E-2</v>
      </c>
      <c r="H12" s="9"/>
      <c r="J12" s="10">
        <f t="shared" si="5"/>
        <v>8.2970055001018575E-2</v>
      </c>
      <c r="K12" s="10">
        <f t="shared" si="5"/>
        <v>5.6062901838732124E-2</v>
      </c>
      <c r="L12" s="10">
        <f t="shared" si="5"/>
        <v>6.660920955429693E-2</v>
      </c>
      <c r="M12" s="10">
        <f t="shared" si="5"/>
        <v>4.4413572450955681E-2</v>
      </c>
      <c r="N12" s="16"/>
      <c r="O12" s="16" t="s">
        <v>17</v>
      </c>
      <c r="P12" s="16">
        <f>P5-P$4</f>
        <v>79749.999999998137</v>
      </c>
      <c r="Q12" s="16">
        <f>Q5-Q$4</f>
        <v>52500</v>
      </c>
      <c r="R12" s="16">
        <f>R5-R$4</f>
        <v>174250.00000000186</v>
      </c>
      <c r="S12" s="16">
        <f>S5-S$4</f>
        <v>603000</v>
      </c>
      <c r="T12" s="16"/>
      <c r="U12" s="16">
        <f t="shared" ref="U12:U14" si="9">P5-$P$4</f>
        <v>79749.999999998137</v>
      </c>
      <c r="V12" s="16">
        <f t="shared" ref="V12:V14" si="10">Q5-$P$4</f>
        <v>-317000.00000000186</v>
      </c>
      <c r="W12" s="16">
        <f t="shared" ref="W12:W14" si="11">R5-$P$4</f>
        <v>-216500.00000000186</v>
      </c>
      <c r="X12" s="16">
        <f t="shared" ref="X12:X14" si="12">S5-$P$4</f>
        <v>-806500.00000000186</v>
      </c>
    </row>
    <row r="13" spans="1:24" x14ac:dyDescent="0.3">
      <c r="B13" s="3" t="s">
        <v>32</v>
      </c>
      <c r="C13" s="6">
        <f t="shared" ref="C13:E13" si="13">(C6-$C$4)/$C$4</f>
        <v>3.9837132217538915E-2</v>
      </c>
      <c r="D13" s="6">
        <f t="shared" si="13"/>
        <v>3.4865163481605684E-2</v>
      </c>
      <c r="E13" s="6">
        <f t="shared" si="13"/>
        <v>3.2982772026026119E-2</v>
      </c>
      <c r="F13" s="6">
        <f t="shared" ref="F13" si="14">(F6-$C$4)/$C$4</f>
        <v>7.0589679584236783E-3</v>
      </c>
      <c r="H13" s="9"/>
      <c r="J13" s="10">
        <f t="shared" si="5"/>
        <v>0.11394895810786884</v>
      </c>
      <c r="K13" s="10">
        <f t="shared" si="5"/>
        <v>0.11839139546838547</v>
      </c>
      <c r="L13" s="10">
        <f t="shared" si="5"/>
        <v>0.11072376500415952</v>
      </c>
      <c r="M13" s="10">
        <f t="shared" si="5"/>
        <v>9.4455393242446922E-2</v>
      </c>
      <c r="N13" s="16"/>
      <c r="O13" s="16" t="s">
        <v>32</v>
      </c>
      <c r="P13" s="16">
        <f t="shared" ref="P13:S13" si="15">P6-P$4</f>
        <v>941999.99999999814</v>
      </c>
      <c r="Q13" s="16">
        <f t="shared" si="15"/>
        <v>1300000</v>
      </c>
      <c r="R13" s="16">
        <f t="shared" si="15"/>
        <v>1198750.0000000019</v>
      </c>
      <c r="S13" s="16">
        <f t="shared" si="15"/>
        <v>1665499.9999999981</v>
      </c>
      <c r="T13" s="16"/>
      <c r="U13" s="16">
        <f t="shared" si="9"/>
        <v>941999.99999999814</v>
      </c>
      <c r="V13" s="16">
        <f t="shared" si="10"/>
        <v>930499.99999999814</v>
      </c>
      <c r="W13" s="16">
        <f t="shared" si="11"/>
        <v>807999.99999999814</v>
      </c>
      <c r="X13" s="16">
        <f t="shared" si="12"/>
        <v>255999.99999999627</v>
      </c>
    </row>
    <row r="14" spans="1:24" x14ac:dyDescent="0.3">
      <c r="B14" s="3" t="s">
        <v>33</v>
      </c>
      <c r="C14" s="6">
        <f t="shared" ref="C14:E14" si="16">(C7-$C$4)/$C$4</f>
        <v>4.9924295126242947E-2</v>
      </c>
      <c r="D14" s="6">
        <f t="shared" si="16"/>
        <v>4.5361541924131471E-2</v>
      </c>
      <c r="E14" s="6">
        <f t="shared" si="16"/>
        <v>4.3335925031714219E-2</v>
      </c>
      <c r="F14" s="6">
        <f t="shared" ref="F14" si="17">(F7-$C$4)/$C$4</f>
        <v>1.9437737856529032E-2</v>
      </c>
      <c r="H14" s="9"/>
      <c r="J14" s="10">
        <f t="shared" si="5"/>
        <v>0.13610320770160197</v>
      </c>
      <c r="K14" s="10">
        <f t="shared" si="5"/>
        <v>0.11964925329314348</v>
      </c>
      <c r="L14" s="10">
        <f t="shared" si="5"/>
        <v>0.12054832130530273</v>
      </c>
      <c r="M14" s="10">
        <f t="shared" si="5"/>
        <v>0.11644990366088628</v>
      </c>
      <c r="N14" s="16"/>
      <c r="O14" s="16" t="s">
        <v>33</v>
      </c>
      <c r="P14" s="16">
        <f t="shared" ref="P14:S14" si="18">P7-P$4</f>
        <v>1363499.9999999981</v>
      </c>
      <c r="Q14" s="16">
        <f t="shared" si="18"/>
        <v>1459500</v>
      </c>
      <c r="R14" s="16">
        <f t="shared" si="18"/>
        <v>1464500.0000000019</v>
      </c>
      <c r="S14" s="16">
        <f t="shared" si="18"/>
        <v>2105000</v>
      </c>
      <c r="T14" s="16"/>
      <c r="U14" s="16">
        <f t="shared" si="9"/>
        <v>1363499.9999999981</v>
      </c>
      <c r="V14" s="16">
        <f t="shared" si="10"/>
        <v>1089999.9999999981</v>
      </c>
      <c r="W14" s="16">
        <f t="shared" si="11"/>
        <v>1073749.9999999981</v>
      </c>
      <c r="X14" s="16">
        <f t="shared" si="12"/>
        <v>695499.99999999814</v>
      </c>
    </row>
    <row r="15" spans="1:24" x14ac:dyDescent="0.3">
      <c r="H15" s="9"/>
      <c r="M15" s="9"/>
      <c r="N15" s="9"/>
    </row>
    <row r="16" spans="1:24" x14ac:dyDescent="0.3">
      <c r="A16" t="s">
        <v>11</v>
      </c>
      <c r="B16" s="4" t="s">
        <v>31</v>
      </c>
      <c r="H16" s="9" t="s">
        <v>24</v>
      </c>
      <c r="I16" s="9"/>
      <c r="J16" s="9"/>
      <c r="K16" s="9"/>
      <c r="L16" s="9"/>
      <c r="M16" s="9"/>
      <c r="N16" s="9"/>
      <c r="T16" s="16"/>
      <c r="U16" s="16" t="s">
        <v>44</v>
      </c>
      <c r="V16" s="16"/>
      <c r="W16" s="16"/>
      <c r="X16" s="16"/>
    </row>
    <row r="17" spans="1:24" x14ac:dyDescent="0.3">
      <c r="B17" s="1" t="s">
        <v>4</v>
      </c>
      <c r="C17" s="4" t="s">
        <v>0</v>
      </c>
      <c r="D17" s="1" t="s">
        <v>1</v>
      </c>
      <c r="E17" s="1" t="s">
        <v>29</v>
      </c>
      <c r="F17" s="4" t="s">
        <v>30</v>
      </c>
      <c r="H17" s="9"/>
      <c r="I17" s="8" t="s">
        <v>4</v>
      </c>
      <c r="J17" s="4" t="s">
        <v>0</v>
      </c>
      <c r="K17" s="4" t="s">
        <v>1</v>
      </c>
      <c r="L17" s="4" t="s">
        <v>29</v>
      </c>
      <c r="M17" s="4" t="s">
        <v>30</v>
      </c>
      <c r="N17" s="9"/>
      <c r="T17" s="16"/>
      <c r="U17" s="17" t="s">
        <v>0</v>
      </c>
      <c r="V17" s="17" t="s">
        <v>1</v>
      </c>
      <c r="W17" s="17" t="s">
        <v>29</v>
      </c>
      <c r="X17" s="17" t="s">
        <v>30</v>
      </c>
    </row>
    <row r="18" spans="1:24" x14ac:dyDescent="0.3">
      <c r="B18" s="5" t="s">
        <v>15</v>
      </c>
      <c r="C18" s="13"/>
      <c r="D18" s="13"/>
      <c r="E18" s="13"/>
      <c r="F18" s="13"/>
      <c r="H18" s="9"/>
      <c r="I18" s="5" t="s">
        <v>15</v>
      </c>
      <c r="J18" s="11">
        <f t="shared" ref="J18:M21" si="19">(J4-$C$4)/$C$4</f>
        <v>8.1229283463600366E-2</v>
      </c>
      <c r="K18" s="11">
        <f t="shared" si="19"/>
        <v>5.098825551417923E-2</v>
      </c>
      <c r="L18" s="11">
        <f t="shared" si="19"/>
        <v>4.9249089495437118E-2</v>
      </c>
      <c r="M18" s="11">
        <f t="shared" si="19"/>
        <v>-3.4128575520726782E-2</v>
      </c>
      <c r="N18" s="9"/>
      <c r="T18" s="18" t="s">
        <v>15</v>
      </c>
      <c r="U18" s="16">
        <f>(1+J18)*$C$4*$P$2</f>
        <v>13211000.000000002</v>
      </c>
      <c r="V18" s="16">
        <f t="shared" ref="V18:X21" si="20">(1+K18)*$C$4*$P$2</f>
        <v>12841500</v>
      </c>
      <c r="W18" s="16">
        <f t="shared" si="20"/>
        <v>12820249.999999998</v>
      </c>
      <c r="X18" s="16">
        <f t="shared" si="20"/>
        <v>11801500</v>
      </c>
    </row>
    <row r="19" spans="1:24" x14ac:dyDescent="0.3">
      <c r="B19" s="3" t="s">
        <v>17</v>
      </c>
      <c r="C19" s="13"/>
      <c r="D19" s="13"/>
      <c r="E19" s="13"/>
      <c r="F19" s="13"/>
      <c r="H19" s="9"/>
      <c r="I19" s="3" t="s">
        <v>17</v>
      </c>
      <c r="J19" s="11">
        <f t="shared" si="19"/>
        <v>8.7756271228055793E-2</v>
      </c>
      <c r="K19" s="11">
        <f t="shared" si="19"/>
        <v>5.528501861930675E-2</v>
      </c>
      <c r="L19" s="11">
        <f t="shared" si="19"/>
        <v>6.3510250849122152E-2</v>
      </c>
      <c r="M19" s="11">
        <f t="shared" si="19"/>
        <v>1.522281785816589E-2</v>
      </c>
      <c r="N19" s="9"/>
      <c r="T19" s="16" t="s">
        <v>17</v>
      </c>
      <c r="U19" s="16">
        <f t="shared" ref="U19:U21" si="21">(1+J19)*$C$4*$P$2</f>
        <v>13290750</v>
      </c>
      <c r="V19" s="16">
        <f t="shared" si="20"/>
        <v>12894000</v>
      </c>
      <c r="W19" s="16">
        <f t="shared" si="20"/>
        <v>12994500</v>
      </c>
      <c r="X19" s="16">
        <f t="shared" si="20"/>
        <v>12404500</v>
      </c>
    </row>
    <row r="20" spans="1:24" x14ac:dyDescent="0.3">
      <c r="B20" s="3" t="s">
        <v>32</v>
      </c>
      <c r="C20" s="13"/>
      <c r="D20" s="13"/>
      <c r="E20" s="13"/>
      <c r="F20" s="13"/>
      <c r="H20" s="9"/>
      <c r="I20" s="3" t="s">
        <v>32</v>
      </c>
      <c r="J20" s="11">
        <f t="shared" si="19"/>
        <v>0.15832549003560173</v>
      </c>
      <c r="K20" s="11">
        <f t="shared" si="19"/>
        <v>0.15738429430781184</v>
      </c>
      <c r="L20" s="11">
        <f t="shared" si="19"/>
        <v>0.14735851372918113</v>
      </c>
      <c r="M20" s="11">
        <f t="shared" si="19"/>
        <v>0.10218111879526935</v>
      </c>
      <c r="N20" s="9"/>
      <c r="T20" s="16" t="s">
        <v>32</v>
      </c>
      <c r="U20" s="16">
        <f t="shared" si="21"/>
        <v>14153000</v>
      </c>
      <c r="V20" s="16">
        <f t="shared" si="20"/>
        <v>14141500</v>
      </c>
      <c r="W20" s="16">
        <f t="shared" si="20"/>
        <v>14019000</v>
      </c>
      <c r="X20" s="16">
        <f t="shared" si="20"/>
        <v>13466999.999999998</v>
      </c>
    </row>
    <row r="21" spans="1:24" x14ac:dyDescent="0.3">
      <c r="B21" s="3" t="s">
        <v>33</v>
      </c>
      <c r="C21" s="13"/>
      <c r="D21" s="13"/>
      <c r="E21" s="13"/>
      <c r="F21" s="13"/>
      <c r="H21" s="9"/>
      <c r="I21" s="3" t="s">
        <v>33</v>
      </c>
      <c r="J21" s="11">
        <f t="shared" si="19"/>
        <v>0.19282235953676802</v>
      </c>
      <c r="K21" s="11">
        <f t="shared" si="19"/>
        <v>0.17043826983672292</v>
      </c>
      <c r="L21" s="11">
        <f t="shared" si="19"/>
        <v>0.16910831935180254</v>
      </c>
      <c r="M21" s="11">
        <f t="shared" si="19"/>
        <v>0.13815116421819368</v>
      </c>
      <c r="N21" s="9"/>
      <c r="T21" s="16" t="s">
        <v>33</v>
      </c>
      <c r="U21" s="16">
        <f t="shared" si="21"/>
        <v>14574500</v>
      </c>
      <c r="V21" s="16">
        <f t="shared" si="20"/>
        <v>14301000</v>
      </c>
      <c r="W21" s="16">
        <f t="shared" si="20"/>
        <v>14284750</v>
      </c>
      <c r="X21" s="16">
        <f t="shared" si="20"/>
        <v>13906500</v>
      </c>
    </row>
    <row r="22" spans="1:24" x14ac:dyDescent="0.3">
      <c r="C22" s="3"/>
      <c r="D22" s="3"/>
      <c r="E22" s="3"/>
      <c r="J22" s="9"/>
      <c r="K22" s="9"/>
      <c r="L22" s="9"/>
      <c r="M22" s="9"/>
      <c r="N22" s="9"/>
    </row>
    <row r="23" spans="1:24" x14ac:dyDescent="0.3">
      <c r="A23" t="s">
        <v>25</v>
      </c>
      <c r="H23" s="9"/>
      <c r="I23" s="9"/>
      <c r="J23" s="9"/>
      <c r="K23" s="9"/>
      <c r="L23" s="9"/>
      <c r="M23" s="9"/>
      <c r="N23" s="9"/>
    </row>
    <row r="24" spans="1:24" x14ac:dyDescent="0.3">
      <c r="B24" s="1" t="s">
        <v>4</v>
      </c>
      <c r="C24" s="4" t="s">
        <v>0</v>
      </c>
      <c r="D24" s="1" t="s">
        <v>1</v>
      </c>
      <c r="E24" s="1" t="s">
        <v>29</v>
      </c>
      <c r="F24" s="4" t="s">
        <v>30</v>
      </c>
    </row>
    <row r="25" spans="1:24" x14ac:dyDescent="0.3">
      <c r="B25" s="12" t="s">
        <v>15</v>
      </c>
      <c r="C25" s="14"/>
      <c r="D25" s="14"/>
      <c r="E25" s="14"/>
      <c r="F25" s="14"/>
    </row>
    <row r="26" spans="1:24" x14ac:dyDescent="0.3">
      <c r="B26" s="12" t="s">
        <v>17</v>
      </c>
      <c r="C26" s="14"/>
      <c r="D26" s="14"/>
      <c r="E26" s="14"/>
      <c r="F26" s="14"/>
    </row>
    <row r="27" spans="1:24" x14ac:dyDescent="0.3">
      <c r="B27" s="12" t="s">
        <v>32</v>
      </c>
      <c r="C27" s="14"/>
      <c r="D27" s="14"/>
      <c r="E27" s="14"/>
      <c r="F27" s="14"/>
    </row>
    <row r="28" spans="1:24" x14ac:dyDescent="0.3">
      <c r="B28" s="12" t="s">
        <v>33</v>
      </c>
      <c r="C28" s="14"/>
      <c r="D28" s="14"/>
      <c r="E28" s="14"/>
      <c r="F28" s="14"/>
    </row>
    <row r="31" spans="1:24" x14ac:dyDescent="0.3">
      <c r="A31" s="3" t="s">
        <v>12</v>
      </c>
    </row>
    <row r="32" spans="1:24" x14ac:dyDescent="0.3">
      <c r="A32" s="3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5"/>
  <sheetViews>
    <sheetView workbookViewId="0">
      <selection activeCell="D13" sqref="D13"/>
    </sheetView>
  </sheetViews>
  <sheetFormatPr defaultColWidth="8.796875" defaultRowHeight="15.6" x14ac:dyDescent="0.3"/>
  <sheetData>
    <row r="2" spans="2:7" ht="16.05" x14ac:dyDescent="0.3">
      <c r="B2" s="4" t="s">
        <v>26</v>
      </c>
      <c r="C2" s="3"/>
      <c r="D2" s="3"/>
      <c r="E2" s="3"/>
      <c r="F2" s="3"/>
      <c r="G2" s="3"/>
    </row>
    <row r="3" spans="2:7" ht="16.05" x14ac:dyDescent="0.3">
      <c r="B3" s="3" t="s">
        <v>10</v>
      </c>
      <c r="C3" s="3" t="s">
        <v>19</v>
      </c>
      <c r="D3" s="3"/>
      <c r="E3" s="3"/>
      <c r="F3" s="3"/>
      <c r="G3" s="3"/>
    </row>
    <row r="4" spans="2:7" ht="16.05" x14ac:dyDescent="0.3">
      <c r="B4" s="3"/>
      <c r="C4" s="4" t="s">
        <v>4</v>
      </c>
      <c r="D4" s="4" t="s">
        <v>14</v>
      </c>
      <c r="E4" s="4" t="s">
        <v>1</v>
      </c>
      <c r="F4" s="4" t="s">
        <v>2</v>
      </c>
      <c r="G4" s="4" t="s">
        <v>13</v>
      </c>
    </row>
    <row r="5" spans="2:7" ht="16.05" x14ac:dyDescent="0.3">
      <c r="B5" s="3"/>
      <c r="C5" s="3" t="s">
        <v>9</v>
      </c>
      <c r="D5" s="3">
        <v>383.56</v>
      </c>
      <c r="E5" s="3">
        <v>383.55</v>
      </c>
      <c r="F5" s="3">
        <v>383.54</v>
      </c>
      <c r="G5" s="3">
        <v>383.54</v>
      </c>
    </row>
    <row r="6" spans="2:7" ht="16.05" x14ac:dyDescent="0.3">
      <c r="B6" s="7" t="s">
        <v>22</v>
      </c>
      <c r="C6" s="5" t="s">
        <v>5</v>
      </c>
      <c r="D6" s="7">
        <v>398.9</v>
      </c>
      <c r="E6" s="3">
        <v>397.78</v>
      </c>
      <c r="F6" s="3">
        <v>396.86</v>
      </c>
      <c r="G6" s="3">
        <v>396.89</v>
      </c>
    </row>
    <row r="7" spans="2:7" ht="16.05" x14ac:dyDescent="0.3">
      <c r="B7" s="3"/>
      <c r="C7" s="3" t="s">
        <v>8</v>
      </c>
      <c r="D7" s="3">
        <v>438.97</v>
      </c>
      <c r="E7" s="3">
        <v>438.94</v>
      </c>
      <c r="F7" s="3">
        <v>438.05</v>
      </c>
      <c r="G7" s="3">
        <v>438.1</v>
      </c>
    </row>
    <row r="8" spans="2:7" ht="16.05" x14ac:dyDescent="0.3">
      <c r="B8" s="3"/>
      <c r="C8" s="3" t="s">
        <v>6</v>
      </c>
      <c r="D8" s="3">
        <v>402.76</v>
      </c>
      <c r="E8" s="3">
        <v>402.11</v>
      </c>
      <c r="F8" s="3">
        <v>401.19</v>
      </c>
      <c r="G8" s="3">
        <v>401.29</v>
      </c>
    </row>
    <row r="9" spans="2:7" ht="16.05" x14ac:dyDescent="0.3">
      <c r="B9" s="3"/>
      <c r="C9" s="3" t="s">
        <v>7</v>
      </c>
      <c r="D9" s="3">
        <v>422.89</v>
      </c>
      <c r="E9" s="3">
        <v>422.59</v>
      </c>
      <c r="F9" s="3">
        <v>421.59</v>
      </c>
      <c r="G9" s="3">
        <v>421.63</v>
      </c>
    </row>
    <row r="10" spans="2:7" ht="16.05" x14ac:dyDescent="0.3">
      <c r="B10" s="3"/>
      <c r="C10" s="3"/>
      <c r="D10" s="3"/>
      <c r="E10" s="3"/>
      <c r="F10" s="3"/>
      <c r="G10" s="3"/>
    </row>
    <row r="11" spans="2:7" ht="16.05" x14ac:dyDescent="0.3">
      <c r="B11" s="3" t="s">
        <v>21</v>
      </c>
      <c r="C11" s="3"/>
      <c r="D11" s="3"/>
      <c r="E11" s="3"/>
      <c r="F11" s="3"/>
      <c r="G11" s="3"/>
    </row>
    <row r="12" spans="2:7" ht="16.05" x14ac:dyDescent="0.3">
      <c r="B12" s="3"/>
      <c r="C12" s="4" t="s">
        <v>4</v>
      </c>
      <c r="D12" s="4" t="s">
        <v>14</v>
      </c>
      <c r="E12" s="4" t="s">
        <v>1</v>
      </c>
      <c r="F12" s="4" t="s">
        <v>2</v>
      </c>
      <c r="G12" s="4" t="s">
        <v>13</v>
      </c>
    </row>
    <row r="13" spans="2:7" x14ac:dyDescent="0.3">
      <c r="B13" s="3"/>
      <c r="C13" s="5" t="s">
        <v>15</v>
      </c>
      <c r="D13" s="6">
        <f>(D6-$D$6)/$D$6</f>
        <v>0</v>
      </c>
      <c r="E13" s="6">
        <f t="shared" ref="E13:G13" si="0">(E6-$D$6)/$D$6</f>
        <v>-2.8077212333918393E-3</v>
      </c>
      <c r="F13" s="6">
        <f t="shared" si="0"/>
        <v>-5.1140636751064519E-3</v>
      </c>
      <c r="G13" s="6">
        <f t="shared" si="0"/>
        <v>-5.0388568563549535E-3</v>
      </c>
    </row>
    <row r="14" spans="2:7" x14ac:dyDescent="0.3">
      <c r="B14" s="3"/>
      <c r="C14" s="3" t="s">
        <v>16</v>
      </c>
      <c r="D14" s="6">
        <f t="shared" ref="D14:G14" si="1">(D7-$D$6)/$D$6</f>
        <v>0.10045124091250954</v>
      </c>
      <c r="E14" s="6">
        <f t="shared" si="1"/>
        <v>0.10037603409375789</v>
      </c>
      <c r="F14" s="6">
        <f t="shared" si="1"/>
        <v>9.8144898470794772E-2</v>
      </c>
      <c r="G14" s="6">
        <f t="shared" si="1"/>
        <v>9.8270243168714078E-2</v>
      </c>
    </row>
    <row r="15" spans="2:7" x14ac:dyDescent="0.3">
      <c r="B15" s="3"/>
      <c r="C15" s="3" t="s">
        <v>17</v>
      </c>
      <c r="D15" s="6">
        <f t="shared" ref="D15:G15" si="2">(D8-$D$6)/$D$6</f>
        <v>9.6766106793682981E-3</v>
      </c>
      <c r="E15" s="6">
        <f t="shared" si="2"/>
        <v>8.0471296064177408E-3</v>
      </c>
      <c r="F15" s="6">
        <f t="shared" si="2"/>
        <v>5.7407871647029846E-3</v>
      </c>
      <c r="G15" s="6">
        <f t="shared" si="2"/>
        <v>5.9914765605415974E-3</v>
      </c>
    </row>
    <row r="16" spans="2:7" x14ac:dyDescent="0.3">
      <c r="B16" s="3"/>
      <c r="C16" s="3" t="s">
        <v>18</v>
      </c>
      <c r="D16" s="6">
        <f t="shared" ref="D16:G16" si="3">(D9-$D$6)/$D$6</f>
        <v>6.0140386061669618E-2</v>
      </c>
      <c r="E16" s="6">
        <f t="shared" si="3"/>
        <v>5.9388317874153919E-2</v>
      </c>
      <c r="F16" s="6">
        <f t="shared" si="3"/>
        <v>5.6881423915768357E-2</v>
      </c>
      <c r="G16" s="6">
        <f t="shared" si="3"/>
        <v>5.6981699674103832E-2</v>
      </c>
    </row>
    <row r="17" spans="2:7" x14ac:dyDescent="0.3">
      <c r="B17" s="3"/>
      <c r="C17" s="3"/>
      <c r="D17" s="3"/>
      <c r="E17" s="3"/>
      <c r="F17" s="3"/>
      <c r="G17" s="3"/>
    </row>
    <row r="18" spans="2:7" x14ac:dyDescent="0.3">
      <c r="B18" s="3" t="s">
        <v>11</v>
      </c>
      <c r="C18" s="3"/>
      <c r="D18" s="3"/>
      <c r="E18" s="3"/>
      <c r="F18" s="3"/>
      <c r="G18" s="3"/>
    </row>
    <row r="19" spans="2:7" x14ac:dyDescent="0.3">
      <c r="B19" s="3"/>
      <c r="C19" s="4" t="s">
        <v>4</v>
      </c>
      <c r="D19" s="4" t="s">
        <v>14</v>
      </c>
      <c r="E19" s="4" t="s">
        <v>1</v>
      </c>
      <c r="F19" s="4" t="s">
        <v>2</v>
      </c>
      <c r="G19" s="4" t="s">
        <v>13</v>
      </c>
    </row>
    <row r="20" spans="2:7" x14ac:dyDescent="0.3">
      <c r="B20" s="3"/>
      <c r="C20" s="3" t="s">
        <v>9</v>
      </c>
      <c r="D20" s="3">
        <v>13.42</v>
      </c>
      <c r="E20" s="3">
        <v>13.42</v>
      </c>
      <c r="F20" s="3">
        <v>13.42</v>
      </c>
      <c r="G20" s="3">
        <v>13.42</v>
      </c>
    </row>
    <row r="21" spans="2:7" x14ac:dyDescent="0.3">
      <c r="B21" s="3"/>
      <c r="C21" s="5" t="s">
        <v>5</v>
      </c>
      <c r="D21" s="7">
        <v>14.04</v>
      </c>
      <c r="E21" s="3">
        <v>14</v>
      </c>
      <c r="F21" s="3">
        <v>13.97</v>
      </c>
      <c r="G21" s="3">
        <v>13.96</v>
      </c>
    </row>
    <row r="22" spans="2:7" x14ac:dyDescent="0.3">
      <c r="B22" s="3"/>
      <c r="C22" s="3" t="s">
        <v>8</v>
      </c>
      <c r="D22" s="3">
        <v>15.51</v>
      </c>
      <c r="E22" s="3">
        <v>15.51</v>
      </c>
      <c r="F22" s="3">
        <v>15.49</v>
      </c>
      <c r="G22" s="3">
        <v>15.43</v>
      </c>
    </row>
    <row r="23" spans="2:7" x14ac:dyDescent="0.3">
      <c r="B23" s="3"/>
      <c r="C23" s="3" t="s">
        <v>6</v>
      </c>
      <c r="D23" s="3">
        <v>14.21</v>
      </c>
      <c r="E23" s="3">
        <v>14.15</v>
      </c>
      <c r="F23" s="3">
        <v>14.17</v>
      </c>
      <c r="G23" s="3">
        <v>14.13</v>
      </c>
    </row>
    <row r="24" spans="2:7" x14ac:dyDescent="0.3">
      <c r="B24" s="3"/>
      <c r="C24" s="3" t="s">
        <v>7</v>
      </c>
      <c r="D24" s="3">
        <v>14.87</v>
      </c>
      <c r="E24" s="3">
        <v>14.91</v>
      </c>
      <c r="F24" s="3">
        <v>14.82</v>
      </c>
      <c r="G24" s="3">
        <v>14.88</v>
      </c>
    </row>
    <row r="25" spans="2:7" x14ac:dyDescent="0.3">
      <c r="B25" s="3"/>
      <c r="C25" s="3"/>
      <c r="D25" s="3"/>
      <c r="E25" s="3"/>
      <c r="F25" s="3"/>
      <c r="G25" s="3"/>
    </row>
    <row r="26" spans="2:7" x14ac:dyDescent="0.3">
      <c r="B26" s="3" t="s">
        <v>25</v>
      </c>
      <c r="C26" s="3"/>
      <c r="D26" s="3"/>
      <c r="E26" s="3"/>
      <c r="F26" s="3"/>
      <c r="G26" s="3"/>
    </row>
    <row r="27" spans="2:7" x14ac:dyDescent="0.3">
      <c r="B27" s="3"/>
      <c r="C27" s="4" t="s">
        <v>4</v>
      </c>
      <c r="D27" s="4" t="s">
        <v>0</v>
      </c>
      <c r="E27" s="4" t="s">
        <v>1</v>
      </c>
      <c r="F27" s="4" t="s">
        <v>2</v>
      </c>
      <c r="G27" s="4" t="s">
        <v>3</v>
      </c>
    </row>
    <row r="28" spans="2:7" x14ac:dyDescent="0.3">
      <c r="B28" s="3"/>
      <c r="C28" s="5" t="s">
        <v>5</v>
      </c>
      <c r="D28" s="6">
        <f>(D21-$D$21)/$D$21</f>
        <v>0</v>
      </c>
      <c r="E28" s="6">
        <f t="shared" ref="E28:G28" si="4">(E21-$D$21)/$D$21</f>
        <v>-2.8490028490027884E-3</v>
      </c>
      <c r="F28" s="6">
        <f t="shared" si="4"/>
        <v>-4.9857549857548799E-3</v>
      </c>
      <c r="G28" s="6">
        <f t="shared" si="4"/>
        <v>-5.6980056980055769E-3</v>
      </c>
    </row>
    <row r="29" spans="2:7" x14ac:dyDescent="0.3">
      <c r="B29" s="3"/>
      <c r="C29" s="3" t="s">
        <v>8</v>
      </c>
      <c r="D29" s="6">
        <f t="shared" ref="D29:G29" si="5">(D22-$D$21)/$D$21</f>
        <v>0.10470085470085476</v>
      </c>
      <c r="E29" s="6">
        <f t="shared" si="5"/>
        <v>0.10470085470085476</v>
      </c>
      <c r="F29" s="6">
        <f t="shared" si="5"/>
        <v>0.10327635327635336</v>
      </c>
      <c r="G29" s="6">
        <f t="shared" si="5"/>
        <v>9.9002849002849044E-2</v>
      </c>
    </row>
    <row r="30" spans="2:7" x14ac:dyDescent="0.3">
      <c r="B30" s="3"/>
      <c r="C30" s="3" t="s">
        <v>6</v>
      </c>
      <c r="D30" s="6">
        <f t="shared" ref="D30:G30" si="6">(D23-$D$21)/$D$21</f>
        <v>1.2108262108262231E-2</v>
      </c>
      <c r="E30" s="6">
        <f t="shared" si="6"/>
        <v>7.834757834757922E-3</v>
      </c>
      <c r="F30" s="6">
        <f t="shared" si="6"/>
        <v>9.259259259259316E-3</v>
      </c>
      <c r="G30" s="6">
        <f t="shared" si="6"/>
        <v>6.4102564102565271E-3</v>
      </c>
    </row>
    <row r="31" spans="2:7" x14ac:dyDescent="0.3">
      <c r="B31" s="3"/>
      <c r="C31" s="3" t="s">
        <v>7</v>
      </c>
      <c r="D31" s="6">
        <f t="shared" ref="D31:G31" si="7">(D24-$D$21)/$D$21</f>
        <v>5.9116809116809124E-2</v>
      </c>
      <c r="E31" s="6">
        <f t="shared" si="7"/>
        <v>6.1965811965812037E-2</v>
      </c>
      <c r="F31" s="6">
        <f t="shared" si="7"/>
        <v>5.5555555555555643E-2</v>
      </c>
      <c r="G31" s="6">
        <f t="shared" si="7"/>
        <v>5.982905982905995E-2</v>
      </c>
    </row>
    <row r="34" spans="2:2" x14ac:dyDescent="0.3">
      <c r="B34" s="3" t="s">
        <v>12</v>
      </c>
    </row>
    <row r="35" spans="2:2" x14ac:dyDescent="0.3">
      <c r="B35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simulation</vt:lpstr>
      <vt:lpstr>revised results</vt:lpstr>
      <vt:lpstr>Power, % diff from control</vt:lpstr>
      <vt:lpstr>Power, % diff control optimized</vt:lpstr>
      <vt:lpstr>Revenue, % diff from baseline</vt:lpstr>
      <vt:lpstr>Revenue, % optimized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Saksa</dc:creator>
  <cp:lastModifiedBy>bpb</cp:lastModifiedBy>
  <dcterms:created xsi:type="dcterms:W3CDTF">2017-02-23T00:30:19Z</dcterms:created>
  <dcterms:modified xsi:type="dcterms:W3CDTF">2017-11-20T16:20:31Z</dcterms:modified>
</cp:coreProperties>
</file>