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Source\"/>
    </mc:Choice>
  </mc:AlternateContent>
  <workbookProtection workbookAlgorithmName="SHA-512" workbookHashValue="QSGio7joLFWa+Tui04VhAPLR6iBLO6fIQN3k7C9ocDNyizgYGjxqXqaTq781OWxM4BR96TvXc7nlsNpOMrx/Sw==" workbookSaltValue="SNG9ajiaWrpgYioPjWgQmQ==" workbookSpinCount="100000" lockStructure="1"/>
  <bookViews>
    <workbookView xWindow="0" yWindow="0" windowWidth="24000" windowHeight="9600"/>
  </bookViews>
  <sheets>
    <sheet name="Amul" sheetId="6" r:id="rId1"/>
    <sheet name="Britannia" sheetId="7" r:id="rId2"/>
    <sheet name="BiskFarm" sheetId="1" r:id="rId3"/>
    <sheet name="Cadbury" sheetId="5" r:id="rId4"/>
    <sheet name="Haldiram" sheetId="4" r:id="rId5"/>
    <sheet name="New" sheetId="9" r:id="rId6"/>
    <sheet name="CONFG" sheetId="8" r:id="rId7"/>
  </sheets>
  <calcPr calcId="162913"/>
</workbook>
</file>

<file path=xl/calcChain.xml><?xml version="1.0" encoding="utf-8"?>
<calcChain xmlns="http://schemas.openxmlformats.org/spreadsheetml/2006/main">
  <c r="A4" i="8" l="1"/>
  <c r="A5" i="8"/>
  <c r="A6" i="8"/>
  <c r="A7" i="8"/>
  <c r="A8" i="8"/>
  <c r="A9" i="8"/>
  <c r="A10" i="8"/>
  <c r="A11" i="8"/>
  <c r="A3" i="8"/>
  <c r="D4" i="8"/>
  <c r="D5" i="8"/>
  <c r="D6" i="8"/>
  <c r="D7" i="8"/>
  <c r="D8" i="8"/>
  <c r="D9" i="8"/>
  <c r="D10" i="8"/>
  <c r="D11" i="8"/>
  <c r="D3" i="8"/>
  <c r="C4" i="8"/>
  <c r="C5" i="8"/>
  <c r="C6" i="8"/>
  <c r="C7" i="8"/>
  <c r="Q20" i="8" s="1"/>
  <c r="S20" i="8" s="1"/>
  <c r="C8" i="8"/>
  <c r="C9" i="8"/>
  <c r="C10" i="8"/>
  <c r="C11" i="8"/>
  <c r="C3" i="8"/>
  <c r="A19" i="8" s="1"/>
  <c r="C19" i="8" s="1"/>
  <c r="C29" i="8"/>
  <c r="C30" i="8"/>
  <c r="A21" i="8"/>
  <c r="C21" i="8" s="1"/>
  <c r="A22" i="8"/>
  <c r="C22" i="8" s="1"/>
  <c r="A24" i="8"/>
  <c r="C24" i="8" s="1"/>
  <c r="A25" i="8"/>
  <c r="C25" i="8" s="1"/>
  <c r="A26" i="8"/>
  <c r="C26" i="8" s="1"/>
  <c r="A28" i="8"/>
  <c r="C28" i="8" s="1"/>
  <c r="A29" i="8"/>
  <c r="A30" i="8"/>
  <c r="Q27" i="8"/>
  <c r="Q18" i="8"/>
  <c r="S18" i="8" s="1"/>
  <c r="S27" i="8"/>
  <c r="M19" i="8"/>
  <c r="M20" i="8"/>
  <c r="M21" i="8"/>
  <c r="O21" i="8" s="1"/>
  <c r="M22" i="8"/>
  <c r="O22" i="8" s="1"/>
  <c r="M23" i="8"/>
  <c r="M24" i="8"/>
  <c r="M25" i="8"/>
  <c r="M26" i="8"/>
  <c r="O26" i="8" s="1"/>
  <c r="M27" i="8"/>
  <c r="M28" i="8"/>
  <c r="M29" i="8"/>
  <c r="M30" i="8"/>
  <c r="O19" i="8"/>
  <c r="O20" i="8"/>
  <c r="O23" i="8"/>
  <c r="O24" i="8"/>
  <c r="O25" i="8"/>
  <c r="O27" i="8"/>
  <c r="O28" i="8"/>
  <c r="O29" i="8"/>
  <c r="O30" i="8"/>
  <c r="M18" i="8"/>
  <c r="O18" i="8" s="1"/>
  <c r="I19" i="8"/>
  <c r="I20" i="8"/>
  <c r="I21" i="8"/>
  <c r="I22" i="8"/>
  <c r="I23" i="8"/>
  <c r="I24" i="8"/>
  <c r="I25" i="8"/>
  <c r="I26" i="8"/>
  <c r="I27" i="8"/>
  <c r="I28" i="8"/>
  <c r="I29" i="8"/>
  <c r="I30" i="8"/>
  <c r="K19" i="8"/>
  <c r="K20" i="8"/>
  <c r="K21" i="8"/>
  <c r="K22" i="8"/>
  <c r="K23" i="8"/>
  <c r="K24" i="8"/>
  <c r="K25" i="8"/>
  <c r="K26" i="8"/>
  <c r="K27" i="8"/>
  <c r="K28" i="8"/>
  <c r="K29" i="8"/>
  <c r="K30" i="8"/>
  <c r="K18" i="8"/>
  <c r="I18" i="8"/>
  <c r="G28" i="8"/>
  <c r="G29" i="8"/>
  <c r="G30" i="8"/>
  <c r="G27" i="8"/>
  <c r="E19" i="8"/>
  <c r="G19" i="8" s="1"/>
  <c r="E20" i="8"/>
  <c r="G20" i="8" s="1"/>
  <c r="E21" i="8"/>
  <c r="G21" i="8" s="1"/>
  <c r="E22" i="8"/>
  <c r="G22" i="8" s="1"/>
  <c r="E23" i="8"/>
  <c r="G23" i="8" s="1"/>
  <c r="E24" i="8"/>
  <c r="G24" i="8" s="1"/>
  <c r="E25" i="8"/>
  <c r="G25" i="8" s="1"/>
  <c r="E26" i="8"/>
  <c r="G26" i="8" s="1"/>
  <c r="E27" i="8"/>
  <c r="E28" i="8"/>
  <c r="E29" i="8"/>
  <c r="E30" i="8"/>
  <c r="E18" i="8"/>
  <c r="G18" i="8" s="1"/>
  <c r="B4" i="7"/>
  <c r="C4" i="7" s="1"/>
  <c r="B5" i="7"/>
  <c r="C5" i="7" s="1"/>
  <c r="B6" i="7"/>
  <c r="C6" i="7" s="1"/>
  <c r="B7" i="7"/>
  <c r="C7" i="7" s="1"/>
  <c r="B8" i="7"/>
  <c r="C8" i="7" s="1"/>
  <c r="B9" i="7"/>
  <c r="C9" i="7" s="1"/>
  <c r="B10" i="7"/>
  <c r="B11" i="7"/>
  <c r="C11" i="7" s="1"/>
  <c r="B12" i="7"/>
  <c r="C12" i="7" s="1"/>
  <c r="B13" i="7"/>
  <c r="C13" i="7" s="1"/>
  <c r="B14" i="7"/>
  <c r="C14" i="7" s="1"/>
  <c r="B15" i="7"/>
  <c r="C15" i="7" s="1"/>
  <c r="B16" i="7"/>
  <c r="C16" i="7" s="1"/>
  <c r="B17" i="7"/>
  <c r="C17" i="7" s="1"/>
  <c r="B18" i="7"/>
  <c r="C18" i="7" s="1"/>
  <c r="B19" i="7"/>
  <c r="C19" i="7" s="1"/>
  <c r="B20" i="7"/>
  <c r="C20" i="7" s="1"/>
  <c r="B21" i="7"/>
  <c r="C21" i="7" s="1"/>
  <c r="B22" i="7"/>
  <c r="B5" i="6"/>
  <c r="B6" i="6"/>
  <c r="C6" i="6" s="1"/>
  <c r="B7" i="6"/>
  <c r="C7" i="6" s="1"/>
  <c r="B8" i="6"/>
  <c r="C8" i="6" s="1"/>
  <c r="B9" i="6"/>
  <c r="B10" i="6"/>
  <c r="C10" i="6" s="1"/>
  <c r="B11" i="6"/>
  <c r="C11" i="6" s="1"/>
  <c r="B12" i="6"/>
  <c r="C12" i="6" s="1"/>
  <c r="B13" i="6"/>
  <c r="C13" i="6" s="1"/>
  <c r="B14" i="6"/>
  <c r="C14" i="6" s="1"/>
  <c r="B15" i="6"/>
  <c r="C15" i="6" s="1"/>
  <c r="B16" i="6"/>
  <c r="C16" i="6" s="1"/>
  <c r="B17" i="6"/>
  <c r="B18" i="6"/>
  <c r="C18" i="6" s="1"/>
  <c r="B19" i="6"/>
  <c r="C19" i="6" s="1"/>
  <c r="B20" i="6"/>
  <c r="C20" i="6" s="1"/>
  <c r="B21" i="6"/>
  <c r="B22" i="6"/>
  <c r="C22" i="6" s="1"/>
  <c r="B3" i="6"/>
  <c r="C3" i="6" s="1"/>
  <c r="B4" i="6"/>
  <c r="B24" i="6"/>
  <c r="C5" i="6"/>
  <c r="C9" i="6"/>
  <c r="C17" i="6"/>
  <c r="C21" i="6"/>
  <c r="B4" i="9"/>
  <c r="C4" i="9" s="1"/>
  <c r="B5" i="9"/>
  <c r="C5" i="9" s="1"/>
  <c r="B6" i="9"/>
  <c r="C6" i="9" s="1"/>
  <c r="B7" i="9"/>
  <c r="C7" i="9" s="1"/>
  <c r="B8" i="9"/>
  <c r="C8" i="9" s="1"/>
  <c r="B9" i="9"/>
  <c r="C9" i="9" s="1"/>
  <c r="B10" i="9"/>
  <c r="C10" i="9" s="1"/>
  <c r="B11" i="9"/>
  <c r="C11" i="9" s="1"/>
  <c r="B12" i="9"/>
  <c r="C12" i="9" s="1"/>
  <c r="B13" i="9"/>
  <c r="C13" i="9" s="1"/>
  <c r="B14" i="9"/>
  <c r="C14" i="9" s="1"/>
  <c r="B15" i="9"/>
  <c r="C15" i="9" s="1"/>
  <c r="B16" i="9"/>
  <c r="C16" i="9" s="1"/>
  <c r="B17" i="9"/>
  <c r="C17" i="9" s="1"/>
  <c r="B18" i="9"/>
  <c r="C18" i="9" s="1"/>
  <c r="B19" i="9"/>
  <c r="C19" i="9" s="1"/>
  <c r="B20" i="9"/>
  <c r="C20" i="9" s="1"/>
  <c r="B21" i="9"/>
  <c r="C21" i="9" s="1"/>
  <c r="B22" i="9"/>
  <c r="C22" i="9" s="1"/>
  <c r="B3" i="9"/>
  <c r="C3" i="9" s="1"/>
  <c r="B4" i="4"/>
  <c r="C4" i="4" s="1"/>
  <c r="B5" i="4"/>
  <c r="C5" i="4" s="1"/>
  <c r="B6" i="4"/>
  <c r="C6" i="4" s="1"/>
  <c r="B7" i="4"/>
  <c r="C7" i="4" s="1"/>
  <c r="B8" i="4"/>
  <c r="C8" i="4" s="1"/>
  <c r="B9" i="4"/>
  <c r="C9" i="4" s="1"/>
  <c r="B10" i="4"/>
  <c r="C10" i="4" s="1"/>
  <c r="B11" i="4"/>
  <c r="C11" i="4" s="1"/>
  <c r="B12" i="4"/>
  <c r="B13" i="4"/>
  <c r="C13" i="4" s="1"/>
  <c r="B14" i="4"/>
  <c r="C14" i="4" s="1"/>
  <c r="B15" i="4"/>
  <c r="C15" i="4" s="1"/>
  <c r="B16" i="4"/>
  <c r="C16" i="4" s="1"/>
  <c r="B17" i="4"/>
  <c r="C17" i="4" s="1"/>
  <c r="B18" i="4"/>
  <c r="C18" i="4" s="1"/>
  <c r="B19" i="4"/>
  <c r="C19" i="4" s="1"/>
  <c r="B20" i="4"/>
  <c r="C20" i="4" s="1"/>
  <c r="B21" i="4"/>
  <c r="C21" i="4" s="1"/>
  <c r="B22" i="4"/>
  <c r="C22" i="4" s="1"/>
  <c r="C12" i="4"/>
  <c r="B3" i="4"/>
  <c r="C3" i="4" s="1"/>
  <c r="B4" i="5"/>
  <c r="C4" i="5" s="1"/>
  <c r="B5" i="5"/>
  <c r="C5" i="5" s="1"/>
  <c r="B6" i="5"/>
  <c r="C6" i="5" s="1"/>
  <c r="B7" i="5"/>
  <c r="C7" i="5" s="1"/>
  <c r="B8" i="5"/>
  <c r="C8" i="5" s="1"/>
  <c r="B9" i="5"/>
  <c r="C9" i="5" s="1"/>
  <c r="B10" i="5"/>
  <c r="C10" i="5" s="1"/>
  <c r="B11" i="5"/>
  <c r="C11" i="5" s="1"/>
  <c r="B12" i="5"/>
  <c r="C12" i="5" s="1"/>
  <c r="B13" i="5"/>
  <c r="C13" i="5" s="1"/>
  <c r="B14" i="5"/>
  <c r="C14" i="5" s="1"/>
  <c r="B15" i="5"/>
  <c r="C15" i="5" s="1"/>
  <c r="B16" i="5"/>
  <c r="C16" i="5" s="1"/>
  <c r="B17" i="5"/>
  <c r="C17" i="5" s="1"/>
  <c r="B18" i="5"/>
  <c r="C18" i="5" s="1"/>
  <c r="B19" i="5"/>
  <c r="C19" i="5" s="1"/>
  <c r="B20" i="5"/>
  <c r="C20" i="5" s="1"/>
  <c r="B21" i="5"/>
  <c r="C21" i="5" s="1"/>
  <c r="B22" i="5"/>
  <c r="C22" i="5" s="1"/>
  <c r="C10" i="7"/>
  <c r="B3" i="7"/>
  <c r="C3" i="7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3" i="1"/>
  <c r="C3" i="1" s="1"/>
  <c r="A23" i="7"/>
  <c r="Q30" i="8" l="1"/>
  <c r="S30" i="8" s="1"/>
  <c r="Q26" i="8"/>
  <c r="S26" i="8" s="1"/>
  <c r="Q22" i="8"/>
  <c r="S22" i="8" s="1"/>
  <c r="Q23" i="8"/>
  <c r="S23" i="8" s="1"/>
  <c r="Q19" i="8"/>
  <c r="S19" i="8" s="1"/>
  <c r="Q29" i="8"/>
  <c r="S29" i="8" s="1"/>
  <c r="Q25" i="8"/>
  <c r="S25" i="8" s="1"/>
  <c r="Q21" i="8"/>
  <c r="S21" i="8" s="1"/>
  <c r="Q28" i="8"/>
  <c r="S28" i="8" s="1"/>
  <c r="Q24" i="8"/>
  <c r="S24" i="8" s="1"/>
  <c r="A20" i="8"/>
  <c r="C20" i="8" s="1"/>
  <c r="A18" i="8"/>
  <c r="C18" i="8" s="1"/>
  <c r="A27" i="8"/>
  <c r="C27" i="8" s="1"/>
  <c r="A23" i="8"/>
  <c r="C23" i="8" s="1"/>
  <c r="C4" i="6"/>
  <c r="K17" i="6"/>
  <c r="K18" i="6"/>
  <c r="K19" i="6"/>
  <c r="K20" i="6"/>
  <c r="K21" i="6"/>
  <c r="K22" i="6"/>
  <c r="B3" i="5" l="1"/>
  <c r="C3" i="5" s="1"/>
  <c r="Q15" i="8" l="1"/>
  <c r="M15" i="8"/>
  <c r="I15" i="8"/>
  <c r="A15" i="8"/>
  <c r="E15" i="8"/>
  <c r="H23" i="9" l="1"/>
  <c r="F23" i="9"/>
  <c r="A23" i="9"/>
  <c r="K22" i="9"/>
  <c r="A22" i="9"/>
  <c r="K21" i="9"/>
  <c r="A21" i="9"/>
  <c r="K20" i="9"/>
  <c r="A20" i="9"/>
  <c r="K19" i="9"/>
  <c r="A19" i="9"/>
  <c r="K18" i="9"/>
  <c r="A18" i="9"/>
  <c r="K17" i="9"/>
  <c r="A17" i="9"/>
  <c r="K16" i="9"/>
  <c r="A16" i="9"/>
  <c r="K15" i="9"/>
  <c r="A15" i="9"/>
  <c r="K14" i="9"/>
  <c r="A14" i="9"/>
  <c r="K13" i="9"/>
  <c r="A13" i="9"/>
  <c r="K12" i="9"/>
  <c r="A12" i="9"/>
  <c r="K11" i="9"/>
  <c r="A11" i="9"/>
  <c r="K10" i="9"/>
  <c r="A10" i="9"/>
  <c r="K9" i="9"/>
  <c r="A9" i="9"/>
  <c r="K8" i="9"/>
  <c r="A8" i="9"/>
  <c r="K7" i="9"/>
  <c r="A7" i="9"/>
  <c r="K6" i="9"/>
  <c r="A6" i="9"/>
  <c r="K5" i="9"/>
  <c r="A5" i="9"/>
  <c r="K4" i="9"/>
  <c r="A4" i="9"/>
  <c r="K3" i="9"/>
  <c r="A3" i="9"/>
  <c r="E2" i="9"/>
  <c r="E2" i="4"/>
  <c r="H23" i="4"/>
  <c r="F23" i="4"/>
  <c r="A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A3" i="4"/>
  <c r="A4" i="4" s="1"/>
  <c r="A5" i="4" s="1"/>
  <c r="E2" i="5"/>
  <c r="H23" i="5"/>
  <c r="F23" i="5"/>
  <c r="A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A3" i="5"/>
  <c r="E2" i="1"/>
  <c r="H23" i="1"/>
  <c r="F23" i="1"/>
  <c r="A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" i="1"/>
  <c r="A4" i="1" s="1"/>
  <c r="A5" i="1" s="1"/>
  <c r="K17" i="7"/>
  <c r="K18" i="7"/>
  <c r="K19" i="7"/>
  <c r="K20" i="7"/>
  <c r="K21" i="7"/>
  <c r="K22" i="7"/>
  <c r="E2" i="7"/>
  <c r="H23" i="7"/>
  <c r="F23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A3" i="7"/>
  <c r="A4" i="7" s="1"/>
  <c r="A5" i="7" s="1"/>
  <c r="A6" i="7" s="1"/>
  <c r="A6" i="4" l="1"/>
  <c r="A7" i="7"/>
  <c r="K23" i="5"/>
  <c r="K23" i="9"/>
  <c r="A4" i="5"/>
  <c r="A6" i="1"/>
  <c r="A7" i="1" s="1"/>
  <c r="K23" i="1"/>
  <c r="K23" i="7"/>
  <c r="K23" i="4"/>
  <c r="H23" i="6"/>
  <c r="F23" i="6"/>
  <c r="A23" i="6"/>
  <c r="A24" i="6"/>
  <c r="A25" i="6"/>
  <c r="B25" i="6" s="1"/>
  <c r="A32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3" i="6"/>
  <c r="E2" i="6"/>
  <c r="A3" i="6"/>
  <c r="A4" i="6" s="1"/>
  <c r="A5" i="6" s="1"/>
  <c r="A7" i="4" l="1"/>
  <c r="A8" i="7"/>
  <c r="A8" i="1"/>
  <c r="K23" i="6"/>
  <c r="B32" i="6"/>
  <c r="A5" i="5"/>
  <c r="A6" i="6"/>
  <c r="A7" i="6" s="1"/>
  <c r="A8" i="4" l="1"/>
  <c r="A6" i="5"/>
  <c r="A9" i="7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8" i="6"/>
  <c r="A9" i="4" l="1"/>
  <c r="A7" i="5"/>
  <c r="A10" i="7"/>
  <c r="A9" i="6"/>
  <c r="A10" i="4" l="1"/>
  <c r="A8" i="5"/>
  <c r="A11" i="7"/>
  <c r="A10" i="6"/>
  <c r="A11" i="4" l="1"/>
  <c r="A9" i="5"/>
  <c r="A12" i="7"/>
  <c r="A11" i="6"/>
  <c r="A12" i="4" l="1"/>
  <c r="A10" i="5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13" i="7"/>
  <c r="A12" i="6"/>
  <c r="A13" i="4" l="1"/>
  <c r="A14" i="7"/>
  <c r="A15" i="7" s="1"/>
  <c r="A16" i="7" s="1"/>
  <c r="A17" i="7" s="1"/>
  <c r="A18" i="7" s="1"/>
  <c r="A19" i="7" s="1"/>
  <c r="A20" i="7" s="1"/>
  <c r="A21" i="7" s="1"/>
  <c r="A22" i="7" s="1"/>
  <c r="C22" i="7" s="1"/>
  <c r="A13" i="6"/>
  <c r="A14" i="4" l="1"/>
  <c r="A14" i="6"/>
  <c r="A15" i="4" l="1"/>
  <c r="A16" i="4" s="1"/>
  <c r="A17" i="4" s="1"/>
  <c r="A18" i="4" s="1"/>
  <c r="A19" i="4" s="1"/>
  <c r="A20" i="4" s="1"/>
  <c r="A21" i="4" s="1"/>
  <c r="A22" i="4" s="1"/>
  <c r="A15" i="6"/>
  <c r="A16" i="6" l="1"/>
  <c r="A17" i="6" s="1"/>
  <c r="A18" i="6" s="1"/>
  <c r="A19" i="6" s="1"/>
  <c r="A20" i="6" s="1"/>
  <c r="A21" i="6" s="1"/>
  <c r="A22" i="6" s="1"/>
</calcChain>
</file>

<file path=xl/sharedStrings.xml><?xml version="1.0" encoding="utf-8"?>
<sst xmlns="http://schemas.openxmlformats.org/spreadsheetml/2006/main" count="330" uniqueCount="113">
  <si>
    <t>MRP</t>
  </si>
  <si>
    <t>Haldiram</t>
  </si>
  <si>
    <t>200 gm</t>
  </si>
  <si>
    <t>DATE</t>
  </si>
  <si>
    <t>WEIGHT</t>
  </si>
  <si>
    <t>23.08.2018</t>
  </si>
  <si>
    <t>24.08.2018</t>
  </si>
  <si>
    <t>20 gm</t>
  </si>
  <si>
    <t>PRODUCT_CODE</t>
  </si>
  <si>
    <t>PRODUCT_NAME</t>
  </si>
  <si>
    <t>PRODUCT_ID</t>
  </si>
  <si>
    <t>Amul</t>
  </si>
  <si>
    <t>S.No</t>
  </si>
  <si>
    <t>PRODUCT MAPPING</t>
  </si>
  <si>
    <t>QTY</t>
  </si>
  <si>
    <t>PRICE</t>
  </si>
  <si>
    <t>S.NO</t>
  </si>
  <si>
    <t>CODE</t>
  </si>
  <si>
    <t>COST</t>
  </si>
  <si>
    <t>UNIT</t>
  </si>
  <si>
    <t>PCS</t>
  </si>
  <si>
    <t>Voucher Entry</t>
  </si>
  <si>
    <t>Britannia</t>
  </si>
  <si>
    <t>Sample</t>
  </si>
  <si>
    <t>Biscutes</t>
  </si>
  <si>
    <t>NOS</t>
  </si>
  <si>
    <t>BiskFarm</t>
  </si>
  <si>
    <t>Chocklet</t>
  </si>
  <si>
    <t>Cadbury</t>
  </si>
  <si>
    <t>Namkin</t>
  </si>
  <si>
    <t>Butter</t>
  </si>
  <si>
    <t>Taza</t>
  </si>
  <si>
    <t>ITEM_TYPE</t>
  </si>
  <si>
    <t>ITEM_CODE</t>
  </si>
  <si>
    <t>Cheese</t>
  </si>
  <si>
    <t>Cool</t>
  </si>
  <si>
    <t>Ghee</t>
  </si>
  <si>
    <t>Cream</t>
  </si>
  <si>
    <t>Milk</t>
  </si>
  <si>
    <t>Paneer</t>
  </si>
  <si>
    <t>Dudh</t>
  </si>
  <si>
    <t>Aloo Bhujia</t>
  </si>
  <si>
    <t>Bhujia</t>
  </si>
  <si>
    <t>Mung Dal</t>
  </si>
  <si>
    <t>Navratan</t>
  </si>
  <si>
    <t>All in One</t>
  </si>
  <si>
    <t>Khatta Mittha</t>
  </si>
  <si>
    <t>Jhal Muri</t>
  </si>
  <si>
    <t>Ratlmi Mixture</t>
  </si>
  <si>
    <t>Dalbiji</t>
  </si>
  <si>
    <t>Pancharatn Mix</t>
  </si>
  <si>
    <t>Sahi Mixture</t>
  </si>
  <si>
    <t>Dairy Milk</t>
  </si>
  <si>
    <t>Cadbury Celebration</t>
  </si>
  <si>
    <t>Oreo Biscuit</t>
  </si>
  <si>
    <t>Dairy milk Silk Bubbly</t>
  </si>
  <si>
    <t>Dairy Milk Silk fruit</t>
  </si>
  <si>
    <t>5 Star</t>
  </si>
  <si>
    <t>Googly Biscuit</t>
  </si>
  <si>
    <t>The Top</t>
  </si>
  <si>
    <t>Mast Jeera</t>
  </si>
  <si>
    <t>Biskfarm Cake</t>
  </si>
  <si>
    <t>Cake</t>
  </si>
  <si>
    <t>Marrie Gold</t>
  </si>
  <si>
    <t>Nutri Choice</t>
  </si>
  <si>
    <t>Bour Bon</t>
  </si>
  <si>
    <t>Rusk</t>
  </si>
  <si>
    <t>Treats</t>
  </si>
  <si>
    <t>B.Cookies</t>
  </si>
  <si>
    <t>Good Day</t>
  </si>
  <si>
    <t>Biskfarm Cake1</t>
  </si>
  <si>
    <t>Biskfarm Cake2</t>
  </si>
  <si>
    <t>Butter-Milk</t>
  </si>
  <si>
    <t>Nutri Choice For</t>
  </si>
  <si>
    <t>Cadbury Celebration34</t>
  </si>
  <si>
    <t>Navratan New</t>
  </si>
  <si>
    <t>PCODE</t>
  </si>
  <si>
    <t>30-09-2018</t>
  </si>
  <si>
    <t>200 GM</t>
  </si>
  <si>
    <t>30-09-2019</t>
  </si>
  <si>
    <t>30-09-2020</t>
  </si>
  <si>
    <t>30-09-2021</t>
  </si>
  <si>
    <t>30-09-2022</t>
  </si>
  <si>
    <t>30-09-2023</t>
  </si>
  <si>
    <t>30-09-2024</t>
  </si>
  <si>
    <t>30-09-2025</t>
  </si>
  <si>
    <t>30-09-2026</t>
  </si>
  <si>
    <t>30-09-2027</t>
  </si>
  <si>
    <t>30-09-2028</t>
  </si>
  <si>
    <t>30-09-2029</t>
  </si>
  <si>
    <t>30-09-2030</t>
  </si>
  <si>
    <t>30-09-2031</t>
  </si>
  <si>
    <t>30-09-2032</t>
  </si>
  <si>
    <t>30-09-2033</t>
  </si>
  <si>
    <t>30-09-2034</t>
  </si>
  <si>
    <t>30-09-2035</t>
  </si>
  <si>
    <t>30-09-2036</t>
  </si>
  <si>
    <t>30-09-2037</t>
  </si>
  <si>
    <t>201 GM</t>
  </si>
  <si>
    <t>202 GM</t>
  </si>
  <si>
    <t>203 GM</t>
  </si>
  <si>
    <t>204 GM</t>
  </si>
  <si>
    <t>205 GM</t>
  </si>
  <si>
    <t>206 GM</t>
  </si>
  <si>
    <t>207 GM</t>
  </si>
  <si>
    <t>208 GM</t>
  </si>
  <si>
    <t>209 GM</t>
  </si>
  <si>
    <t>3 gm</t>
  </si>
  <si>
    <t xml:space="preserve"> - Select -</t>
  </si>
  <si>
    <t>6 k</t>
  </si>
  <si>
    <t>56 gm</t>
  </si>
  <si>
    <t>20 grm</t>
  </si>
  <si>
    <t>456 grm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</si>
</sst>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_);[Red]\(0.00\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lgerian"/>
      <family val="5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rgb="FF454545"/>
      <name val="Courier New"/>
      <family val="3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5A5A5"/>
      </patternFill>
    </fill>
  </fills>
  <borders count="2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4" fillId="10" borderId="15" applyNumberFormat="0" applyAlignment="0" applyProtection="0"/>
  </cellStyleXfs>
  <cellXfs count="74">
    <xf numFmtId="0" fontId="0" fillId="0" borderId="0" xfId="0"/>
    <xf numFmtId="0" fontId="0" fillId="2" borderId="0" xfId="0" applyFill="1" applyBorder="1" applyAlignment="1" applyProtection="1">
      <alignment horizontal="center" vertical="center"/>
      <protection locked="0"/>
    </xf>
    <xf numFmtId="0" fontId="0" fillId="0" borderId="0" xfId="0" applyProtection="1"/>
    <xf numFmtId="0" fontId="4" fillId="7" borderId="4" xfId="0" applyFont="1" applyFill="1" applyBorder="1" applyAlignment="1" applyProtection="1">
      <alignment horizontal="center" vertical="center"/>
    </xf>
    <xf numFmtId="0" fontId="4" fillId="7" borderId="5" xfId="0" applyFont="1" applyFill="1" applyBorder="1" applyAlignment="1" applyProtection="1">
      <alignment horizontal="center" vertical="center"/>
    </xf>
    <xf numFmtId="0" fontId="4" fillId="7" borderId="6" xfId="0" applyFont="1" applyFill="1" applyBorder="1" applyAlignment="1" applyProtection="1">
      <alignment horizontal="center" vertical="center"/>
    </xf>
    <xf numFmtId="0" fontId="0" fillId="3" borderId="2" xfId="0" applyFill="1" applyBorder="1" applyAlignment="1" applyProtection="1">
      <alignment horizontal="center" vertical="center"/>
    </xf>
    <xf numFmtId="0" fontId="0" fillId="4" borderId="0" xfId="0" applyFill="1" applyBorder="1" applyAlignment="1" applyProtection="1">
      <alignment horizontal="center" vertical="center"/>
    </xf>
    <xf numFmtId="0" fontId="0" fillId="6" borderId="3" xfId="0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1" fillId="4" borderId="4" xfId="0" applyFont="1" applyFill="1" applyBorder="1" applyAlignment="1" applyProtection="1">
      <alignment horizontal="center" vertical="center"/>
    </xf>
    <xf numFmtId="0" fontId="1" fillId="4" borderId="5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</xf>
    <xf numFmtId="164" fontId="1" fillId="4" borderId="6" xfId="1" applyNumberFormat="1" applyFont="1" applyFill="1" applyBorder="1" applyAlignment="1" applyProtection="1">
      <alignment horizontal="center" vertical="center"/>
    </xf>
    <xf numFmtId="0" fontId="0" fillId="9" borderId="2" xfId="0" applyFill="1" applyBorder="1" applyAlignment="1" applyProtection="1">
      <alignment horizontal="center" vertical="center"/>
    </xf>
    <xf numFmtId="0" fontId="0" fillId="9" borderId="0" xfId="0" applyFill="1" applyBorder="1" applyAlignment="1" applyProtection="1">
      <alignment horizontal="center" vertical="center"/>
    </xf>
    <xf numFmtId="164" fontId="0" fillId="9" borderId="3" xfId="1" applyNumberFormat="1" applyFont="1" applyFill="1" applyBorder="1" applyAlignment="1" applyProtection="1">
      <alignment horizontal="center" vertical="center"/>
    </xf>
    <xf numFmtId="164" fontId="1" fillId="9" borderId="5" xfId="1" applyNumberFormat="1" applyFont="1" applyFill="1" applyBorder="1" applyAlignment="1" applyProtection="1">
      <alignment horizontal="center" vertical="center"/>
    </xf>
    <xf numFmtId="0" fontId="1" fillId="9" borderId="5" xfId="0" applyFont="1" applyFill="1" applyBorder="1" applyAlignment="1" applyProtection="1">
      <alignment horizontal="center" vertical="center"/>
    </xf>
    <xf numFmtId="164" fontId="1" fillId="9" borderId="6" xfId="1" applyNumberFormat="1" applyFont="1" applyFill="1" applyBorder="1" applyAlignment="1" applyProtection="1">
      <alignment horizontal="center" vertical="center"/>
    </xf>
    <xf numFmtId="164" fontId="0" fillId="0" borderId="0" xfId="1" applyNumberFormat="1" applyFont="1" applyAlignment="1" applyProtection="1">
      <alignment horizontal="center" vertical="center"/>
    </xf>
    <xf numFmtId="0" fontId="1" fillId="5" borderId="7" xfId="0" applyFont="1" applyFill="1" applyBorder="1" applyAlignment="1" applyProtection="1">
      <alignment horizontal="center" vertical="center"/>
      <protection locked="0"/>
    </xf>
    <xf numFmtId="0" fontId="0" fillId="5" borderId="7" xfId="0" applyFill="1" applyBorder="1" applyAlignment="1" applyProtection="1">
      <alignment horizontal="center" vertical="center"/>
      <protection locked="0"/>
    </xf>
    <xf numFmtId="0" fontId="1" fillId="5" borderId="8" xfId="0" applyFont="1" applyFill="1" applyBorder="1" applyAlignment="1" applyProtection="1">
      <alignment horizontal="center" vertical="center"/>
      <protection locked="0"/>
    </xf>
    <xf numFmtId="0" fontId="0" fillId="5" borderId="8" xfId="0" applyFill="1" applyBorder="1" applyAlignment="1" applyProtection="1">
      <alignment horizontal="center" vertical="center"/>
      <protection locked="0"/>
    </xf>
    <xf numFmtId="0" fontId="0" fillId="5" borderId="7" xfId="0" applyFill="1" applyBorder="1" applyAlignment="1" applyProtection="1">
      <alignment horizontal="left" vertical="center"/>
      <protection locked="0"/>
    </xf>
    <xf numFmtId="0" fontId="2" fillId="5" borderId="7" xfId="0" applyFont="1" applyFill="1" applyBorder="1" applyAlignment="1" applyProtection="1">
      <alignment horizontal="left" vertical="center"/>
      <protection locked="0"/>
    </xf>
    <xf numFmtId="0" fontId="0" fillId="5" borderId="8" xfId="0" applyFill="1" applyBorder="1" applyAlignment="1" applyProtection="1">
      <alignment horizontal="left" vertical="center"/>
      <protection locked="0"/>
    </xf>
    <xf numFmtId="164" fontId="1" fillId="9" borderId="1" xfId="1" applyNumberFormat="1" applyFont="1" applyFill="1" applyBorder="1" applyAlignment="1" applyProtection="1">
      <alignment horizontal="center" vertical="center"/>
    </xf>
    <xf numFmtId="0" fontId="1" fillId="9" borderId="1" xfId="0" applyFont="1" applyFill="1" applyBorder="1" applyAlignment="1" applyProtection="1">
      <alignment horizontal="center" vertical="center"/>
    </xf>
    <xf numFmtId="164" fontId="1" fillId="9" borderId="10" xfId="1" applyNumberFormat="1" applyFont="1" applyFill="1" applyBorder="1" applyAlignment="1" applyProtection="1">
      <alignment horizontal="center" vertical="center"/>
    </xf>
    <xf numFmtId="0" fontId="6" fillId="9" borderId="7" xfId="0" applyFont="1" applyFill="1" applyBorder="1" applyProtection="1"/>
    <xf numFmtId="0" fontId="7" fillId="2" borderId="7" xfId="0" applyFont="1" applyFill="1" applyBorder="1" applyAlignment="1" applyProtection="1">
      <alignment horizontal="center" vertical="center"/>
    </xf>
    <xf numFmtId="0" fontId="6" fillId="2" borderId="7" xfId="0" applyFont="1" applyFill="1" applyBorder="1" applyAlignment="1" applyProtection="1">
      <alignment horizontal="left"/>
    </xf>
    <xf numFmtId="0" fontId="6" fillId="2" borderId="7" xfId="0" applyFont="1" applyFill="1" applyBorder="1" applyProtection="1"/>
    <xf numFmtId="0" fontId="0" fillId="0" borderId="0" xfId="0" applyAlignment="1" applyProtection="1">
      <alignment horizontal="left"/>
    </xf>
    <xf numFmtId="0" fontId="1" fillId="0" borderId="0" xfId="0" applyFont="1" applyProtection="1"/>
    <xf numFmtId="0" fontId="2" fillId="0" borderId="0" xfId="0" applyFont="1" applyProtection="1"/>
    <xf numFmtId="0" fontId="0" fillId="4" borderId="3" xfId="0" applyFill="1" applyBorder="1" applyAlignment="1" applyProtection="1">
      <alignment horizontal="center" vertical="center"/>
    </xf>
    <xf numFmtId="0" fontId="0" fillId="0" borderId="0" xfId="0"/>
    <xf numFmtId="0" fontId="8" fillId="0" borderId="0" xfId="0" applyFont="1"/>
    <xf numFmtId="0" fontId="8" fillId="0" borderId="0" xfId="0" quotePrefix="1" applyFont="1"/>
    <xf numFmtId="0" fontId="1" fillId="4" borderId="11" xfId="0" applyFont="1" applyFill="1" applyBorder="1" applyAlignment="1" applyProtection="1">
      <alignment horizontal="center" vertical="center"/>
    </xf>
    <xf numFmtId="0" fontId="1" fillId="5" borderId="12" xfId="0" applyFont="1" applyFill="1" applyBorder="1" applyAlignment="1" applyProtection="1">
      <alignment horizontal="center" vertical="center"/>
      <protection locked="0"/>
    </xf>
    <xf numFmtId="0" fontId="0" fillId="5" borderId="12" xfId="0" applyFill="1" applyBorder="1" applyAlignment="1" applyProtection="1">
      <alignment horizontal="center" vertical="center"/>
      <protection locked="0"/>
    </xf>
    <xf numFmtId="0" fontId="1" fillId="4" borderId="13" xfId="0" applyFont="1" applyFill="1" applyBorder="1" applyAlignment="1" applyProtection="1">
      <alignment horizontal="center" vertical="center"/>
    </xf>
    <xf numFmtId="164" fontId="1" fillId="4" borderId="14" xfId="1" applyNumberFormat="1" applyFont="1" applyFill="1" applyBorder="1" applyAlignment="1" applyProtection="1">
      <alignment horizontal="center" vertical="center"/>
    </xf>
    <xf numFmtId="0" fontId="9" fillId="9" borderId="0" xfId="0" quotePrefix="1" applyFont="1" applyFill="1" applyBorder="1" applyAlignment="1" applyProtection="1">
      <alignment horizontal="center" vertical="center"/>
      <protection locked="0"/>
    </xf>
    <xf numFmtId="0" fontId="0" fillId="9" borderId="0" xfId="0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left" vertical="center"/>
      <protection locked="0"/>
    </xf>
    <xf numFmtId="0" fontId="4" fillId="10" borderId="16" xfId="2" quotePrefix="1" applyBorder="1" applyAlignment="1" applyProtection="1">
      <alignment horizontal="left" vertical="top"/>
      <protection locked="0"/>
    </xf>
    <xf numFmtId="0" fontId="4" fillId="7" borderId="17" xfId="0" applyFont="1" applyFill="1" applyBorder="1" applyAlignment="1" applyProtection="1">
      <alignment horizontal="center" vertical="center"/>
    </xf>
    <xf numFmtId="0" fontId="4" fillId="7" borderId="18" xfId="0" applyFont="1" applyFill="1" applyBorder="1" applyAlignment="1" applyProtection="1">
      <alignment horizontal="center" vertical="center"/>
    </xf>
    <xf numFmtId="0" fontId="4" fillId="7" borderId="19" xfId="0" applyFont="1" applyFill="1" applyBorder="1" applyAlignment="1" applyProtection="1">
      <alignment horizontal="center" vertical="center"/>
    </xf>
    <xf numFmtId="0" fontId="4" fillId="10" borderId="20" xfId="2" applyBorder="1" applyAlignment="1" applyProtection="1">
      <alignment horizontal="center" vertical="center"/>
    </xf>
    <xf numFmtId="0" fontId="4" fillId="10" borderId="21" xfId="2" applyBorder="1" applyAlignment="1" applyProtection="1">
      <alignment horizontal="center" vertical="center"/>
    </xf>
    <xf numFmtId="0" fontId="0" fillId="2" borderId="22" xfId="0" applyFill="1" applyBorder="1" applyAlignment="1" applyProtection="1">
      <alignment horizontal="left" vertical="center"/>
      <protection locked="0"/>
    </xf>
    <xf numFmtId="0" fontId="4" fillId="10" borderId="16" xfId="2" quotePrefix="1" applyBorder="1" applyAlignment="1" applyProtection="1">
      <alignment horizontal="left" vertical="top"/>
    </xf>
    <xf numFmtId="0" fontId="5" fillId="8" borderId="4" xfId="0" applyFont="1" applyFill="1" applyBorder="1" applyAlignment="1" applyProtection="1">
      <alignment horizontal="center" vertical="center"/>
    </xf>
    <xf numFmtId="0" fontId="5" fillId="8" borderId="5" xfId="0" applyFont="1" applyFill="1" applyBorder="1" applyAlignment="1" applyProtection="1">
      <alignment horizontal="center" vertical="center"/>
    </xf>
    <xf numFmtId="0" fontId="5" fillId="8" borderId="6" xfId="0" applyFont="1" applyFill="1" applyBorder="1" applyAlignment="1" applyProtection="1">
      <alignment horizontal="center" vertical="center"/>
    </xf>
    <xf numFmtId="164" fontId="1" fillId="9" borderId="5" xfId="1" applyNumberFormat="1" applyFont="1" applyFill="1" applyBorder="1" applyAlignment="1" applyProtection="1">
      <alignment horizontal="center" vertical="center"/>
    </xf>
    <xf numFmtId="0" fontId="0" fillId="9" borderId="4" xfId="0" applyFill="1" applyBorder="1" applyAlignment="1" applyProtection="1">
      <alignment horizontal="center" vertical="center"/>
    </xf>
    <xf numFmtId="0" fontId="0" fillId="9" borderId="5" xfId="0" applyFill="1" applyBorder="1" applyAlignment="1" applyProtection="1">
      <alignment horizontal="center" vertical="center"/>
    </xf>
    <xf numFmtId="0" fontId="0" fillId="9" borderId="9" xfId="0" applyFill="1" applyBorder="1" applyAlignment="1" applyProtection="1">
      <alignment horizontal="center" vertical="center"/>
    </xf>
    <xf numFmtId="0" fontId="0" fillId="9" borderId="1" xfId="0" applyFill="1" applyBorder="1" applyAlignment="1" applyProtection="1">
      <alignment horizontal="center" vertical="center"/>
    </xf>
    <xf numFmtId="164" fontId="1" fillId="9" borderId="1" xfId="1" applyNumberFormat="1" applyFont="1" applyFill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/>
    </xf>
    <xf numFmtId="0" fontId="1" fillId="5" borderId="4" xfId="0" applyFont="1" applyFill="1" applyBorder="1" applyAlignment="1" applyProtection="1">
      <alignment horizontal="center" vertical="center"/>
    </xf>
    <xf numFmtId="0" fontId="1" fillId="5" borderId="5" xfId="0" applyFont="1" applyFill="1" applyBorder="1" applyAlignment="1" applyProtection="1">
      <alignment horizontal="center" vertical="center"/>
    </xf>
    <xf numFmtId="0" fontId="1" fillId="5" borderId="6" xfId="0" applyFont="1" applyFill="1" applyBorder="1" applyAlignment="1" applyProtection="1">
      <alignment horizontal="center" vertical="center"/>
    </xf>
    <xf numFmtId="0" fontId="1" fillId="5" borderId="9" xfId="0" applyFont="1" applyFill="1" applyBorder="1" applyAlignment="1" applyProtection="1">
      <alignment horizontal="center" vertical="center"/>
    </xf>
    <xf numFmtId="0" fontId="1" fillId="5" borderId="1" xfId="0" applyFont="1" applyFill="1" applyBorder="1" applyAlignment="1" applyProtection="1">
      <alignment horizontal="center" vertical="center"/>
    </xf>
    <xf numFmtId="0" fontId="1" fillId="5" borderId="10" xfId="0" applyFont="1" applyFill="1" applyBorder="1" applyAlignment="1" applyProtection="1">
      <alignment horizontal="center" vertical="center"/>
    </xf>
  </cellXfs>
  <cellStyles count="3">
    <cellStyle name="Check Cell" xfId="2" builtinId="23"/>
    <cellStyle name="Comma" xfId="1" builtinId="3"/>
    <cellStyle name="Normal" xfId="0" builtinId="0"/>
  </cellStyles>
  <dxfs count="12">
    <dxf>
      <font>
        <b/>
        <i val="0"/>
        <strike val="0"/>
        <color rgb="FF0070C0"/>
      </font>
      <fill>
        <gradientFill type="path">
          <stop position="0">
            <color rgb="FF92D050"/>
          </stop>
          <stop position="1">
            <color theme="6" tint="0.80001220740379042"/>
          </stop>
        </gradient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lor rgb="FF0070C0"/>
      </font>
      <fill>
        <gradientFill type="path">
          <stop position="0">
            <color rgb="FF92D050"/>
          </stop>
          <stop position="1">
            <color theme="6" tint="0.80001220740379042"/>
          </stop>
        </gradient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lor rgb="FF0070C0"/>
      </font>
      <fill>
        <gradientFill type="path">
          <stop position="0">
            <color rgb="FF92D050"/>
          </stop>
          <stop position="1">
            <color theme="6" tint="0.80001220740379042"/>
          </stop>
        </gradient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lor rgb="FF0070C0"/>
      </font>
      <fill>
        <gradientFill type="path">
          <stop position="0">
            <color rgb="FF92D050"/>
          </stop>
          <stop position="1">
            <color theme="6" tint="0.80001220740379042"/>
          </stop>
        </gradient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32"/>
  <sheetViews>
    <sheetView showGridLines="0" showRowColHeaders="0" tabSelected="1" zoomScaleNormal="100" workbookViewId="0">
      <selection activeCell="O11" sqref="O11"/>
    </sheetView>
  </sheetViews>
  <sheetFormatPr defaultRowHeight="15" x14ac:dyDescent="0.25"/>
  <cols>
    <col min="1" max="1" width="5.42578125" style="9" bestFit="1" customWidth="1"/>
    <col min="2" max="2" width="12.42578125" style="9" customWidth="1"/>
    <col min="3" max="3" width="20.140625" style="9" customWidth="1"/>
    <col min="4" max="4" width="10.140625" style="9" bestFit="1" customWidth="1"/>
    <col min="5" max="5" width="19.42578125" style="9" bestFit="1" customWidth="1"/>
    <col min="6" max="6" width="10.140625" style="9" bestFit="1" customWidth="1"/>
    <col min="7" max="7" width="5.42578125" style="9" bestFit="1" customWidth="1"/>
    <col min="8" max="8" width="11.140625" style="9" customWidth="1"/>
    <col min="9" max="9" width="12.42578125" style="9" customWidth="1"/>
    <col min="10" max="10" width="13.42578125" style="9" customWidth="1"/>
    <col min="11" max="11" width="9.5703125" style="20" bestFit="1" customWidth="1"/>
    <col min="12" max="12" width="12" style="9" bestFit="1" customWidth="1"/>
    <col min="13" max="13" width="12.42578125" style="9" bestFit="1" customWidth="1"/>
    <col min="14" max="16" width="9.140625" style="9"/>
    <col min="17" max="17" width="11.28515625" style="9" bestFit="1" customWidth="1"/>
    <col min="18" max="16384" width="9.140625" style="9"/>
  </cols>
  <sheetData>
    <row r="1" spans="1:17" ht="16.5" thickBot="1" x14ac:dyDescent="0.3">
      <c r="A1" s="58" t="s">
        <v>21</v>
      </c>
      <c r="B1" s="59"/>
      <c r="C1" s="59"/>
      <c r="D1" s="59"/>
      <c r="E1" s="59"/>
      <c r="F1" s="59"/>
      <c r="G1" s="59"/>
      <c r="H1" s="59"/>
      <c r="I1" s="59"/>
      <c r="J1" s="59"/>
      <c r="K1" s="60"/>
      <c r="Q1" s="41"/>
    </row>
    <row r="2" spans="1:17" x14ac:dyDescent="0.25">
      <c r="A2" s="45" t="s">
        <v>16</v>
      </c>
      <c r="B2" s="42" t="s">
        <v>76</v>
      </c>
      <c r="C2" s="42" t="s">
        <v>17</v>
      </c>
      <c r="D2" s="42" t="s">
        <v>3</v>
      </c>
      <c r="E2" s="42" t="str">
        <f>UPPER(CONCATENATE(CONFG!B$3,"-","ITEM"))</f>
        <v>AMUL-ITEM</v>
      </c>
      <c r="F2" s="42" t="s">
        <v>14</v>
      </c>
      <c r="G2" s="42" t="s">
        <v>19</v>
      </c>
      <c r="H2" s="42" t="s">
        <v>0</v>
      </c>
      <c r="I2" s="42" t="s">
        <v>15</v>
      </c>
      <c r="J2" s="42" t="s">
        <v>4</v>
      </c>
      <c r="K2" s="46" t="s">
        <v>18</v>
      </c>
    </row>
    <row r="3" spans="1:17" x14ac:dyDescent="0.25">
      <c r="A3" s="14">
        <f>IF(ISBLANK($E3), "", IF(ISNUMBER($A2), ($A2+1),1))</f>
        <v>1</v>
      </c>
      <c r="B3" s="15" t="str">
        <f>IFERROR(IF(VLOOKUP($E3,CONFG!$B$17:$C$29,2,FALSE)=0, " ",VLOOKUP($E3,CONFG!$B$17:$C$29,2,FALSE))," ")</f>
        <v xml:space="preserve"> </v>
      </c>
      <c r="C3" s="48" t="str">
        <f>IF($B3=" "," ",UPPER(CONCATENATE($B3,SUBSTITUTE(TRIM($J3)," ",""))))</f>
        <v xml:space="preserve"> </v>
      </c>
      <c r="D3" s="43" t="s">
        <v>5</v>
      </c>
      <c r="E3" s="44" t="s">
        <v>108</v>
      </c>
      <c r="F3" s="44">
        <v>24</v>
      </c>
      <c r="G3" s="44" t="s">
        <v>20</v>
      </c>
      <c r="H3" s="44">
        <v>20</v>
      </c>
      <c r="I3" s="44">
        <v>18</v>
      </c>
      <c r="J3" s="44" t="s">
        <v>109</v>
      </c>
      <c r="K3" s="16">
        <f t="shared" ref="K3:K22" si="0">$I3*$F3</f>
        <v>432</v>
      </c>
      <c r="P3" s="40"/>
      <c r="Q3" s="40"/>
    </row>
    <row r="4" spans="1:17" x14ac:dyDescent="0.25">
      <c r="A4" s="14">
        <f t="shared" ref="A4:A16" si="1">IF(ISBLANK(E4), "", IF(ISNUMBER($A3), ($A3+1),1))</f>
        <v>2</v>
      </c>
      <c r="B4" s="15" t="str">
        <f>IFERROR(IF(VLOOKUP($E4,CONFG!$B$17:$C$29,2,FALSE)=0, " ",VLOOKUP($E4,CONFG!$B$17:$C$29,2,FALSE))," ")</f>
        <v xml:space="preserve"> </v>
      </c>
      <c r="C4" s="48" t="str">
        <f t="shared" ref="C4:C22" si="2">IF($B4=" "," ",UPPER(CONCATENATE($B4,SUBSTITUTE(TRIM($J4)," ",""))))</f>
        <v xml:space="preserve"> </v>
      </c>
      <c r="D4" s="22"/>
      <c r="E4" s="44" t="s">
        <v>108</v>
      </c>
      <c r="F4" s="22">
        <v>24</v>
      </c>
      <c r="G4" s="22" t="s">
        <v>20</v>
      </c>
      <c r="H4" s="22">
        <v>33</v>
      </c>
      <c r="I4" s="22">
        <v>31.25</v>
      </c>
      <c r="J4" s="22" t="s">
        <v>110</v>
      </c>
      <c r="K4" s="16">
        <f t="shared" si="0"/>
        <v>750</v>
      </c>
      <c r="P4" s="40"/>
      <c r="Q4" s="40"/>
    </row>
    <row r="5" spans="1:17" x14ac:dyDescent="0.25">
      <c r="A5" s="14">
        <f t="shared" si="1"/>
        <v>3</v>
      </c>
      <c r="B5" s="15" t="str">
        <f>IFERROR(IF(VLOOKUP($E5,CONFG!$B$17:$C$29,2,FALSE)=0, " ",VLOOKUP($E5,CONFG!$B$17:$C$29,2,FALSE))," ")</f>
        <v xml:space="preserve"> </v>
      </c>
      <c r="C5" s="48" t="str">
        <f t="shared" si="2"/>
        <v xml:space="preserve"> </v>
      </c>
      <c r="D5" s="22"/>
      <c r="E5" s="44" t="s">
        <v>108</v>
      </c>
      <c r="F5" s="22">
        <v>27</v>
      </c>
      <c r="G5" s="22" t="s">
        <v>20</v>
      </c>
      <c r="H5" s="22">
        <v>10</v>
      </c>
      <c r="I5" s="22">
        <v>9</v>
      </c>
      <c r="J5" s="22"/>
      <c r="K5" s="16">
        <f t="shared" si="0"/>
        <v>243</v>
      </c>
      <c r="P5" s="40"/>
      <c r="Q5" s="40"/>
    </row>
    <row r="6" spans="1:17" x14ac:dyDescent="0.25">
      <c r="A6" s="14">
        <f t="shared" si="1"/>
        <v>4</v>
      </c>
      <c r="B6" s="15" t="str">
        <f>IFERROR(IF(VLOOKUP($E6,CONFG!$B$17:$C$29,2,FALSE)=0, " ",VLOOKUP($E6,CONFG!$B$17:$C$29,2,FALSE))," ")</f>
        <v xml:space="preserve"> </v>
      </c>
      <c r="C6" s="48" t="str">
        <f t="shared" si="2"/>
        <v xml:space="preserve"> </v>
      </c>
      <c r="D6" s="22"/>
      <c r="E6" s="44" t="s">
        <v>108</v>
      </c>
      <c r="F6" s="22">
        <v>120</v>
      </c>
      <c r="G6" s="22" t="s">
        <v>20</v>
      </c>
      <c r="H6" s="22">
        <v>20</v>
      </c>
      <c r="I6" s="22">
        <v>15.83</v>
      </c>
      <c r="J6" s="22"/>
      <c r="K6" s="16">
        <f t="shared" si="0"/>
        <v>1899.6</v>
      </c>
      <c r="P6" s="40"/>
      <c r="Q6" s="40"/>
    </row>
    <row r="7" spans="1:17" x14ac:dyDescent="0.25">
      <c r="A7" s="14">
        <f t="shared" si="1"/>
        <v>5</v>
      </c>
      <c r="B7" s="15" t="str">
        <f>IFERROR(IF(VLOOKUP($E7,CONFG!$B$17:$C$29,2,FALSE)=0, " ",VLOOKUP($E7,CONFG!$B$17:$C$29,2,FALSE))," ")</f>
        <v xml:space="preserve"> </v>
      </c>
      <c r="C7" s="48" t="str">
        <f t="shared" si="2"/>
        <v xml:space="preserve"> </v>
      </c>
      <c r="D7" s="22"/>
      <c r="E7" s="44" t="s">
        <v>108</v>
      </c>
      <c r="F7" s="22">
        <v>20</v>
      </c>
      <c r="G7" s="22" t="s">
        <v>20</v>
      </c>
      <c r="H7" s="22">
        <v>237</v>
      </c>
      <c r="I7" s="22">
        <v>219</v>
      </c>
      <c r="J7" s="22"/>
      <c r="K7" s="16">
        <f t="shared" si="0"/>
        <v>4380</v>
      </c>
      <c r="P7" s="40"/>
      <c r="Q7" s="40"/>
    </row>
    <row r="8" spans="1:17" x14ac:dyDescent="0.25">
      <c r="A8" s="14">
        <f t="shared" si="1"/>
        <v>6</v>
      </c>
      <c r="B8" s="15" t="str">
        <f>IFERROR(IF(VLOOKUP($E8,CONFG!$B$17:$C$29,2,FALSE)=0, " ",VLOOKUP($E8,CONFG!$B$17:$C$29,2,FALSE))," ")</f>
        <v xml:space="preserve"> </v>
      </c>
      <c r="C8" s="48" t="str">
        <f t="shared" si="2"/>
        <v xml:space="preserve"> </v>
      </c>
      <c r="D8" s="22"/>
      <c r="E8" s="44" t="s">
        <v>108</v>
      </c>
      <c r="F8" s="22">
        <v>50</v>
      </c>
      <c r="G8" s="22" t="s">
        <v>20</v>
      </c>
      <c r="H8" s="22">
        <v>10</v>
      </c>
      <c r="I8" s="22">
        <v>8.6</v>
      </c>
      <c r="J8" s="22"/>
      <c r="K8" s="16">
        <f t="shared" si="0"/>
        <v>430</v>
      </c>
      <c r="P8" s="40"/>
      <c r="Q8" s="40"/>
    </row>
    <row r="9" spans="1:17" x14ac:dyDescent="0.25">
      <c r="A9" s="14">
        <f t="shared" si="1"/>
        <v>7</v>
      </c>
      <c r="B9" s="15" t="str">
        <f>IFERROR(IF(VLOOKUP($E9,CONFG!$B$17:$C$29,2,FALSE)=0, " ",VLOOKUP($E9,CONFG!$B$17:$C$29,2,FALSE))," ")</f>
        <v xml:space="preserve"> </v>
      </c>
      <c r="C9" s="48" t="str">
        <f t="shared" si="2"/>
        <v xml:space="preserve"> </v>
      </c>
      <c r="D9" s="22"/>
      <c r="E9" s="44" t="s">
        <v>108</v>
      </c>
      <c r="F9" s="22">
        <v>5</v>
      </c>
      <c r="G9" s="22" t="s">
        <v>20</v>
      </c>
      <c r="H9" s="22">
        <v>225</v>
      </c>
      <c r="I9" s="22">
        <v>210</v>
      </c>
      <c r="J9" s="22"/>
      <c r="K9" s="16">
        <f t="shared" si="0"/>
        <v>1050</v>
      </c>
      <c r="P9" s="40"/>
      <c r="Q9" s="40"/>
    </row>
    <row r="10" spans="1:17" x14ac:dyDescent="0.25">
      <c r="A10" s="14">
        <f t="shared" si="1"/>
        <v>8</v>
      </c>
      <c r="B10" s="15" t="str">
        <f>IFERROR(IF(VLOOKUP($E10,CONFG!$B$17:$C$29,2,FALSE)=0, " ",VLOOKUP($E10,CONFG!$B$17:$C$29,2,FALSE))," ")</f>
        <v xml:space="preserve"> </v>
      </c>
      <c r="C10" s="48" t="str">
        <f t="shared" si="2"/>
        <v xml:space="preserve"> </v>
      </c>
      <c r="D10" s="22"/>
      <c r="E10" s="44" t="s">
        <v>108</v>
      </c>
      <c r="F10" s="22">
        <v>40</v>
      </c>
      <c r="G10" s="22" t="s">
        <v>20</v>
      </c>
      <c r="H10" s="22">
        <v>15</v>
      </c>
      <c r="I10" s="22">
        <v>10.92</v>
      </c>
      <c r="J10" s="22"/>
      <c r="K10" s="16">
        <f t="shared" si="0"/>
        <v>436.8</v>
      </c>
      <c r="P10" s="40"/>
      <c r="Q10" s="40"/>
    </row>
    <row r="11" spans="1:17" x14ac:dyDescent="0.25">
      <c r="A11" s="14">
        <f t="shared" si="1"/>
        <v>9</v>
      </c>
      <c r="B11" s="15" t="str">
        <f>IFERROR(IF(VLOOKUP($E11,CONFG!$B$17:$C$29,2,FALSE)=0, " ",VLOOKUP($E11,CONFG!$B$17:$C$29,2,FALSE))," ")</f>
        <v xml:space="preserve"> </v>
      </c>
      <c r="C11" s="48" t="str">
        <f t="shared" si="2"/>
        <v xml:space="preserve"> </v>
      </c>
      <c r="D11" s="22"/>
      <c r="E11" s="44" t="s">
        <v>108</v>
      </c>
      <c r="F11" s="22">
        <v>12</v>
      </c>
      <c r="G11" s="22" t="s">
        <v>20</v>
      </c>
      <c r="H11" s="22">
        <v>64</v>
      </c>
      <c r="I11" s="22">
        <v>62.5</v>
      </c>
      <c r="J11" s="22"/>
      <c r="K11" s="16">
        <f t="shared" si="0"/>
        <v>750</v>
      </c>
      <c r="P11" s="40"/>
      <c r="Q11" s="40"/>
    </row>
    <row r="12" spans="1:17" x14ac:dyDescent="0.25">
      <c r="A12" s="14">
        <f t="shared" si="1"/>
        <v>10</v>
      </c>
      <c r="B12" s="15" t="str">
        <f>IFERROR(IF(VLOOKUP($E12,CONFG!$B$17:$C$29,2,FALSE)=0, " ",VLOOKUP($E12,CONFG!$B$17:$C$29,2,FALSE))," ")</f>
        <v xml:space="preserve"> </v>
      </c>
      <c r="C12" s="48" t="str">
        <f t="shared" si="2"/>
        <v xml:space="preserve"> </v>
      </c>
      <c r="D12" s="22"/>
      <c r="E12" s="44" t="s">
        <v>108</v>
      </c>
      <c r="F12" s="22">
        <v>12</v>
      </c>
      <c r="G12" s="22" t="s">
        <v>20</v>
      </c>
      <c r="H12" s="22">
        <v>60</v>
      </c>
      <c r="I12" s="22">
        <v>59.16</v>
      </c>
      <c r="J12" s="22"/>
      <c r="K12" s="16">
        <f t="shared" si="0"/>
        <v>709.92</v>
      </c>
      <c r="P12" s="40"/>
    </row>
    <row r="13" spans="1:17" x14ac:dyDescent="0.25">
      <c r="A13" s="14">
        <f t="shared" si="1"/>
        <v>11</v>
      </c>
      <c r="B13" s="15" t="str">
        <f>IFERROR(IF(VLOOKUP($E13,CONFG!$B$17:$C$29,2,FALSE)=0, " ",VLOOKUP($E13,CONFG!$B$17:$C$29,2,FALSE))," ")</f>
        <v xml:space="preserve"> </v>
      </c>
      <c r="C13" s="48" t="str">
        <f t="shared" si="2"/>
        <v xml:space="preserve"> </v>
      </c>
      <c r="D13" s="22"/>
      <c r="E13" s="44" t="s">
        <v>108</v>
      </c>
      <c r="F13" s="22">
        <v>5</v>
      </c>
      <c r="G13" s="22" t="s">
        <v>20</v>
      </c>
      <c r="H13" s="22">
        <v>485</v>
      </c>
      <c r="I13" s="22">
        <v>450</v>
      </c>
      <c r="J13" s="22"/>
      <c r="K13" s="16">
        <f t="shared" si="0"/>
        <v>2250</v>
      </c>
      <c r="P13" s="40"/>
    </row>
    <row r="14" spans="1:17" x14ac:dyDescent="0.25">
      <c r="A14" s="14">
        <f t="shared" si="1"/>
        <v>12</v>
      </c>
      <c r="B14" s="15" t="str">
        <f>IFERROR(IF(VLOOKUP($E14,CONFG!$B$17:$C$29,2,FALSE)=0, " ",VLOOKUP($E14,CONFG!$B$17:$C$29,2,FALSE))," ")</f>
        <v xml:space="preserve"> </v>
      </c>
      <c r="C14" s="48" t="str">
        <f t="shared" si="2"/>
        <v xml:space="preserve"> </v>
      </c>
      <c r="D14" s="22"/>
      <c r="E14" s="44" t="s">
        <v>108</v>
      </c>
      <c r="F14" s="22">
        <v>10</v>
      </c>
      <c r="G14" s="22" t="s">
        <v>20</v>
      </c>
      <c r="H14" s="22">
        <v>57</v>
      </c>
      <c r="I14" s="22">
        <v>53</v>
      </c>
      <c r="J14" s="22"/>
      <c r="K14" s="16">
        <f t="shared" si="0"/>
        <v>530</v>
      </c>
      <c r="P14" s="40"/>
    </row>
    <row r="15" spans="1:17" x14ac:dyDescent="0.25">
      <c r="A15" s="14">
        <f t="shared" si="1"/>
        <v>13</v>
      </c>
      <c r="B15" s="15" t="str">
        <f>IFERROR(IF(VLOOKUP($E15,CONFG!$B$17:$C$29,2,FALSE)=0, " ",VLOOKUP($E15,CONFG!$B$17:$C$29,2,FALSE))," ")</f>
        <v xml:space="preserve"> </v>
      </c>
      <c r="C15" s="48" t="str">
        <f t="shared" si="2"/>
        <v xml:space="preserve"> </v>
      </c>
      <c r="D15" s="22"/>
      <c r="E15" s="44" t="s">
        <v>108</v>
      </c>
      <c r="F15" s="22">
        <v>2</v>
      </c>
      <c r="G15" s="22" t="s">
        <v>20</v>
      </c>
      <c r="H15" s="22">
        <v>500</v>
      </c>
      <c r="I15" s="22">
        <v>460</v>
      </c>
      <c r="J15" s="22"/>
      <c r="K15" s="16">
        <f t="shared" si="0"/>
        <v>920</v>
      </c>
      <c r="P15" s="40"/>
    </row>
    <row r="16" spans="1:17" x14ac:dyDescent="0.25">
      <c r="A16" s="14">
        <f t="shared" si="1"/>
        <v>14</v>
      </c>
      <c r="B16" s="15" t="str">
        <f>IFERROR(IF(VLOOKUP($E16,CONFG!$B$17:$C$29,2,FALSE)=0, " ",VLOOKUP($E16,CONFG!$B$17:$C$29,2,FALSE))," ")</f>
        <v xml:space="preserve"> </v>
      </c>
      <c r="C16" s="48" t="str">
        <f t="shared" si="2"/>
        <v xml:space="preserve"> </v>
      </c>
      <c r="D16" s="21" t="s">
        <v>6</v>
      </c>
      <c r="E16" s="44" t="s">
        <v>108</v>
      </c>
      <c r="F16" s="22">
        <v>40</v>
      </c>
      <c r="G16" s="22" t="s">
        <v>20</v>
      </c>
      <c r="H16" s="22">
        <v>10</v>
      </c>
      <c r="I16" s="22">
        <v>8.8000000000000007</v>
      </c>
      <c r="J16" s="22"/>
      <c r="K16" s="16">
        <f t="shared" si="0"/>
        <v>352</v>
      </c>
      <c r="P16" s="40"/>
    </row>
    <row r="17" spans="1:16" x14ac:dyDescent="0.25">
      <c r="A17" s="14">
        <f>IF(ISBLANK($E17), "", IF(ISNUMBER($A16), ($A16+1),1))</f>
        <v>15</v>
      </c>
      <c r="B17" s="15" t="str">
        <f>IFERROR(IF(VLOOKUP($E17,CONFG!$B$17:$C$29,2,FALSE)=0, " ",VLOOKUP($E17,CONFG!$B$17:$C$29,2,FALSE))," ")</f>
        <v xml:space="preserve"> </v>
      </c>
      <c r="C17" s="48" t="str">
        <f t="shared" si="2"/>
        <v xml:space="preserve"> </v>
      </c>
      <c r="D17" s="22"/>
      <c r="E17" s="44" t="s">
        <v>108</v>
      </c>
      <c r="F17" s="22"/>
      <c r="G17" s="22"/>
      <c r="H17" s="22"/>
      <c r="I17" s="22"/>
      <c r="J17" s="22"/>
      <c r="K17" s="16">
        <f t="shared" si="0"/>
        <v>0</v>
      </c>
      <c r="P17" s="40"/>
    </row>
    <row r="18" spans="1:16" x14ac:dyDescent="0.25">
      <c r="A18" s="14">
        <f t="shared" ref="A18:A25" si="3">IF(ISBLANK(E18), "", IF(ISNUMBER($A17), ($A17+1),1))</f>
        <v>16</v>
      </c>
      <c r="B18" s="15" t="str">
        <f>IFERROR(IF(VLOOKUP($E18,CONFG!$B$17:$C$29,2,FALSE)=0, " ",VLOOKUP($E18,CONFG!$B$17:$C$29,2,FALSE))," ")</f>
        <v xml:space="preserve"> </v>
      </c>
      <c r="C18" s="48" t="str">
        <f t="shared" si="2"/>
        <v xml:space="preserve"> </v>
      </c>
      <c r="D18" s="22"/>
      <c r="E18" s="44" t="s">
        <v>108</v>
      </c>
      <c r="F18" s="22"/>
      <c r="G18" s="22"/>
      <c r="H18" s="22"/>
      <c r="I18" s="22"/>
      <c r="J18" s="22"/>
      <c r="K18" s="16">
        <f t="shared" si="0"/>
        <v>0</v>
      </c>
      <c r="P18" s="40"/>
    </row>
    <row r="19" spans="1:16" x14ac:dyDescent="0.25">
      <c r="A19" s="14">
        <f t="shared" si="3"/>
        <v>17</v>
      </c>
      <c r="B19" s="15" t="str">
        <f>IFERROR(IF(VLOOKUP($E19,CONFG!$B$17:$C$29,2,FALSE)=0, " ",VLOOKUP($E19,CONFG!$B$17:$C$29,2,FALSE))," ")</f>
        <v xml:space="preserve"> </v>
      </c>
      <c r="C19" s="48" t="str">
        <f t="shared" si="2"/>
        <v xml:space="preserve"> </v>
      </c>
      <c r="D19" s="21"/>
      <c r="E19" s="44" t="s">
        <v>108</v>
      </c>
      <c r="F19" s="22"/>
      <c r="G19" s="22"/>
      <c r="H19" s="22"/>
      <c r="I19" s="22"/>
      <c r="J19" s="22"/>
      <c r="K19" s="16">
        <f t="shared" si="0"/>
        <v>0</v>
      </c>
      <c r="P19" s="40"/>
    </row>
    <row r="20" spans="1:16" x14ac:dyDescent="0.25">
      <c r="A20" s="14">
        <f t="shared" si="3"/>
        <v>18</v>
      </c>
      <c r="B20" s="15" t="str">
        <f>IFERROR(IF(VLOOKUP($E20,CONFG!$B$17:$C$29,2,FALSE)=0, " ",VLOOKUP($E20,CONFG!$B$17:$C$29,2,FALSE))," ")</f>
        <v xml:space="preserve"> </v>
      </c>
      <c r="C20" s="48" t="str">
        <f t="shared" si="2"/>
        <v xml:space="preserve"> </v>
      </c>
      <c r="D20" s="22"/>
      <c r="E20" s="44" t="s">
        <v>108</v>
      </c>
      <c r="F20" s="22"/>
      <c r="G20" s="22"/>
      <c r="H20" s="22"/>
      <c r="I20" s="22"/>
      <c r="J20" s="22"/>
      <c r="K20" s="16">
        <f t="shared" si="0"/>
        <v>0</v>
      </c>
      <c r="P20" s="40"/>
    </row>
    <row r="21" spans="1:16" x14ac:dyDescent="0.25">
      <c r="A21" s="14">
        <f t="shared" si="3"/>
        <v>19</v>
      </c>
      <c r="B21" s="15" t="str">
        <f>IFERROR(IF(VLOOKUP($E21,CONFG!$B$17:$C$29,2,FALSE)=0, " ",VLOOKUP($E21,CONFG!$B$17:$C$29,2,FALSE))," ")</f>
        <v xml:space="preserve"> </v>
      </c>
      <c r="C21" s="48" t="str">
        <f t="shared" si="2"/>
        <v xml:space="preserve"> </v>
      </c>
      <c r="D21" s="22"/>
      <c r="E21" s="44" t="s">
        <v>108</v>
      </c>
      <c r="F21" s="22"/>
      <c r="G21" s="22"/>
      <c r="H21" s="22"/>
      <c r="I21" s="22"/>
      <c r="J21" s="22"/>
      <c r="K21" s="16">
        <f t="shared" si="0"/>
        <v>0</v>
      </c>
      <c r="P21" s="40"/>
    </row>
    <row r="22" spans="1:16" ht="15.75" thickBot="1" x14ac:dyDescent="0.3">
      <c r="A22" s="14">
        <f t="shared" si="3"/>
        <v>20</v>
      </c>
      <c r="B22" s="15" t="str">
        <f>IFERROR(IF(VLOOKUP($E22,CONFG!$B$17:$C$29,2,FALSE)=0, " ",VLOOKUP($E22,CONFG!$B$17:$C$29,2,FALSE))," ")</f>
        <v xml:space="preserve"> </v>
      </c>
      <c r="C22" s="48" t="str">
        <f t="shared" si="2"/>
        <v xml:space="preserve"> </v>
      </c>
      <c r="D22" s="23"/>
      <c r="E22" s="44" t="s">
        <v>108</v>
      </c>
      <c r="F22" s="24"/>
      <c r="G22" s="24"/>
      <c r="H22" s="24"/>
      <c r="I22" s="24"/>
      <c r="J22" s="24"/>
      <c r="K22" s="16">
        <f t="shared" si="0"/>
        <v>0</v>
      </c>
      <c r="P22" s="40"/>
    </row>
    <row r="23" spans="1:16" ht="15.75" thickBot="1" x14ac:dyDescent="0.3">
      <c r="A23" s="62" t="str">
        <f t="shared" si="3"/>
        <v/>
      </c>
      <c r="B23" s="63"/>
      <c r="C23" s="63"/>
      <c r="D23" s="63"/>
      <c r="E23" s="63"/>
      <c r="F23" s="17">
        <f>SUM(F3:F22)</f>
        <v>391</v>
      </c>
      <c r="G23" s="18"/>
      <c r="H23" s="17">
        <f>SUM(H3:H22)</f>
        <v>1746</v>
      </c>
      <c r="I23" s="61"/>
      <c r="J23" s="61"/>
      <c r="K23" s="19">
        <f>SUM(K3:K22)</f>
        <v>15133.32</v>
      </c>
    </row>
    <row r="24" spans="1:16" x14ac:dyDescent="0.25">
      <c r="A24" s="9" t="str">
        <f t="shared" si="3"/>
        <v/>
      </c>
      <c r="B24" s="9" t="str">
        <f>IFERROR(VLOOKUP(TRIM(IF(IF(LEN(TRIM($E24))=0,0,LEN(TRIM($E24))-LEN(SUBSTITUTE($E24," ",""))+1)=3,RIGHT($E24,LEN($E24) - SEARCH(" ", $E24, SEARCH(" ", $E24) + 1)),RIGHT($E24,LEN($E24)-SEARCH(" ",$E24)+1))),CONFG!$B$18:$C$30,2,FALSE), " ")</f>
        <v xml:space="preserve"> </v>
      </c>
    </row>
    <row r="25" spans="1:16" x14ac:dyDescent="0.25">
      <c r="A25" s="9" t="str">
        <f t="shared" si="3"/>
        <v/>
      </c>
      <c r="B25" s="9" t="str">
        <f>IF(ISNUMBER($A25),CONFG!$C$3,"")</f>
        <v/>
      </c>
    </row>
    <row r="32" spans="1:16" x14ac:dyDescent="0.25">
      <c r="A32" s="9" t="str">
        <f>IF(ISBLANK(E32), "", IF(ISNUMBER($A31), ($A31+1),1))</f>
        <v/>
      </c>
      <c r="B32" s="9" t="str">
        <f>IF(ISNUMBER($A32),CONFG!$C$3,"")</f>
        <v/>
      </c>
    </row>
  </sheetData>
  <sheetProtection algorithmName="SHA-512" hashValue="Sbhz3KMAel2T3ldKckcEGYzEEGN2qD7xcXSeocWEFYTgPfifWxIWjvSEMV7hrz4E7BdXep/Br4bcPWNmi9Iztg==" saltValue="HDF7KvOrif1nH+fkYaX5hQ==" spinCount="100000" sheet="1" objects="1" scenarios="1"/>
  <mergeCells count="3">
    <mergeCell ref="A1:K1"/>
    <mergeCell ref="I23:J23"/>
    <mergeCell ref="A23:E23"/>
  </mergeCells>
  <conditionalFormatting sqref="C3:C22">
    <cfRule type="containsText" dxfId="11" priority="1" operator="containsText" text="AML">
      <formula>NOT(ISERROR(SEARCH("AML",C3)))</formula>
    </cfRule>
    <cfRule type="containsText" dxfId="10" priority="2" operator="containsText" text="BKM">
      <formula>NOT(ISERROR(SEARCH("BKM",C3)))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D362BFE4-74BD-4152-BAA7-CDAA022609FC}">
            <xm:f>NOT(ISERROR(SEARCH($B$3,C3)))</xm:f>
            <xm:f>$B$3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C3:C22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nvalid Item" error="Item not listed under Amul product." promptTitle="Amul Items">
          <x14:formula1>
            <xm:f>CONFG!$B$17:$B$30</xm:f>
          </x14:formula1>
          <xm:sqref>E3:E22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25"/>
  <sheetViews>
    <sheetView showGridLines="0" showRowColHeaders="0" workbookViewId="0">
      <selection activeCell="E3" sqref="E3"/>
    </sheetView>
  </sheetViews>
  <sheetFormatPr defaultRowHeight="15" x14ac:dyDescent="0.25"/>
  <cols>
    <col min="1" max="1" width="5.42578125" style="2" bestFit="1" customWidth="1"/>
    <col min="2" max="2" width="15.42578125" style="2" customWidth="1"/>
    <col min="3" max="3" width="17.85546875" style="2" customWidth="1"/>
    <col min="4" max="4" width="19.42578125" style="2" bestFit="1" customWidth="1"/>
    <col min="5" max="5" width="36.7109375" style="35" customWidth="1"/>
    <col min="6" max="6" width="9.5703125" style="2" customWidth="1"/>
    <col min="7" max="7" width="9" style="2" customWidth="1"/>
    <col min="8" max="10" width="9.140625" style="2"/>
    <col min="11" max="11" width="13.7109375" style="2" customWidth="1"/>
    <col min="12" max="16384" width="9.140625" style="2"/>
  </cols>
  <sheetData>
    <row r="1" spans="1:11" ht="16.5" thickBot="1" x14ac:dyDescent="0.3">
      <c r="A1" s="58" t="s">
        <v>21</v>
      </c>
      <c r="B1" s="59"/>
      <c r="C1" s="59"/>
      <c r="D1" s="59"/>
      <c r="E1" s="59"/>
      <c r="F1" s="59"/>
      <c r="G1" s="59"/>
      <c r="H1" s="59"/>
      <c r="I1" s="59"/>
      <c r="J1" s="59"/>
      <c r="K1" s="60"/>
    </row>
    <row r="2" spans="1:11" ht="15.75" thickBot="1" x14ac:dyDescent="0.3">
      <c r="A2" s="10" t="s">
        <v>16</v>
      </c>
      <c r="B2" s="11" t="s">
        <v>76</v>
      </c>
      <c r="C2" s="11" t="s">
        <v>17</v>
      </c>
      <c r="D2" s="12" t="s">
        <v>3</v>
      </c>
      <c r="E2" s="12" t="str">
        <f>UPPER(CONCATENATE(CONFG!B$4,"-","ITEM"))</f>
        <v>BRITANNIA-ITEM</v>
      </c>
      <c r="F2" s="12" t="s">
        <v>14</v>
      </c>
      <c r="G2" s="12" t="s">
        <v>19</v>
      </c>
      <c r="H2" s="12" t="s">
        <v>0</v>
      </c>
      <c r="I2" s="12" t="s">
        <v>15</v>
      </c>
      <c r="J2" s="12" t="s">
        <v>4</v>
      </c>
      <c r="K2" s="13" t="s">
        <v>18</v>
      </c>
    </row>
    <row r="3" spans="1:11" x14ac:dyDescent="0.25">
      <c r="A3" s="14">
        <f>IF(ISBLANK($E3), "", IF(ISNUMBER($A2), ($A2+1),1))</f>
        <v>1</v>
      </c>
      <c r="B3" s="47" t="str">
        <f>IFERROR(VLOOKUP($E3,CONFG!$F$18:$G$30,2,FALSE)," ")</f>
        <v xml:space="preserve"> </v>
      </c>
      <c r="C3" s="15" t="str">
        <f>IF($B3=" "," ",UPPER(CONCATENATE($B3,SUBSTITUTE(TRIM($J3)," ",""))))</f>
        <v xml:space="preserve"> </v>
      </c>
      <c r="D3" s="21" t="s">
        <v>77</v>
      </c>
      <c r="E3" s="44" t="s">
        <v>108</v>
      </c>
      <c r="F3" s="22">
        <v>1</v>
      </c>
      <c r="G3" s="22" t="s">
        <v>25</v>
      </c>
      <c r="H3" s="22">
        <v>44</v>
      </c>
      <c r="I3" s="22">
        <v>40</v>
      </c>
      <c r="J3" s="22" t="s">
        <v>78</v>
      </c>
      <c r="K3" s="16">
        <f t="shared" ref="K3:K22" si="0">$I3*$F3</f>
        <v>40</v>
      </c>
    </row>
    <row r="4" spans="1:11" x14ac:dyDescent="0.25">
      <c r="A4" s="14">
        <f t="shared" ref="A4:A22" si="1">IF(ISBLANK($E4), "", IF(ISNUMBER($A3), ($A3+1),1))</f>
        <v>2</v>
      </c>
      <c r="B4" s="47" t="str">
        <f>IFERROR(VLOOKUP($E4,CONFG!$F$18:$G$30,2,FALSE)," ")</f>
        <v xml:space="preserve"> </v>
      </c>
      <c r="C4" s="15" t="str">
        <f t="shared" ref="C4:C21" si="2">IF($B4=" "," ",UPPER(CONCATENATE($B4,SUBSTITUTE(TRIM($J4)," ",""))))</f>
        <v xml:space="preserve"> </v>
      </c>
      <c r="D4" s="21" t="s">
        <v>79</v>
      </c>
      <c r="E4" s="44" t="s">
        <v>108</v>
      </c>
      <c r="F4" s="22">
        <v>2</v>
      </c>
      <c r="G4" s="22"/>
      <c r="H4" s="22"/>
      <c r="I4" s="22"/>
      <c r="J4" s="22"/>
      <c r="K4" s="16">
        <f t="shared" si="0"/>
        <v>0</v>
      </c>
    </row>
    <row r="5" spans="1:11" x14ac:dyDescent="0.25">
      <c r="A5" s="14">
        <f t="shared" si="1"/>
        <v>3</v>
      </c>
      <c r="B5" s="47" t="str">
        <f>IFERROR(VLOOKUP($E5,CONFG!$F$18:$G$30,2,FALSE)," ")</f>
        <v xml:space="preserve"> </v>
      </c>
      <c r="C5" s="15" t="str">
        <f t="shared" si="2"/>
        <v xml:space="preserve"> </v>
      </c>
      <c r="D5" s="21" t="s">
        <v>80</v>
      </c>
      <c r="E5" s="44" t="s">
        <v>108</v>
      </c>
      <c r="F5" s="22"/>
      <c r="G5" s="22" t="s">
        <v>25</v>
      </c>
      <c r="H5" s="22">
        <v>44</v>
      </c>
      <c r="I5" s="22">
        <v>40</v>
      </c>
      <c r="J5" s="22" t="s">
        <v>98</v>
      </c>
      <c r="K5" s="16">
        <f t="shared" si="0"/>
        <v>0</v>
      </c>
    </row>
    <row r="6" spans="1:11" x14ac:dyDescent="0.25">
      <c r="A6" s="14">
        <f t="shared" si="1"/>
        <v>4</v>
      </c>
      <c r="B6" s="47" t="str">
        <f>IFERROR(VLOOKUP($E6,CONFG!$F$18:$G$30,2,FALSE)," ")</f>
        <v xml:space="preserve"> </v>
      </c>
      <c r="C6" s="15" t="str">
        <f t="shared" si="2"/>
        <v xml:space="preserve"> </v>
      </c>
      <c r="D6" s="21" t="s">
        <v>81</v>
      </c>
      <c r="E6" s="44" t="s">
        <v>108</v>
      </c>
      <c r="F6" s="22"/>
      <c r="G6" s="22"/>
      <c r="H6" s="22"/>
      <c r="I6" s="22"/>
      <c r="J6" s="22"/>
      <c r="K6" s="16">
        <f t="shared" si="0"/>
        <v>0</v>
      </c>
    </row>
    <row r="7" spans="1:11" x14ac:dyDescent="0.25">
      <c r="A7" s="14">
        <f t="shared" si="1"/>
        <v>5</v>
      </c>
      <c r="B7" s="47" t="str">
        <f>IFERROR(VLOOKUP($E7,CONFG!$F$18:$G$30,2,FALSE)," ")</f>
        <v xml:space="preserve"> </v>
      </c>
      <c r="C7" s="15" t="str">
        <f t="shared" si="2"/>
        <v xml:space="preserve"> </v>
      </c>
      <c r="D7" s="21" t="s">
        <v>82</v>
      </c>
      <c r="E7" s="44" t="s">
        <v>108</v>
      </c>
      <c r="F7" s="22"/>
      <c r="G7" s="22" t="s">
        <v>25</v>
      </c>
      <c r="H7" s="22">
        <v>44</v>
      </c>
      <c r="I7" s="22">
        <v>40</v>
      </c>
      <c r="J7" s="22" t="s">
        <v>99</v>
      </c>
      <c r="K7" s="16">
        <f t="shared" si="0"/>
        <v>0</v>
      </c>
    </row>
    <row r="8" spans="1:11" x14ac:dyDescent="0.25">
      <c r="A8" s="14">
        <f t="shared" si="1"/>
        <v>6</v>
      </c>
      <c r="B8" s="47" t="str">
        <f>IFERROR(VLOOKUP($E8,CONFG!$F$18:$G$30,2,FALSE)," ")</f>
        <v xml:space="preserve"> </v>
      </c>
      <c r="C8" s="15" t="str">
        <f t="shared" si="2"/>
        <v xml:space="preserve"> </v>
      </c>
      <c r="D8" s="21" t="s">
        <v>83</v>
      </c>
      <c r="E8" s="44" t="s">
        <v>108</v>
      </c>
      <c r="F8" s="22"/>
      <c r="G8" s="22"/>
      <c r="H8" s="22"/>
      <c r="I8" s="22"/>
      <c r="J8" s="22"/>
      <c r="K8" s="16">
        <f t="shared" si="0"/>
        <v>0</v>
      </c>
    </row>
    <row r="9" spans="1:11" x14ac:dyDescent="0.25">
      <c r="A9" s="14">
        <f t="shared" si="1"/>
        <v>7</v>
      </c>
      <c r="B9" s="47" t="str">
        <f>IFERROR(VLOOKUP($E9,CONFG!$F$18:$G$30,2,FALSE)," ")</f>
        <v xml:space="preserve"> </v>
      </c>
      <c r="C9" s="15" t="str">
        <f t="shared" si="2"/>
        <v xml:space="preserve"> </v>
      </c>
      <c r="D9" s="21" t="s">
        <v>84</v>
      </c>
      <c r="E9" s="44" t="s">
        <v>108</v>
      </c>
      <c r="F9" s="22"/>
      <c r="G9" s="22" t="s">
        <v>25</v>
      </c>
      <c r="H9" s="22">
        <v>44</v>
      </c>
      <c r="I9" s="22">
        <v>40</v>
      </c>
      <c r="J9" s="22" t="s">
        <v>100</v>
      </c>
      <c r="K9" s="16">
        <f t="shared" si="0"/>
        <v>0</v>
      </c>
    </row>
    <row r="10" spans="1:11" x14ac:dyDescent="0.25">
      <c r="A10" s="14">
        <f t="shared" si="1"/>
        <v>8</v>
      </c>
      <c r="B10" s="47" t="str">
        <f>IFERROR(VLOOKUP($E10,CONFG!$F$18:$G$30,2,FALSE)," ")</f>
        <v xml:space="preserve"> </v>
      </c>
      <c r="C10" s="15" t="str">
        <f t="shared" si="2"/>
        <v xml:space="preserve"> </v>
      </c>
      <c r="D10" s="21" t="s">
        <v>85</v>
      </c>
      <c r="E10" s="44" t="s">
        <v>108</v>
      </c>
      <c r="F10" s="22"/>
      <c r="G10" s="22"/>
      <c r="H10" s="22"/>
      <c r="I10" s="22"/>
      <c r="J10" s="22"/>
      <c r="K10" s="16">
        <f t="shared" si="0"/>
        <v>0</v>
      </c>
    </row>
    <row r="11" spans="1:11" x14ac:dyDescent="0.25">
      <c r="A11" s="14">
        <f t="shared" si="1"/>
        <v>9</v>
      </c>
      <c r="B11" s="47" t="str">
        <f>IFERROR(VLOOKUP($E11,CONFG!$F$18:$G$30,2,FALSE)," ")</f>
        <v xml:space="preserve"> </v>
      </c>
      <c r="C11" s="15" t="str">
        <f t="shared" si="2"/>
        <v xml:space="preserve"> </v>
      </c>
      <c r="D11" s="21" t="s">
        <v>86</v>
      </c>
      <c r="E11" s="44" t="s">
        <v>108</v>
      </c>
      <c r="F11" s="22"/>
      <c r="G11" s="22" t="s">
        <v>25</v>
      </c>
      <c r="H11" s="22">
        <v>44</v>
      </c>
      <c r="I11" s="22">
        <v>40</v>
      </c>
      <c r="J11" s="22" t="s">
        <v>101</v>
      </c>
      <c r="K11" s="16">
        <f t="shared" si="0"/>
        <v>0</v>
      </c>
    </row>
    <row r="12" spans="1:11" x14ac:dyDescent="0.25">
      <c r="A12" s="14">
        <f t="shared" si="1"/>
        <v>10</v>
      </c>
      <c r="B12" s="47" t="str">
        <f>IFERROR(VLOOKUP($E12,CONFG!$F$18:$G$30,2,FALSE)," ")</f>
        <v xml:space="preserve"> </v>
      </c>
      <c r="C12" s="15" t="str">
        <f t="shared" si="2"/>
        <v xml:space="preserve"> </v>
      </c>
      <c r="D12" s="21" t="s">
        <v>87</v>
      </c>
      <c r="E12" s="44" t="s">
        <v>108</v>
      </c>
      <c r="F12" s="22"/>
      <c r="G12" s="22"/>
      <c r="H12" s="22"/>
      <c r="I12" s="22"/>
      <c r="J12" s="22"/>
      <c r="K12" s="16">
        <f t="shared" si="0"/>
        <v>0</v>
      </c>
    </row>
    <row r="13" spans="1:11" x14ac:dyDescent="0.25">
      <c r="A13" s="14">
        <f t="shared" si="1"/>
        <v>11</v>
      </c>
      <c r="B13" s="47" t="str">
        <f>IFERROR(VLOOKUP($E13,CONFG!$F$18:$G$30,2,FALSE)," ")</f>
        <v xml:space="preserve"> </v>
      </c>
      <c r="C13" s="15" t="str">
        <f t="shared" si="2"/>
        <v xml:space="preserve"> </v>
      </c>
      <c r="D13" s="21" t="s">
        <v>88</v>
      </c>
      <c r="E13" s="44" t="s">
        <v>108</v>
      </c>
      <c r="F13" s="22"/>
      <c r="G13" s="22" t="s">
        <v>25</v>
      </c>
      <c r="H13" s="22">
        <v>44</v>
      </c>
      <c r="I13" s="22">
        <v>40</v>
      </c>
      <c r="J13" s="22" t="s">
        <v>102</v>
      </c>
      <c r="K13" s="16">
        <f t="shared" si="0"/>
        <v>0</v>
      </c>
    </row>
    <row r="14" spans="1:11" x14ac:dyDescent="0.25">
      <c r="A14" s="14">
        <f t="shared" si="1"/>
        <v>12</v>
      </c>
      <c r="B14" s="47" t="str">
        <f>IFERROR(VLOOKUP($E14,CONFG!$F$18:$G$30,2,FALSE)," ")</f>
        <v xml:space="preserve"> </v>
      </c>
      <c r="C14" s="15" t="str">
        <f t="shared" si="2"/>
        <v xml:space="preserve"> </v>
      </c>
      <c r="D14" s="21" t="s">
        <v>89</v>
      </c>
      <c r="E14" s="44" t="s">
        <v>108</v>
      </c>
      <c r="F14" s="22"/>
      <c r="G14" s="22"/>
      <c r="H14" s="22"/>
      <c r="I14" s="22"/>
      <c r="J14" s="22"/>
      <c r="K14" s="16">
        <f t="shared" si="0"/>
        <v>0</v>
      </c>
    </row>
    <row r="15" spans="1:11" x14ac:dyDescent="0.25">
      <c r="A15" s="14">
        <f t="shared" si="1"/>
        <v>13</v>
      </c>
      <c r="B15" s="47" t="str">
        <f>IFERROR(VLOOKUP($E15,CONFG!$F$18:$G$30,2,FALSE)," ")</f>
        <v xml:space="preserve"> </v>
      </c>
      <c r="C15" s="15" t="str">
        <f t="shared" si="2"/>
        <v xml:space="preserve"> </v>
      </c>
      <c r="D15" s="21" t="s">
        <v>90</v>
      </c>
      <c r="E15" s="44" t="s">
        <v>108</v>
      </c>
      <c r="F15" s="22"/>
      <c r="G15" s="22" t="s">
        <v>25</v>
      </c>
      <c r="H15" s="22">
        <v>44</v>
      </c>
      <c r="I15" s="22">
        <v>40</v>
      </c>
      <c r="J15" s="22" t="s">
        <v>103</v>
      </c>
      <c r="K15" s="16">
        <f t="shared" si="0"/>
        <v>0</v>
      </c>
    </row>
    <row r="16" spans="1:11" x14ac:dyDescent="0.25">
      <c r="A16" s="14">
        <f t="shared" si="1"/>
        <v>14</v>
      </c>
      <c r="B16" s="47" t="str">
        <f>IFERROR(VLOOKUP($E16,CONFG!$F$18:$G$30,2,FALSE)," ")</f>
        <v xml:space="preserve"> </v>
      </c>
      <c r="C16" s="15" t="str">
        <f t="shared" si="2"/>
        <v xml:space="preserve"> </v>
      </c>
      <c r="D16" s="21" t="s">
        <v>91</v>
      </c>
      <c r="E16" s="44" t="s">
        <v>108</v>
      </c>
      <c r="F16" s="22"/>
      <c r="G16" s="22"/>
      <c r="H16" s="22"/>
      <c r="I16" s="22"/>
      <c r="J16" s="22"/>
      <c r="K16" s="16">
        <f t="shared" si="0"/>
        <v>0</v>
      </c>
    </row>
    <row r="17" spans="1:11" x14ac:dyDescent="0.25">
      <c r="A17" s="14">
        <f t="shared" si="1"/>
        <v>15</v>
      </c>
      <c r="B17" s="47" t="str">
        <f>IFERROR(VLOOKUP($E17,CONFG!$F$18:$G$30,2,FALSE)," ")</f>
        <v xml:space="preserve"> </v>
      </c>
      <c r="C17" s="15" t="str">
        <f t="shared" si="2"/>
        <v xml:space="preserve"> </v>
      </c>
      <c r="D17" s="21" t="s">
        <v>92</v>
      </c>
      <c r="E17" s="44" t="s">
        <v>108</v>
      </c>
      <c r="F17" s="22"/>
      <c r="G17" s="22" t="s">
        <v>25</v>
      </c>
      <c r="H17" s="22">
        <v>44</v>
      </c>
      <c r="I17" s="22">
        <v>40</v>
      </c>
      <c r="J17" s="22" t="s">
        <v>104</v>
      </c>
      <c r="K17" s="16">
        <f t="shared" si="0"/>
        <v>0</v>
      </c>
    </row>
    <row r="18" spans="1:11" x14ac:dyDescent="0.25">
      <c r="A18" s="14">
        <f t="shared" si="1"/>
        <v>16</v>
      </c>
      <c r="B18" s="47" t="str">
        <f>IFERROR(VLOOKUP($E18,CONFG!$F$18:$G$30,2,FALSE)," ")</f>
        <v xml:space="preserve"> </v>
      </c>
      <c r="C18" s="15" t="str">
        <f t="shared" si="2"/>
        <v xml:space="preserve"> </v>
      </c>
      <c r="D18" s="21" t="s">
        <v>93</v>
      </c>
      <c r="E18" s="44" t="s">
        <v>108</v>
      </c>
      <c r="F18" s="22"/>
      <c r="G18" s="22"/>
      <c r="H18" s="22"/>
      <c r="I18" s="22"/>
      <c r="J18" s="22"/>
      <c r="K18" s="16">
        <f t="shared" si="0"/>
        <v>0</v>
      </c>
    </row>
    <row r="19" spans="1:11" x14ac:dyDescent="0.25">
      <c r="A19" s="14">
        <f t="shared" si="1"/>
        <v>17</v>
      </c>
      <c r="B19" s="47" t="str">
        <f>IFERROR(VLOOKUP($E19,CONFG!$F$18:$G$30,2,FALSE)," ")</f>
        <v xml:space="preserve"> </v>
      </c>
      <c r="C19" s="15" t="str">
        <f t="shared" si="2"/>
        <v xml:space="preserve"> </v>
      </c>
      <c r="D19" s="21" t="s">
        <v>94</v>
      </c>
      <c r="E19" s="44" t="s">
        <v>108</v>
      </c>
      <c r="F19" s="22"/>
      <c r="G19" s="22" t="s">
        <v>25</v>
      </c>
      <c r="H19" s="22">
        <v>44</v>
      </c>
      <c r="I19" s="22">
        <v>40</v>
      </c>
      <c r="J19" s="22" t="s">
        <v>105</v>
      </c>
      <c r="K19" s="16">
        <f t="shared" si="0"/>
        <v>0</v>
      </c>
    </row>
    <row r="20" spans="1:11" x14ac:dyDescent="0.25">
      <c r="A20" s="14">
        <f t="shared" si="1"/>
        <v>18</v>
      </c>
      <c r="B20" s="47" t="str">
        <f>IFERROR(VLOOKUP($E20,CONFG!$F$18:$G$30,2,FALSE)," ")</f>
        <v xml:space="preserve"> </v>
      </c>
      <c r="C20" s="15" t="str">
        <f t="shared" si="2"/>
        <v xml:space="preserve"> </v>
      </c>
      <c r="D20" s="21" t="s">
        <v>95</v>
      </c>
      <c r="E20" s="44" t="s">
        <v>108</v>
      </c>
      <c r="F20" s="22"/>
      <c r="G20" s="22"/>
      <c r="H20" s="22"/>
      <c r="I20" s="22"/>
      <c r="J20" s="22"/>
      <c r="K20" s="16">
        <f t="shared" si="0"/>
        <v>0</v>
      </c>
    </row>
    <row r="21" spans="1:11" x14ac:dyDescent="0.25">
      <c r="A21" s="14">
        <f t="shared" si="1"/>
        <v>19</v>
      </c>
      <c r="B21" s="47" t="str">
        <f>IFERROR(VLOOKUP($E21,CONFG!$F$18:$G$30,2,FALSE)," ")</f>
        <v xml:space="preserve"> </v>
      </c>
      <c r="C21" s="15" t="str">
        <f t="shared" si="2"/>
        <v xml:space="preserve"> </v>
      </c>
      <c r="D21" s="21" t="s">
        <v>96</v>
      </c>
      <c r="E21" s="44" t="s">
        <v>108</v>
      </c>
      <c r="F21" s="22"/>
      <c r="G21" s="22" t="s">
        <v>25</v>
      </c>
      <c r="H21" s="22">
        <v>44</v>
      </c>
      <c r="I21" s="22">
        <v>40</v>
      </c>
      <c r="J21" s="22" t="s">
        <v>106</v>
      </c>
      <c r="K21" s="16">
        <f t="shared" si="0"/>
        <v>0</v>
      </c>
    </row>
    <row r="22" spans="1:11" ht="15.75" thickBot="1" x14ac:dyDescent="0.3">
      <c r="A22" s="14">
        <f t="shared" si="1"/>
        <v>20</v>
      </c>
      <c r="B22" s="47" t="str">
        <f>IFERROR(VLOOKUP($E22,CONFG!$F$18:$G$30,2,FALSE)," ")</f>
        <v xml:space="preserve"> </v>
      </c>
      <c r="C22" s="15" t="str">
        <f t="shared" ref="C22" si="3">UPPER(CONCATENATE($B22,SUBSTITUTE(TRIM($J22)," ","")))</f>
        <v xml:space="preserve"> </v>
      </c>
      <c r="D22" s="21" t="s">
        <v>97</v>
      </c>
      <c r="E22" s="44" t="s">
        <v>108</v>
      </c>
      <c r="F22" s="24"/>
      <c r="G22" s="24"/>
      <c r="H22" s="24"/>
      <c r="I22" s="24"/>
      <c r="J22" s="24"/>
      <c r="K22" s="16">
        <f t="shared" si="0"/>
        <v>0</v>
      </c>
    </row>
    <row r="23" spans="1:11" x14ac:dyDescent="0.25">
      <c r="A23" s="64" t="str">
        <f>IF(ISBLANK(E23), "", IF(ISNUMBER($A22), ($A22+1),1))</f>
        <v/>
      </c>
      <c r="B23" s="65"/>
      <c r="C23" s="65"/>
      <c r="D23" s="65"/>
      <c r="E23" s="65"/>
      <c r="F23" s="28">
        <f>SUM(F3:F22)</f>
        <v>3</v>
      </c>
      <c r="G23" s="29"/>
      <c r="H23" s="28">
        <f>SUM(H3:H22)</f>
        <v>440</v>
      </c>
      <c r="I23" s="66"/>
      <c r="J23" s="66"/>
      <c r="K23" s="30">
        <f>SUM(K3:K22)</f>
        <v>40</v>
      </c>
    </row>
    <row r="24" spans="1:11" x14ac:dyDescent="0.25">
      <c r="A24" s="67" t="s">
        <v>23</v>
      </c>
      <c r="B24" s="67"/>
      <c r="C24" s="67"/>
      <c r="D24" s="67"/>
      <c r="E24" s="67"/>
      <c r="F24" s="67"/>
      <c r="G24" s="67"/>
      <c r="H24" s="67"/>
      <c r="I24" s="67"/>
      <c r="J24" s="67"/>
      <c r="K24" s="67"/>
    </row>
    <row r="25" spans="1:11" x14ac:dyDescent="0.25">
      <c r="A25" s="31"/>
      <c r="B25" s="31"/>
      <c r="C25" s="31"/>
      <c r="D25" s="32" t="s">
        <v>6</v>
      </c>
      <c r="E25" s="33" t="s">
        <v>24</v>
      </c>
      <c r="F25" s="34">
        <v>4</v>
      </c>
      <c r="G25" s="34" t="s">
        <v>25</v>
      </c>
      <c r="H25" s="34">
        <v>23</v>
      </c>
      <c r="I25" s="34">
        <v>20</v>
      </c>
      <c r="J25" s="34" t="s">
        <v>2</v>
      </c>
      <c r="K25" s="31"/>
    </row>
  </sheetData>
  <sheetProtection algorithmName="SHA-512" hashValue="wx3PiOveudgGHfx55VdrpuJdaM/X4xQ6r+KvIygCQv1t2UeeQZ5JABxs1EyXy1/FHLeYsSkPtqVXlO9tliplUQ==" saltValue="OtREEMm7XFbT8Aiz1GMWSA==" spinCount="100000" sheet="1" objects="1" scenarios="1"/>
  <mergeCells count="4">
    <mergeCell ref="A1:K1"/>
    <mergeCell ref="A23:E23"/>
    <mergeCell ref="I23:J23"/>
    <mergeCell ref="A24:K24"/>
  </mergeCells>
  <conditionalFormatting sqref="C3:C22">
    <cfRule type="containsText" dxfId="8" priority="2" operator="containsText" text="BTA">
      <formula>NOT(ISERROR(SEARCH("BTA",C3)))</formula>
    </cfRule>
    <cfRule type="iconSet" priority="3">
      <iconSet iconSet="3Symbols2">
        <cfvo type="percent" val="0"/>
        <cfvo type="percent" val="33"/>
        <cfvo type="percent" val="67"/>
      </iconSet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22">
    <cfRule type="cellIs" dxfId="7" priority="1" operator="between">
      <formula>"a"</formula>
      <formula>"z"</formula>
    </cfRule>
  </conditionalFormatting>
  <pageMargins left="0.7" right="0.7" top="0.75" bottom="0.75" header="0.3" footer="0.3"/>
  <pageSetup paperSize="9" orientation="portrait" horizontalDpi="300" verticalDpi="300" r:id="rId1"/>
  <ignoredErrors>
    <ignoredError sqref="B3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nvalid Item" error="Item not listed under Britannia  product." promptTitle="Britannia Items">
          <x14:formula1>
            <xm:f>CONFG!$F$17:$F$30</xm:f>
          </x14:formula1>
          <xm:sqref>E3:E22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1"/>
  <sheetViews>
    <sheetView showGridLines="0" showRowColHeaders="0" workbookViewId="0">
      <selection activeCell="N8" sqref="N8"/>
    </sheetView>
  </sheetViews>
  <sheetFormatPr defaultRowHeight="15" x14ac:dyDescent="0.25"/>
  <cols>
    <col min="1" max="1" width="5.42578125" style="2" bestFit="1" customWidth="1"/>
    <col min="2" max="2" width="11.28515625" style="2" customWidth="1"/>
    <col min="3" max="3" width="17.5703125" style="2" customWidth="1"/>
    <col min="4" max="4" width="19.42578125" style="2" bestFit="1" customWidth="1"/>
    <col min="5" max="5" width="30.42578125" style="2" customWidth="1"/>
    <col min="6" max="6" width="9.140625" style="2" customWidth="1"/>
    <col min="7" max="7" width="9" style="2" customWidth="1"/>
    <col min="8" max="10" width="9.140625" style="2"/>
    <col min="11" max="11" width="12.7109375" style="2" customWidth="1"/>
    <col min="12" max="16384" width="9.140625" style="2"/>
  </cols>
  <sheetData>
    <row r="1" spans="1:11" ht="16.5" thickBot="1" x14ac:dyDescent="0.3">
      <c r="A1" s="58" t="s">
        <v>21</v>
      </c>
      <c r="B1" s="59"/>
      <c r="C1" s="59"/>
      <c r="D1" s="59"/>
      <c r="E1" s="59"/>
      <c r="F1" s="59"/>
      <c r="G1" s="59"/>
      <c r="H1" s="59"/>
      <c r="I1" s="59"/>
      <c r="J1" s="59"/>
      <c r="K1" s="60"/>
    </row>
    <row r="2" spans="1:11" ht="15.75" thickBot="1" x14ac:dyDescent="0.3">
      <c r="A2" s="10" t="s">
        <v>16</v>
      </c>
      <c r="B2" s="11" t="s">
        <v>76</v>
      </c>
      <c r="C2" s="11" t="s">
        <v>17</v>
      </c>
      <c r="D2" s="12" t="s">
        <v>3</v>
      </c>
      <c r="E2" s="12" t="str">
        <f>UPPER(CONCATENATE(CONFG!B$5,"-","ITEM"))</f>
        <v>BISKFARM-ITEM</v>
      </c>
      <c r="F2" s="12" t="s">
        <v>14</v>
      </c>
      <c r="G2" s="12" t="s">
        <v>19</v>
      </c>
      <c r="H2" s="12" t="s">
        <v>0</v>
      </c>
      <c r="I2" s="12" t="s">
        <v>15</v>
      </c>
      <c r="J2" s="12" t="s">
        <v>4</v>
      </c>
      <c r="K2" s="13" t="s">
        <v>18</v>
      </c>
    </row>
    <row r="3" spans="1:11" x14ac:dyDescent="0.25">
      <c r="A3" s="14">
        <f>IF(ISBLANK($E3), "", IF(ISNUMBER($A2), ($A2+1),1))</f>
        <v>1</v>
      </c>
      <c r="B3" s="15" t="str">
        <f>IFERROR(VLOOKUP($E3,CONFG!$J$18:$K$30,2,FALSE)," ")</f>
        <v xml:space="preserve"> </v>
      </c>
      <c r="C3" s="15" t="str">
        <f t="shared" ref="C3:C22" si="0">IF($B3=" "," ",UPPER(CONCATENATE($B3,SUBSTITUTE(TRIM($J3)," ",""))))</f>
        <v xml:space="preserve"> </v>
      </c>
      <c r="D3" s="21"/>
      <c r="E3" s="44" t="s">
        <v>108</v>
      </c>
      <c r="F3" s="22"/>
      <c r="G3" s="22"/>
      <c r="H3" s="22"/>
      <c r="I3" s="22"/>
      <c r="J3" s="22" t="s">
        <v>2</v>
      </c>
      <c r="K3" s="16">
        <f t="shared" ref="K3:K22" si="1">$I3*$F3</f>
        <v>0</v>
      </c>
    </row>
    <row r="4" spans="1:11" x14ac:dyDescent="0.25">
      <c r="A4" s="14">
        <f t="shared" ref="A4:A22" si="2">IF(ISBLANK($E4), "", IF(ISNUMBER($A3), ($A3+1),1))</f>
        <v>2</v>
      </c>
      <c r="B4" s="15" t="str">
        <f>IFERROR(VLOOKUP($E4,CONFG!$J$18:$K$30,2,FALSE)," ")</f>
        <v xml:space="preserve"> </v>
      </c>
      <c r="C4" s="15" t="str">
        <f t="shared" si="0"/>
        <v xml:space="preserve"> </v>
      </c>
      <c r="D4" s="21"/>
      <c r="E4" s="44" t="s">
        <v>108</v>
      </c>
      <c r="F4" s="22"/>
      <c r="G4" s="22"/>
      <c r="H4" s="22"/>
      <c r="I4" s="22"/>
      <c r="J4" s="22">
        <v>5</v>
      </c>
      <c r="K4" s="16">
        <f t="shared" si="1"/>
        <v>0</v>
      </c>
    </row>
    <row r="5" spans="1:11" x14ac:dyDescent="0.25">
      <c r="A5" s="14">
        <f t="shared" si="2"/>
        <v>3</v>
      </c>
      <c r="B5" s="15" t="str">
        <f>IFERROR(VLOOKUP($E5,CONFG!$J$18:$K$30,2,FALSE)," ")</f>
        <v xml:space="preserve"> </v>
      </c>
      <c r="C5" s="15" t="str">
        <f t="shared" si="0"/>
        <v xml:space="preserve"> </v>
      </c>
      <c r="D5" s="21"/>
      <c r="E5" s="44" t="s">
        <v>108</v>
      </c>
      <c r="F5" s="22"/>
      <c r="G5" s="22"/>
      <c r="H5" s="22"/>
      <c r="I5" s="22"/>
      <c r="J5" s="22"/>
      <c r="K5" s="16">
        <f t="shared" si="1"/>
        <v>0</v>
      </c>
    </row>
    <row r="6" spans="1:11" x14ac:dyDescent="0.25">
      <c r="A6" s="14">
        <f t="shared" si="2"/>
        <v>4</v>
      </c>
      <c r="B6" s="15" t="str">
        <f>IFERROR(VLOOKUP($E6,CONFG!$J$18:$K$30,2,FALSE)," ")</f>
        <v xml:space="preserve"> </v>
      </c>
      <c r="C6" s="15" t="str">
        <f t="shared" si="0"/>
        <v xml:space="preserve"> </v>
      </c>
      <c r="D6" s="21"/>
      <c r="E6" s="44" t="s">
        <v>108</v>
      </c>
      <c r="F6" s="22"/>
      <c r="G6" s="22"/>
      <c r="H6" s="22"/>
      <c r="I6" s="22"/>
      <c r="J6" s="22"/>
      <c r="K6" s="16">
        <f t="shared" si="1"/>
        <v>0</v>
      </c>
    </row>
    <row r="7" spans="1:11" x14ac:dyDescent="0.25">
      <c r="A7" s="14">
        <f t="shared" si="2"/>
        <v>5</v>
      </c>
      <c r="B7" s="15" t="str">
        <f>IFERROR(VLOOKUP($E7,CONFG!$J$18:$K$30,2,FALSE)," ")</f>
        <v xml:space="preserve"> </v>
      </c>
      <c r="C7" s="15" t="str">
        <f t="shared" si="0"/>
        <v xml:space="preserve"> </v>
      </c>
      <c r="D7" s="22"/>
      <c r="E7" s="44" t="s">
        <v>108</v>
      </c>
      <c r="F7" s="22"/>
      <c r="G7" s="22"/>
      <c r="H7" s="22"/>
      <c r="I7" s="22"/>
      <c r="J7" s="22"/>
      <c r="K7" s="16">
        <f t="shared" si="1"/>
        <v>0</v>
      </c>
    </row>
    <row r="8" spans="1:11" x14ac:dyDescent="0.25">
      <c r="A8" s="14">
        <f t="shared" si="2"/>
        <v>6</v>
      </c>
      <c r="B8" s="15" t="str">
        <f>IFERROR(VLOOKUP($E8,CONFG!$J$18:$K$30,2,FALSE)," ")</f>
        <v xml:space="preserve"> </v>
      </c>
      <c r="C8" s="15" t="str">
        <f t="shared" si="0"/>
        <v xml:space="preserve"> </v>
      </c>
      <c r="D8" s="22"/>
      <c r="E8" s="44" t="s">
        <v>108</v>
      </c>
      <c r="F8" s="22"/>
      <c r="G8" s="22"/>
      <c r="H8" s="22"/>
      <c r="I8" s="22"/>
      <c r="J8" s="22"/>
      <c r="K8" s="16">
        <f t="shared" si="1"/>
        <v>0</v>
      </c>
    </row>
    <row r="9" spans="1:11" x14ac:dyDescent="0.25">
      <c r="A9" s="14">
        <f t="shared" si="2"/>
        <v>7</v>
      </c>
      <c r="B9" s="15" t="str">
        <f>IFERROR(VLOOKUP($E9,CONFG!$J$18:$K$30,2,FALSE)," ")</f>
        <v xml:space="preserve"> </v>
      </c>
      <c r="C9" s="15" t="str">
        <f t="shared" si="0"/>
        <v xml:space="preserve"> </v>
      </c>
      <c r="D9" s="22"/>
      <c r="E9" s="44" t="s">
        <v>108</v>
      </c>
      <c r="F9" s="22"/>
      <c r="G9" s="22"/>
      <c r="H9" s="22"/>
      <c r="I9" s="22"/>
      <c r="J9" s="22"/>
      <c r="K9" s="16">
        <f t="shared" si="1"/>
        <v>0</v>
      </c>
    </row>
    <row r="10" spans="1:11" x14ac:dyDescent="0.25">
      <c r="A10" s="14">
        <f t="shared" si="2"/>
        <v>8</v>
      </c>
      <c r="B10" s="15" t="str">
        <f>IFERROR(VLOOKUP($E10,CONFG!$J$18:$K$30,2,FALSE)," ")</f>
        <v xml:space="preserve"> </v>
      </c>
      <c r="C10" s="15" t="str">
        <f t="shared" si="0"/>
        <v xml:space="preserve"> </v>
      </c>
      <c r="D10" s="22"/>
      <c r="E10" s="44" t="s">
        <v>108</v>
      </c>
      <c r="F10" s="22"/>
      <c r="G10" s="22"/>
      <c r="H10" s="22"/>
      <c r="I10" s="22"/>
      <c r="J10" s="22"/>
      <c r="K10" s="16">
        <f t="shared" si="1"/>
        <v>0</v>
      </c>
    </row>
    <row r="11" spans="1:11" x14ac:dyDescent="0.25">
      <c r="A11" s="14">
        <f t="shared" si="2"/>
        <v>9</v>
      </c>
      <c r="B11" s="15" t="str">
        <f>IFERROR(VLOOKUP($E11,CONFG!$J$18:$K$30,2,FALSE)," ")</f>
        <v xml:space="preserve"> </v>
      </c>
      <c r="C11" s="15" t="str">
        <f t="shared" si="0"/>
        <v xml:space="preserve"> </v>
      </c>
      <c r="D11" s="22"/>
      <c r="E11" s="44" t="s">
        <v>108</v>
      </c>
      <c r="F11" s="22"/>
      <c r="G11" s="22"/>
      <c r="H11" s="22"/>
      <c r="I11" s="22"/>
      <c r="J11" s="22"/>
      <c r="K11" s="16">
        <f t="shared" si="1"/>
        <v>0</v>
      </c>
    </row>
    <row r="12" spans="1:11" x14ac:dyDescent="0.25">
      <c r="A12" s="14">
        <f t="shared" si="2"/>
        <v>10</v>
      </c>
      <c r="B12" s="15" t="str">
        <f>IFERROR(VLOOKUP($E12,CONFG!$J$18:$K$30,2,FALSE)," ")</f>
        <v xml:space="preserve"> </v>
      </c>
      <c r="C12" s="15" t="str">
        <f t="shared" si="0"/>
        <v xml:space="preserve"> </v>
      </c>
      <c r="D12" s="22"/>
      <c r="E12" s="44" t="s">
        <v>108</v>
      </c>
      <c r="F12" s="22"/>
      <c r="G12" s="22"/>
      <c r="H12" s="22"/>
      <c r="I12" s="22"/>
      <c r="J12" s="22"/>
      <c r="K12" s="16">
        <f t="shared" si="1"/>
        <v>0</v>
      </c>
    </row>
    <row r="13" spans="1:11" x14ac:dyDescent="0.25">
      <c r="A13" s="14">
        <f t="shared" si="2"/>
        <v>11</v>
      </c>
      <c r="B13" s="15" t="str">
        <f>IFERROR(VLOOKUP($E13,CONFG!$J$18:$K$30,2,FALSE)," ")</f>
        <v xml:space="preserve"> </v>
      </c>
      <c r="C13" s="15" t="str">
        <f t="shared" si="0"/>
        <v xml:space="preserve"> </v>
      </c>
      <c r="D13" s="22"/>
      <c r="E13" s="44" t="s">
        <v>108</v>
      </c>
      <c r="F13" s="22"/>
      <c r="G13" s="22"/>
      <c r="H13" s="22"/>
      <c r="I13" s="22"/>
      <c r="J13" s="22"/>
      <c r="K13" s="16">
        <f t="shared" si="1"/>
        <v>0</v>
      </c>
    </row>
    <row r="14" spans="1:11" x14ac:dyDescent="0.25">
      <c r="A14" s="14">
        <f t="shared" si="2"/>
        <v>12</v>
      </c>
      <c r="B14" s="15" t="str">
        <f>IFERROR(VLOOKUP($E14,CONFG!$J$18:$K$30,2,FALSE)," ")</f>
        <v xml:space="preserve"> </v>
      </c>
      <c r="C14" s="15" t="str">
        <f t="shared" si="0"/>
        <v xml:space="preserve"> </v>
      </c>
      <c r="D14" s="22"/>
      <c r="E14" s="44" t="s">
        <v>108</v>
      </c>
      <c r="F14" s="22"/>
      <c r="G14" s="22"/>
      <c r="H14" s="22"/>
      <c r="I14" s="22"/>
      <c r="J14" s="22"/>
      <c r="K14" s="16">
        <f t="shared" si="1"/>
        <v>0</v>
      </c>
    </row>
    <row r="15" spans="1:11" x14ac:dyDescent="0.25">
      <c r="A15" s="14">
        <f t="shared" si="2"/>
        <v>13</v>
      </c>
      <c r="B15" s="15" t="str">
        <f>IFERROR(VLOOKUP($E15,CONFG!$J$18:$K$30,2,FALSE)," ")</f>
        <v xml:space="preserve"> </v>
      </c>
      <c r="C15" s="15" t="str">
        <f t="shared" si="0"/>
        <v xml:space="preserve"> </v>
      </c>
      <c r="D15" s="22"/>
      <c r="E15" s="44" t="s">
        <v>108</v>
      </c>
      <c r="F15" s="22"/>
      <c r="G15" s="22"/>
      <c r="H15" s="22"/>
      <c r="I15" s="22"/>
      <c r="J15" s="22"/>
      <c r="K15" s="16">
        <f t="shared" si="1"/>
        <v>0</v>
      </c>
    </row>
    <row r="16" spans="1:11" x14ac:dyDescent="0.25">
      <c r="A16" s="14">
        <f t="shared" si="2"/>
        <v>14</v>
      </c>
      <c r="B16" s="15" t="str">
        <f>IFERROR(VLOOKUP($E16,CONFG!$J$18:$K$30,2,FALSE)," ")</f>
        <v xml:space="preserve"> </v>
      </c>
      <c r="C16" s="15" t="str">
        <f t="shared" si="0"/>
        <v xml:space="preserve"> </v>
      </c>
      <c r="D16" s="21"/>
      <c r="E16" s="44" t="s">
        <v>108</v>
      </c>
      <c r="F16" s="22"/>
      <c r="G16" s="22"/>
      <c r="H16" s="22"/>
      <c r="I16" s="22"/>
      <c r="J16" s="22"/>
      <c r="K16" s="16">
        <f t="shared" si="1"/>
        <v>0</v>
      </c>
    </row>
    <row r="17" spans="1:11" x14ac:dyDescent="0.25">
      <c r="A17" s="14">
        <f t="shared" si="2"/>
        <v>15</v>
      </c>
      <c r="B17" s="15" t="str">
        <f>IFERROR(VLOOKUP($E17,CONFG!$J$18:$K$30,2,FALSE)," ")</f>
        <v xml:space="preserve"> </v>
      </c>
      <c r="C17" s="15" t="str">
        <f t="shared" si="0"/>
        <v xml:space="preserve"> </v>
      </c>
      <c r="D17" s="22"/>
      <c r="E17" s="44" t="s">
        <v>108</v>
      </c>
      <c r="F17" s="22"/>
      <c r="G17" s="22"/>
      <c r="H17" s="22"/>
      <c r="I17" s="22"/>
      <c r="J17" s="22"/>
      <c r="K17" s="16">
        <f t="shared" si="1"/>
        <v>0</v>
      </c>
    </row>
    <row r="18" spans="1:11" x14ac:dyDescent="0.25">
      <c r="A18" s="14">
        <f t="shared" si="2"/>
        <v>16</v>
      </c>
      <c r="B18" s="15" t="str">
        <f>IFERROR(VLOOKUP($E18,CONFG!$J$18:$K$30,2,FALSE)," ")</f>
        <v xml:space="preserve"> </v>
      </c>
      <c r="C18" s="15" t="str">
        <f t="shared" si="0"/>
        <v xml:space="preserve"> </v>
      </c>
      <c r="D18" s="22"/>
      <c r="E18" s="44" t="s">
        <v>108</v>
      </c>
      <c r="F18" s="22"/>
      <c r="G18" s="22"/>
      <c r="H18" s="22"/>
      <c r="I18" s="22"/>
      <c r="J18" s="22"/>
      <c r="K18" s="16">
        <f t="shared" si="1"/>
        <v>0</v>
      </c>
    </row>
    <row r="19" spans="1:11" x14ac:dyDescent="0.25">
      <c r="A19" s="14">
        <f t="shared" si="2"/>
        <v>17</v>
      </c>
      <c r="B19" s="15" t="str">
        <f>IFERROR(VLOOKUP($E19,CONFG!$J$18:$K$30,2,FALSE)," ")</f>
        <v xml:space="preserve"> </v>
      </c>
      <c r="C19" s="15" t="str">
        <f t="shared" si="0"/>
        <v xml:space="preserve"> </v>
      </c>
      <c r="D19" s="21"/>
      <c r="E19" s="44" t="s">
        <v>108</v>
      </c>
      <c r="F19" s="22"/>
      <c r="G19" s="22"/>
      <c r="H19" s="22"/>
      <c r="I19" s="22"/>
      <c r="J19" s="22"/>
      <c r="K19" s="16">
        <f t="shared" si="1"/>
        <v>0</v>
      </c>
    </row>
    <row r="20" spans="1:11" x14ac:dyDescent="0.25">
      <c r="A20" s="14">
        <f t="shared" si="2"/>
        <v>18</v>
      </c>
      <c r="B20" s="15" t="str">
        <f>IFERROR(VLOOKUP($E20,CONFG!$J$18:$K$30,2,FALSE)," ")</f>
        <v xml:space="preserve"> </v>
      </c>
      <c r="C20" s="15" t="str">
        <f t="shared" si="0"/>
        <v xml:space="preserve"> </v>
      </c>
      <c r="D20" s="22"/>
      <c r="E20" s="44" t="s">
        <v>108</v>
      </c>
      <c r="F20" s="22"/>
      <c r="G20" s="22"/>
      <c r="H20" s="22"/>
      <c r="I20" s="22"/>
      <c r="J20" s="22"/>
      <c r="K20" s="16">
        <f t="shared" si="1"/>
        <v>0</v>
      </c>
    </row>
    <row r="21" spans="1:11" x14ac:dyDescent="0.25">
      <c r="A21" s="14">
        <f t="shared" si="2"/>
        <v>19</v>
      </c>
      <c r="B21" s="15" t="str">
        <f>IFERROR(VLOOKUP($E21,CONFG!$J$18:$K$30,2,FALSE)," ")</f>
        <v xml:space="preserve"> </v>
      </c>
      <c r="C21" s="15" t="str">
        <f t="shared" si="0"/>
        <v xml:space="preserve"> </v>
      </c>
      <c r="D21" s="22"/>
      <c r="E21" s="44" t="s">
        <v>108</v>
      </c>
      <c r="F21" s="22"/>
      <c r="G21" s="22"/>
      <c r="H21" s="22"/>
      <c r="I21" s="22"/>
      <c r="J21" s="22"/>
      <c r="K21" s="16">
        <f t="shared" si="1"/>
        <v>0</v>
      </c>
    </row>
    <row r="22" spans="1:11" ht="15.75" thickBot="1" x14ac:dyDescent="0.3">
      <c r="A22" s="14">
        <f t="shared" si="2"/>
        <v>20</v>
      </c>
      <c r="B22" s="15" t="str">
        <f>IFERROR(VLOOKUP($E22,CONFG!$J$18:$K$30,2,FALSE)," ")</f>
        <v xml:space="preserve"> </v>
      </c>
      <c r="C22" s="15" t="str">
        <f t="shared" si="0"/>
        <v xml:space="preserve"> </v>
      </c>
      <c r="D22" s="23"/>
      <c r="E22" s="44" t="s">
        <v>108</v>
      </c>
      <c r="F22" s="24"/>
      <c r="G22" s="24"/>
      <c r="H22" s="24"/>
      <c r="I22" s="24"/>
      <c r="J22" s="24"/>
      <c r="K22" s="16">
        <f t="shared" si="1"/>
        <v>0</v>
      </c>
    </row>
    <row r="23" spans="1:11" x14ac:dyDescent="0.25">
      <c r="A23" s="64" t="str">
        <f t="shared" ref="A23" si="3">IF(ISBLANK(E23), "", IF(ISNUMBER($A22), ($A22+1),1))</f>
        <v/>
      </c>
      <c r="B23" s="65"/>
      <c r="C23" s="65"/>
      <c r="D23" s="65"/>
      <c r="E23" s="65"/>
      <c r="F23" s="28">
        <f>SUM(F3:F22)</f>
        <v>0</v>
      </c>
      <c r="G23" s="29"/>
      <c r="H23" s="28">
        <f>SUM(H3:H22)</f>
        <v>0</v>
      </c>
      <c r="I23" s="66"/>
      <c r="J23" s="66"/>
      <c r="K23" s="30">
        <f>SUM(K3:K22)</f>
        <v>0</v>
      </c>
    </row>
    <row r="24" spans="1:11" x14ac:dyDescent="0.25">
      <c r="A24" s="67" t="s">
        <v>23</v>
      </c>
      <c r="B24" s="67"/>
      <c r="C24" s="67"/>
      <c r="D24" s="67"/>
      <c r="E24" s="67"/>
      <c r="F24" s="67"/>
      <c r="G24" s="67"/>
      <c r="H24" s="67"/>
      <c r="I24" s="67"/>
      <c r="J24" s="67"/>
      <c r="K24" s="67"/>
    </row>
    <row r="25" spans="1:11" x14ac:dyDescent="0.25">
      <c r="A25" s="31"/>
      <c r="B25" s="31"/>
      <c r="C25" s="31"/>
      <c r="D25" s="32" t="s">
        <v>6</v>
      </c>
      <c r="E25" s="33" t="s">
        <v>24</v>
      </c>
      <c r="F25" s="34">
        <v>4</v>
      </c>
      <c r="G25" s="34" t="s">
        <v>25</v>
      </c>
      <c r="H25" s="34">
        <v>23</v>
      </c>
      <c r="I25" s="34">
        <v>20</v>
      </c>
      <c r="J25" s="34" t="s">
        <v>2</v>
      </c>
      <c r="K25" s="31"/>
    </row>
    <row r="29" spans="1:11" x14ac:dyDescent="0.25">
      <c r="A29" s="36"/>
      <c r="D29" s="36"/>
      <c r="F29" s="36"/>
      <c r="G29" s="36"/>
      <c r="H29" s="36"/>
    </row>
    <row r="30" spans="1:11" x14ac:dyDescent="0.25">
      <c r="A30" s="36"/>
    </row>
    <row r="44" spans="1:4" x14ac:dyDescent="0.25">
      <c r="D44" s="36"/>
    </row>
    <row r="48" spans="1:4" x14ac:dyDescent="0.25">
      <c r="A48" s="36"/>
      <c r="D48" s="37"/>
    </row>
    <row r="51" spans="1:1" x14ac:dyDescent="0.25">
      <c r="A51" s="36"/>
    </row>
  </sheetData>
  <sheetProtection algorithmName="SHA-512" hashValue="NAl/Qq7z3XuaeE0XWWlJ1+TyVH1+sJ7HqoIVAMPqXCNNfoYQ/HrwkB50SK9AdzPV+w32s6GhC3BFoOx3io0uUA==" saltValue="eBGq1uaFRS51yjgwnuBZwA==" spinCount="100000" sheet="1" objects="1" scenarios="1"/>
  <mergeCells count="4">
    <mergeCell ref="A1:K1"/>
    <mergeCell ref="A23:E23"/>
    <mergeCell ref="I23:J23"/>
    <mergeCell ref="A24:K24"/>
  </mergeCells>
  <conditionalFormatting sqref="C3:C22">
    <cfRule type="containsText" dxfId="6" priority="12" operator="containsText" text="BKM">
      <formula>NOT(ISERROR(SEARCH("BKM",C3)))</formula>
    </cfRule>
  </conditionalFormatting>
  <conditionalFormatting sqref="E3:E22">
    <cfRule type="cellIs" dxfId="5" priority="4" operator="between">
      <formula>"a"</formula>
      <formula>"z"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67B2E42D-4FBB-4CD8-83FF-83AB37118079}">
            <xm:f>NOT(ISERROR(SEARCH($B$3,C3)))</xm:f>
            <xm:f>$B$3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C3:C22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nvalid Item" error="Item not listed under Britannia  product." promptTitle="Britannia Items">
          <x14:formula1>
            <xm:f>CONFG!$J$17:$J$30</xm:f>
          </x14:formula1>
          <xm:sqref>E3:E22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2"/>
  <sheetViews>
    <sheetView showGridLines="0" showRowColHeaders="0" workbookViewId="0">
      <selection activeCell="E3" sqref="E3"/>
    </sheetView>
  </sheetViews>
  <sheetFormatPr defaultRowHeight="15" x14ac:dyDescent="0.25"/>
  <cols>
    <col min="1" max="1" width="5.42578125" style="2" bestFit="1" customWidth="1"/>
    <col min="2" max="2" width="12.140625" style="2" customWidth="1"/>
    <col min="3" max="3" width="16.42578125" style="2" customWidth="1"/>
    <col min="4" max="4" width="19.42578125" style="2" bestFit="1" customWidth="1"/>
    <col min="5" max="5" width="39.7109375" style="2" customWidth="1"/>
    <col min="6" max="6" width="10" style="2" customWidth="1"/>
    <col min="7" max="7" width="9" style="2" customWidth="1"/>
    <col min="8" max="10" width="9.140625" style="2"/>
    <col min="11" max="11" width="14.28515625" style="2" customWidth="1"/>
    <col min="12" max="16384" width="9.140625" style="2"/>
  </cols>
  <sheetData>
    <row r="1" spans="1:11" ht="16.5" thickBot="1" x14ac:dyDescent="0.3">
      <c r="A1" s="58" t="s">
        <v>21</v>
      </c>
      <c r="B1" s="59"/>
      <c r="C1" s="59"/>
      <c r="D1" s="59"/>
      <c r="E1" s="59"/>
      <c r="F1" s="59"/>
      <c r="G1" s="59"/>
      <c r="H1" s="59"/>
      <c r="I1" s="59"/>
      <c r="J1" s="59"/>
      <c r="K1" s="60"/>
    </row>
    <row r="2" spans="1:11" ht="15.75" thickBot="1" x14ac:dyDescent="0.3">
      <c r="A2" s="10" t="s">
        <v>16</v>
      </c>
      <c r="B2" s="11" t="s">
        <v>76</v>
      </c>
      <c r="C2" s="11" t="s">
        <v>17</v>
      </c>
      <c r="D2" s="12" t="s">
        <v>3</v>
      </c>
      <c r="E2" s="12" t="str">
        <f>UPPER(CONCATENATE(CONFG!B$6,"-","ITEM"))</f>
        <v>CADBURY-ITEM</v>
      </c>
      <c r="F2" s="12" t="s">
        <v>14</v>
      </c>
      <c r="G2" s="12" t="s">
        <v>19</v>
      </c>
      <c r="H2" s="12" t="s">
        <v>0</v>
      </c>
      <c r="I2" s="12" t="s">
        <v>15</v>
      </c>
      <c r="J2" s="12" t="s">
        <v>4</v>
      </c>
      <c r="K2" s="13" t="s">
        <v>18</v>
      </c>
    </row>
    <row r="3" spans="1:11" x14ac:dyDescent="0.25">
      <c r="A3" s="14">
        <f>IF(ISBLANK($E3), "", IF(ISNUMBER($A2), ($A2+1),1))</f>
        <v>1</v>
      </c>
      <c r="B3" s="15" t="str">
        <f>IFERROR(VLOOKUP($E3,CONFG!$N$18:$O$30,2,FALSE)," ")</f>
        <v>CDYDY</v>
      </c>
      <c r="C3" s="15" t="str">
        <f>IF($B3=" "," ",UPPER(CONCATENATE($B3,SUBSTITUTE(TRIM($J3)," ",""))))</f>
        <v>CDYDY456GRM</v>
      </c>
      <c r="D3" s="21"/>
      <c r="E3" s="44" t="s">
        <v>55</v>
      </c>
      <c r="F3" s="22"/>
      <c r="G3" s="22"/>
      <c r="H3" s="22"/>
      <c r="I3" s="22"/>
      <c r="J3" s="22" t="s">
        <v>112</v>
      </c>
      <c r="K3" s="16">
        <f t="shared" ref="K3:K22" si="0">$I3*$F3</f>
        <v>0</v>
      </c>
    </row>
    <row r="4" spans="1:11" x14ac:dyDescent="0.25">
      <c r="A4" s="14">
        <f t="shared" ref="A4:A22" si="1">IF(ISBLANK($E4), "", IF(ISNUMBER($A3), ($A3+1),1))</f>
        <v>2</v>
      </c>
      <c r="B4" s="15" t="str">
        <f>IFERROR(VLOOKUP($E4,CONFG!$N$18:$O$30,2,FALSE)," ")</f>
        <v xml:space="preserve"> </v>
      </c>
      <c r="C4" s="15" t="str">
        <f t="shared" ref="C4:C22" si="2">IF($B4=" "," ",UPPER(CONCATENATE($B4,SUBSTITUTE(TRIM($J4)," ",""))))</f>
        <v xml:space="preserve"> </v>
      </c>
      <c r="D4" s="21"/>
      <c r="E4" s="44" t="s">
        <v>108</v>
      </c>
      <c r="F4" s="22"/>
      <c r="G4" s="22"/>
      <c r="H4" s="22"/>
      <c r="I4" s="22"/>
      <c r="J4" s="22"/>
      <c r="K4" s="16">
        <f t="shared" si="0"/>
        <v>0</v>
      </c>
    </row>
    <row r="5" spans="1:11" x14ac:dyDescent="0.25">
      <c r="A5" s="14">
        <f t="shared" si="1"/>
        <v>3</v>
      </c>
      <c r="B5" s="15" t="str">
        <f>IFERROR(VLOOKUP($E5,CONFG!$N$18:$O$30,2,FALSE)," ")</f>
        <v xml:space="preserve"> </v>
      </c>
      <c r="C5" s="15" t="str">
        <f t="shared" si="2"/>
        <v xml:space="preserve"> </v>
      </c>
      <c r="D5" s="21"/>
      <c r="E5" s="44" t="s">
        <v>108</v>
      </c>
      <c r="F5" s="22"/>
      <c r="G5" s="22"/>
      <c r="H5" s="22"/>
      <c r="I5" s="22"/>
      <c r="J5" s="22"/>
      <c r="K5" s="16">
        <f t="shared" si="0"/>
        <v>0</v>
      </c>
    </row>
    <row r="6" spans="1:11" x14ac:dyDescent="0.25">
      <c r="A6" s="14">
        <f t="shared" si="1"/>
        <v>4</v>
      </c>
      <c r="B6" s="15" t="str">
        <f>IFERROR(VLOOKUP($E6,CONFG!$N$18:$O$30,2,FALSE)," ")</f>
        <v xml:space="preserve"> </v>
      </c>
      <c r="C6" s="15" t="str">
        <f t="shared" si="2"/>
        <v xml:space="preserve"> </v>
      </c>
      <c r="D6" s="22"/>
      <c r="E6" s="44" t="s">
        <v>108</v>
      </c>
      <c r="F6" s="22"/>
      <c r="G6" s="22"/>
      <c r="H6" s="22"/>
      <c r="I6" s="22"/>
      <c r="J6" s="22"/>
      <c r="K6" s="16">
        <f t="shared" si="0"/>
        <v>0</v>
      </c>
    </row>
    <row r="7" spans="1:11" x14ac:dyDescent="0.25">
      <c r="A7" s="14">
        <f t="shared" si="1"/>
        <v>5</v>
      </c>
      <c r="B7" s="15" t="str">
        <f>IFERROR(VLOOKUP($E7,CONFG!$N$18:$O$30,2,FALSE)," ")</f>
        <v xml:space="preserve"> </v>
      </c>
      <c r="C7" s="15" t="str">
        <f t="shared" si="2"/>
        <v xml:space="preserve"> </v>
      </c>
      <c r="D7" s="22"/>
      <c r="E7" s="44" t="s">
        <v>108</v>
      </c>
      <c r="F7" s="22"/>
      <c r="G7" s="22"/>
      <c r="H7" s="22"/>
      <c r="I7" s="22"/>
      <c r="J7" s="22"/>
      <c r="K7" s="16">
        <f t="shared" si="0"/>
        <v>0</v>
      </c>
    </row>
    <row r="8" spans="1:11" x14ac:dyDescent="0.25">
      <c r="A8" s="14">
        <f t="shared" si="1"/>
        <v>6</v>
      </c>
      <c r="B8" s="15" t="str">
        <f>IFERROR(VLOOKUP($E8,CONFG!$N$18:$O$30,2,FALSE)," ")</f>
        <v xml:space="preserve"> </v>
      </c>
      <c r="C8" s="15" t="str">
        <f t="shared" si="2"/>
        <v xml:space="preserve"> </v>
      </c>
      <c r="D8" s="22"/>
      <c r="E8" s="44" t="s">
        <v>108</v>
      </c>
      <c r="F8" s="22"/>
      <c r="G8" s="22"/>
      <c r="H8" s="22"/>
      <c r="I8" s="22"/>
      <c r="J8" s="22"/>
      <c r="K8" s="16">
        <f t="shared" si="0"/>
        <v>0</v>
      </c>
    </row>
    <row r="9" spans="1:11" x14ac:dyDescent="0.25">
      <c r="A9" s="14">
        <f t="shared" si="1"/>
        <v>7</v>
      </c>
      <c r="B9" s="15" t="str">
        <f>IFERROR(VLOOKUP($E9,CONFG!$N$18:$O$30,2,FALSE)," ")</f>
        <v xml:space="preserve"> </v>
      </c>
      <c r="C9" s="15" t="str">
        <f t="shared" si="2"/>
        <v xml:space="preserve"> </v>
      </c>
      <c r="D9" s="22"/>
      <c r="E9" s="44" t="s">
        <v>108</v>
      </c>
      <c r="F9" s="22"/>
      <c r="G9" s="22"/>
      <c r="H9" s="22"/>
      <c r="I9" s="22"/>
      <c r="J9" s="22"/>
      <c r="K9" s="16">
        <f t="shared" si="0"/>
        <v>0</v>
      </c>
    </row>
    <row r="10" spans="1:11" x14ac:dyDescent="0.25">
      <c r="A10" s="14">
        <f t="shared" si="1"/>
        <v>8</v>
      </c>
      <c r="B10" s="15" t="str">
        <f>IFERROR(VLOOKUP($E10,CONFG!$N$18:$O$30,2,FALSE)," ")</f>
        <v xml:space="preserve"> </v>
      </c>
      <c r="C10" s="15" t="str">
        <f t="shared" si="2"/>
        <v xml:space="preserve"> </v>
      </c>
      <c r="D10" s="22"/>
      <c r="E10" s="44" t="s">
        <v>108</v>
      </c>
      <c r="F10" s="22"/>
      <c r="G10" s="22"/>
      <c r="H10" s="22"/>
      <c r="I10" s="22"/>
      <c r="J10" s="22" t="s">
        <v>7</v>
      </c>
      <c r="K10" s="16">
        <f t="shared" si="0"/>
        <v>0</v>
      </c>
    </row>
    <row r="11" spans="1:11" x14ac:dyDescent="0.25">
      <c r="A11" s="14">
        <f t="shared" si="1"/>
        <v>9</v>
      </c>
      <c r="B11" s="15" t="str">
        <f>IFERROR(VLOOKUP($E11,CONFG!$N$18:$O$30,2,FALSE)," ")</f>
        <v xml:space="preserve"> </v>
      </c>
      <c r="C11" s="15" t="str">
        <f t="shared" si="2"/>
        <v xml:space="preserve"> </v>
      </c>
      <c r="D11" s="22"/>
      <c r="E11" s="44" t="s">
        <v>108</v>
      </c>
      <c r="F11" s="22"/>
      <c r="G11" s="22"/>
      <c r="H11" s="22"/>
      <c r="I11" s="22"/>
      <c r="J11" s="22"/>
      <c r="K11" s="16">
        <f t="shared" si="0"/>
        <v>0</v>
      </c>
    </row>
    <row r="12" spans="1:11" x14ac:dyDescent="0.25">
      <c r="A12" s="14">
        <f t="shared" si="1"/>
        <v>10</v>
      </c>
      <c r="B12" s="15" t="str">
        <f>IFERROR(VLOOKUP($E12,CONFG!$N$18:$O$30,2,FALSE)," ")</f>
        <v xml:space="preserve"> </v>
      </c>
      <c r="C12" s="15" t="str">
        <f t="shared" si="2"/>
        <v xml:space="preserve"> </v>
      </c>
      <c r="D12" s="22"/>
      <c r="E12" s="44" t="s">
        <v>108</v>
      </c>
      <c r="F12" s="22"/>
      <c r="G12" s="22"/>
      <c r="H12" s="22"/>
      <c r="I12" s="22"/>
      <c r="J12" s="22"/>
      <c r="K12" s="16">
        <f t="shared" si="0"/>
        <v>0</v>
      </c>
    </row>
    <row r="13" spans="1:11" x14ac:dyDescent="0.25">
      <c r="A13" s="14">
        <f t="shared" si="1"/>
        <v>11</v>
      </c>
      <c r="B13" s="15" t="str">
        <f>IFERROR(VLOOKUP($E13,CONFG!$N$18:$O$30,2,FALSE)," ")</f>
        <v xml:space="preserve"> </v>
      </c>
      <c r="C13" s="15" t="str">
        <f t="shared" si="2"/>
        <v xml:space="preserve"> </v>
      </c>
      <c r="D13" s="22"/>
      <c r="E13" s="44" t="s">
        <v>108</v>
      </c>
      <c r="F13" s="22"/>
      <c r="G13" s="22"/>
      <c r="H13" s="22"/>
      <c r="I13" s="22"/>
      <c r="J13" s="22"/>
      <c r="K13" s="16">
        <f t="shared" si="0"/>
        <v>0</v>
      </c>
    </row>
    <row r="14" spans="1:11" x14ac:dyDescent="0.25">
      <c r="A14" s="14">
        <f t="shared" si="1"/>
        <v>12</v>
      </c>
      <c r="B14" s="15" t="str">
        <f>IFERROR(VLOOKUP($E14,CONFG!$N$18:$O$30,2,FALSE)," ")</f>
        <v xml:space="preserve"> </v>
      </c>
      <c r="C14" s="15" t="str">
        <f t="shared" si="2"/>
        <v xml:space="preserve"> </v>
      </c>
      <c r="D14" s="22"/>
      <c r="E14" s="44" t="s">
        <v>108</v>
      </c>
      <c r="F14" s="22"/>
      <c r="G14" s="22"/>
      <c r="H14" s="22"/>
      <c r="I14" s="22"/>
      <c r="J14" s="22"/>
      <c r="K14" s="16">
        <f t="shared" si="0"/>
        <v>0</v>
      </c>
    </row>
    <row r="15" spans="1:11" x14ac:dyDescent="0.25">
      <c r="A15" s="14">
        <f t="shared" si="1"/>
        <v>13</v>
      </c>
      <c r="B15" s="15" t="str">
        <f>IFERROR(VLOOKUP($E15,CONFG!$N$18:$O$30,2,FALSE)," ")</f>
        <v xml:space="preserve"> </v>
      </c>
      <c r="C15" s="15" t="str">
        <f t="shared" si="2"/>
        <v xml:space="preserve"> </v>
      </c>
      <c r="D15" s="22"/>
      <c r="E15" s="44" t="s">
        <v>108</v>
      </c>
      <c r="F15" s="22"/>
      <c r="G15" s="22"/>
      <c r="H15" s="22"/>
      <c r="I15" s="22"/>
      <c r="J15" s="22"/>
      <c r="K15" s="16">
        <f t="shared" si="0"/>
        <v>0</v>
      </c>
    </row>
    <row r="16" spans="1:11" x14ac:dyDescent="0.25">
      <c r="A16" s="14">
        <f t="shared" si="1"/>
        <v>14</v>
      </c>
      <c r="B16" s="15" t="str">
        <f>IFERROR(VLOOKUP($E16,CONFG!$N$18:$O$30,2,FALSE)," ")</f>
        <v xml:space="preserve"> </v>
      </c>
      <c r="C16" s="15" t="str">
        <f t="shared" si="2"/>
        <v xml:space="preserve"> </v>
      </c>
      <c r="D16" s="21"/>
      <c r="E16" s="44" t="s">
        <v>108</v>
      </c>
      <c r="F16" s="22"/>
      <c r="G16" s="22"/>
      <c r="H16" s="22"/>
      <c r="I16" s="22"/>
      <c r="J16" s="22"/>
      <c r="K16" s="16">
        <f t="shared" si="0"/>
        <v>0</v>
      </c>
    </row>
    <row r="17" spans="1:11" x14ac:dyDescent="0.25">
      <c r="A17" s="14">
        <f t="shared" si="1"/>
        <v>15</v>
      </c>
      <c r="B17" s="15" t="str">
        <f>IFERROR(VLOOKUP($E17,CONFG!$N$18:$O$30,2,FALSE)," ")</f>
        <v xml:space="preserve"> </v>
      </c>
      <c r="C17" s="15" t="str">
        <f t="shared" si="2"/>
        <v xml:space="preserve"> </v>
      </c>
      <c r="D17" s="22"/>
      <c r="E17" s="44" t="s">
        <v>108</v>
      </c>
      <c r="F17" s="22"/>
      <c r="G17" s="22"/>
      <c r="H17" s="22"/>
      <c r="I17" s="22"/>
      <c r="J17" s="22"/>
      <c r="K17" s="16">
        <f t="shared" si="0"/>
        <v>0</v>
      </c>
    </row>
    <row r="18" spans="1:11" x14ac:dyDescent="0.25">
      <c r="A18" s="14">
        <f t="shared" si="1"/>
        <v>16</v>
      </c>
      <c r="B18" s="15" t="str">
        <f>IFERROR(VLOOKUP($E18,CONFG!$N$18:$O$30,2,FALSE)," ")</f>
        <v xml:space="preserve"> </v>
      </c>
      <c r="C18" s="15" t="str">
        <f t="shared" si="2"/>
        <v xml:space="preserve"> </v>
      </c>
      <c r="D18" s="22"/>
      <c r="E18" s="44" t="s">
        <v>108</v>
      </c>
      <c r="F18" s="22"/>
      <c r="G18" s="22"/>
      <c r="H18" s="22"/>
      <c r="I18" s="22"/>
      <c r="J18" s="22"/>
      <c r="K18" s="16">
        <f t="shared" si="0"/>
        <v>0</v>
      </c>
    </row>
    <row r="19" spans="1:11" x14ac:dyDescent="0.25">
      <c r="A19" s="14">
        <f t="shared" si="1"/>
        <v>17</v>
      </c>
      <c r="B19" s="15" t="str">
        <f>IFERROR(VLOOKUP($E19,CONFG!$N$18:$O$30,2,FALSE)," ")</f>
        <v xml:space="preserve"> </v>
      </c>
      <c r="C19" s="15" t="str">
        <f t="shared" si="2"/>
        <v xml:space="preserve"> </v>
      </c>
      <c r="D19" s="21"/>
      <c r="E19" s="44" t="s">
        <v>108</v>
      </c>
      <c r="F19" s="22"/>
      <c r="G19" s="22"/>
      <c r="H19" s="22"/>
      <c r="I19" s="22"/>
      <c r="J19" s="22"/>
      <c r="K19" s="16">
        <f t="shared" si="0"/>
        <v>0</v>
      </c>
    </row>
    <row r="20" spans="1:11" x14ac:dyDescent="0.25">
      <c r="A20" s="14">
        <f t="shared" si="1"/>
        <v>18</v>
      </c>
      <c r="B20" s="15" t="str">
        <f>IFERROR(VLOOKUP($E20,CONFG!$N$18:$O$30,2,FALSE)," ")</f>
        <v xml:space="preserve"> </v>
      </c>
      <c r="C20" s="15" t="str">
        <f t="shared" si="2"/>
        <v xml:space="preserve"> </v>
      </c>
      <c r="D20" s="22"/>
      <c r="E20" s="44" t="s">
        <v>108</v>
      </c>
      <c r="F20" s="22"/>
      <c r="G20" s="22"/>
      <c r="H20" s="22"/>
      <c r="I20" s="22"/>
      <c r="J20" s="22"/>
      <c r="K20" s="16">
        <f t="shared" si="0"/>
        <v>0</v>
      </c>
    </row>
    <row r="21" spans="1:11" x14ac:dyDescent="0.25">
      <c r="A21" s="14">
        <f t="shared" si="1"/>
        <v>19</v>
      </c>
      <c r="B21" s="15" t="str">
        <f>IFERROR(VLOOKUP($E21,CONFG!$N$18:$O$30,2,FALSE)," ")</f>
        <v xml:space="preserve"> </v>
      </c>
      <c r="C21" s="15" t="str">
        <f t="shared" si="2"/>
        <v xml:space="preserve"> </v>
      </c>
      <c r="D21" s="22"/>
      <c r="E21" s="44" t="s">
        <v>108</v>
      </c>
      <c r="F21" s="22"/>
      <c r="G21" s="22"/>
      <c r="H21" s="22"/>
      <c r="I21" s="22"/>
      <c r="J21" s="22"/>
      <c r="K21" s="16">
        <f t="shared" si="0"/>
        <v>0</v>
      </c>
    </row>
    <row r="22" spans="1:11" ht="15.75" thickBot="1" x14ac:dyDescent="0.3">
      <c r="A22" s="14">
        <f t="shared" si="1"/>
        <v>20</v>
      </c>
      <c r="B22" s="15" t="str">
        <f>IFERROR(VLOOKUP($E22,CONFG!$N$18:$O$30,2,FALSE)," ")</f>
        <v xml:space="preserve"> </v>
      </c>
      <c r="C22" s="15" t="str">
        <f t="shared" si="2"/>
        <v xml:space="preserve"> </v>
      </c>
      <c r="D22" s="23"/>
      <c r="E22" s="44" t="s">
        <v>108</v>
      </c>
      <c r="F22" s="24"/>
      <c r="G22" s="24"/>
      <c r="H22" s="24"/>
      <c r="I22" s="24"/>
      <c r="J22" s="24"/>
      <c r="K22" s="16">
        <f t="shared" si="0"/>
        <v>0</v>
      </c>
    </row>
    <row r="23" spans="1:11" x14ac:dyDescent="0.25">
      <c r="A23" s="64" t="str">
        <f t="shared" ref="A23" si="3">IF(ISBLANK(E23), "", IF(ISNUMBER($A22), ($A22+1),1))</f>
        <v/>
      </c>
      <c r="B23" s="65"/>
      <c r="C23" s="65"/>
      <c r="D23" s="65"/>
      <c r="E23" s="65"/>
      <c r="F23" s="28">
        <f>SUM(F3:F22)</f>
        <v>0</v>
      </c>
      <c r="G23" s="29"/>
      <c r="H23" s="28">
        <f>SUM(H3:H22)</f>
        <v>0</v>
      </c>
      <c r="I23" s="66"/>
      <c r="J23" s="66"/>
      <c r="K23" s="30">
        <f>SUM(K3:K22)</f>
        <v>0</v>
      </c>
    </row>
    <row r="24" spans="1:11" x14ac:dyDescent="0.25">
      <c r="A24" s="67" t="s">
        <v>23</v>
      </c>
      <c r="B24" s="67"/>
      <c r="C24" s="67"/>
      <c r="D24" s="67"/>
      <c r="E24" s="67"/>
      <c r="F24" s="67"/>
      <c r="G24" s="67"/>
      <c r="H24" s="67"/>
      <c r="I24" s="67"/>
      <c r="J24" s="67"/>
      <c r="K24" s="67"/>
    </row>
    <row r="25" spans="1:11" x14ac:dyDescent="0.25">
      <c r="A25" s="31"/>
      <c r="B25" s="31"/>
      <c r="C25" s="31"/>
      <c r="D25" s="32" t="s">
        <v>6</v>
      </c>
      <c r="E25" s="33" t="s">
        <v>27</v>
      </c>
      <c r="F25" s="34">
        <v>4</v>
      </c>
      <c r="G25" s="34" t="s">
        <v>25</v>
      </c>
      <c r="H25" s="34">
        <v>23</v>
      </c>
      <c r="I25" s="34">
        <v>20</v>
      </c>
      <c r="J25" s="34" t="s">
        <v>2</v>
      </c>
      <c r="K25" s="31"/>
    </row>
    <row r="35" spans="1:4" x14ac:dyDescent="0.25">
      <c r="D35" s="36"/>
    </row>
    <row r="39" spans="1:4" x14ac:dyDescent="0.25">
      <c r="A39" s="36"/>
      <c r="D39" s="37"/>
    </row>
    <row r="42" spans="1:4" x14ac:dyDescent="0.25">
      <c r="A42" s="36"/>
    </row>
  </sheetData>
  <sheetProtection algorithmName="SHA-512" hashValue="1GNajmsk3B6TyL4LLZUVWX6vfgLXgAbrmxynyIfN+QZBc/xt9Bil609ocrUp1m0e52Ky0vL4f7Acjv7YsnbaxA==" saltValue="WVorRrRutWa4NEZs4Hyimw==" spinCount="100000" sheet="1" objects="1" scenarios="1"/>
  <mergeCells count="4">
    <mergeCell ref="A1:K1"/>
    <mergeCell ref="A23:E23"/>
    <mergeCell ref="I23:J23"/>
    <mergeCell ref="A24:K24"/>
  </mergeCells>
  <conditionalFormatting sqref="C3:C22">
    <cfRule type="containsText" dxfId="3" priority="2" operator="containsText" text="CDY">
      <formula>NOT(ISERROR(SEARCH("CDY",C3)))</formula>
    </cfRule>
  </conditionalFormatting>
  <conditionalFormatting sqref="E3:E22">
    <cfRule type="cellIs" dxfId="2" priority="1" operator="between">
      <formula>"a"</formula>
      <formula>"z"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nvalid Item" error="Item not listed under Britannia  product." promptTitle="Britannia Items">
          <x14:formula1>
            <xm:f>CONFG!$N$17:$N$30</xm:f>
          </x14:formula1>
          <xm:sqref>E3:E22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65"/>
  <sheetViews>
    <sheetView showGridLines="0" showRowColHeaders="0" workbookViewId="0">
      <selection activeCell="E4" sqref="E4"/>
    </sheetView>
  </sheetViews>
  <sheetFormatPr defaultRowHeight="15" x14ac:dyDescent="0.25"/>
  <cols>
    <col min="1" max="1" width="5.42578125" style="2" bestFit="1" customWidth="1"/>
    <col min="2" max="2" width="9.5703125" style="2" bestFit="1" customWidth="1"/>
    <col min="3" max="3" width="18.7109375" style="2" customWidth="1"/>
    <col min="4" max="4" width="19.42578125" style="2" bestFit="1" customWidth="1"/>
    <col min="5" max="5" width="37.7109375" style="2" customWidth="1"/>
    <col min="6" max="6" width="9.85546875" style="2" customWidth="1"/>
    <col min="7" max="7" width="9" style="2" customWidth="1"/>
    <col min="8" max="10" width="9.140625" style="2"/>
    <col min="11" max="11" width="11.42578125" style="2" customWidth="1"/>
    <col min="12" max="16384" width="9.140625" style="2"/>
  </cols>
  <sheetData>
    <row r="1" spans="1:11" ht="16.5" thickBot="1" x14ac:dyDescent="0.3">
      <c r="A1" s="58" t="s">
        <v>21</v>
      </c>
      <c r="B1" s="59"/>
      <c r="C1" s="59"/>
      <c r="D1" s="59"/>
      <c r="E1" s="59"/>
      <c r="F1" s="59"/>
      <c r="G1" s="59"/>
      <c r="H1" s="59"/>
      <c r="I1" s="59"/>
      <c r="J1" s="59"/>
      <c r="K1" s="60"/>
    </row>
    <row r="2" spans="1:11" ht="15.75" thickBot="1" x14ac:dyDescent="0.3">
      <c r="A2" s="10" t="s">
        <v>16</v>
      </c>
      <c r="B2" s="11" t="s">
        <v>76</v>
      </c>
      <c r="C2" s="11" t="s">
        <v>17</v>
      </c>
      <c r="D2" s="12" t="s">
        <v>3</v>
      </c>
      <c r="E2" s="12" t="str">
        <f>UPPER(CONCATENATE(CONFG!B$7,"-","ITEM"))</f>
        <v>HALDIRAM-ITEM</v>
      </c>
      <c r="F2" s="12" t="s">
        <v>14</v>
      </c>
      <c r="G2" s="12" t="s">
        <v>19</v>
      </c>
      <c r="H2" s="12" t="s">
        <v>0</v>
      </c>
      <c r="I2" s="12" t="s">
        <v>15</v>
      </c>
      <c r="J2" s="12" t="s">
        <v>4</v>
      </c>
      <c r="K2" s="13" t="s">
        <v>18</v>
      </c>
    </row>
    <row r="3" spans="1:11" x14ac:dyDescent="0.25">
      <c r="A3" s="14">
        <f>IF(ISBLANK($E3), "", IF(ISNUMBER($A2), ($A2+1),1))</f>
        <v>1</v>
      </c>
      <c r="B3" s="15" t="str">
        <f>IFERROR(VLOOKUP($E3,CONFG!$R$18:$S$30,2,FALSE)," ")</f>
        <v xml:space="preserve"> </v>
      </c>
      <c r="C3" s="15" t="str">
        <f>IF($B3=" "," ",UPPER(CONCATENATE($B3,SUBSTITUTE(TRIM($J3)," ",""))))</f>
        <v xml:space="preserve"> </v>
      </c>
      <c r="D3" s="21"/>
      <c r="E3" s="44" t="s">
        <v>108</v>
      </c>
      <c r="F3" s="22"/>
      <c r="G3" s="22"/>
      <c r="H3" s="22"/>
      <c r="I3" s="22"/>
      <c r="J3" s="22" t="s">
        <v>107</v>
      </c>
      <c r="K3" s="16">
        <f t="shared" ref="K3:K22" si="0">$I3*$F3</f>
        <v>0</v>
      </c>
    </row>
    <row r="4" spans="1:11" x14ac:dyDescent="0.25">
      <c r="A4" s="14">
        <f t="shared" ref="A4:A22" si="1">IF(ISBLANK($E4), "", IF(ISNUMBER($A3), ($A3+1),1))</f>
        <v>2</v>
      </c>
      <c r="B4" s="15" t="str">
        <f>IFERROR(VLOOKUP($E4,CONFG!$R$18:$S$30,2,FALSE)," ")</f>
        <v xml:space="preserve"> </v>
      </c>
      <c r="C4" s="15" t="str">
        <f t="shared" ref="C4:C22" si="2">IF($B4=" "," ",UPPER(CONCATENATE($B4,SUBSTITUTE(TRIM($J4)," ",""))))</f>
        <v xml:space="preserve"> </v>
      </c>
      <c r="D4" s="21"/>
      <c r="E4" s="44" t="s">
        <v>108</v>
      </c>
      <c r="F4" s="22"/>
      <c r="G4" s="22"/>
      <c r="H4" s="22"/>
      <c r="I4" s="22"/>
      <c r="J4" s="22"/>
      <c r="K4" s="16">
        <f t="shared" si="0"/>
        <v>0</v>
      </c>
    </row>
    <row r="5" spans="1:11" x14ac:dyDescent="0.25">
      <c r="A5" s="14">
        <f t="shared" si="1"/>
        <v>3</v>
      </c>
      <c r="B5" s="15" t="str">
        <f>IFERROR(VLOOKUP($E5,CONFG!$R$18:$S$30,2,FALSE)," ")</f>
        <v xml:space="preserve"> </v>
      </c>
      <c r="C5" s="15" t="str">
        <f t="shared" si="2"/>
        <v xml:space="preserve"> </v>
      </c>
      <c r="D5" s="22"/>
      <c r="E5" s="44" t="s">
        <v>108</v>
      </c>
      <c r="F5" s="22"/>
      <c r="G5" s="22"/>
      <c r="H5" s="22"/>
      <c r="I5" s="22"/>
      <c r="J5" s="22"/>
      <c r="K5" s="16">
        <f t="shared" si="0"/>
        <v>0</v>
      </c>
    </row>
    <row r="6" spans="1:11" x14ac:dyDescent="0.25">
      <c r="A6" s="14">
        <f t="shared" si="1"/>
        <v>4</v>
      </c>
      <c r="B6" s="15" t="str">
        <f>IFERROR(VLOOKUP($E6,CONFG!$R$18:$S$30,2,FALSE)," ")</f>
        <v xml:space="preserve"> </v>
      </c>
      <c r="C6" s="15" t="str">
        <f t="shared" si="2"/>
        <v xml:space="preserve"> </v>
      </c>
      <c r="D6" s="22"/>
      <c r="E6" s="44" t="s">
        <v>108</v>
      </c>
      <c r="F6" s="22"/>
      <c r="G6" s="22"/>
      <c r="H6" s="22"/>
      <c r="I6" s="22"/>
      <c r="J6" s="22"/>
      <c r="K6" s="16">
        <f t="shared" si="0"/>
        <v>0</v>
      </c>
    </row>
    <row r="7" spans="1:11" x14ac:dyDescent="0.25">
      <c r="A7" s="14">
        <f t="shared" si="1"/>
        <v>5</v>
      </c>
      <c r="B7" s="15" t="str">
        <f>IFERROR(VLOOKUP($E7,CONFG!$R$18:$S$30,2,FALSE)," ")</f>
        <v xml:space="preserve"> </v>
      </c>
      <c r="C7" s="15" t="str">
        <f t="shared" si="2"/>
        <v xml:space="preserve"> </v>
      </c>
      <c r="D7" s="22"/>
      <c r="E7" s="44" t="s">
        <v>108</v>
      </c>
      <c r="F7" s="22"/>
      <c r="G7" s="22"/>
      <c r="H7" s="22"/>
      <c r="I7" s="22"/>
      <c r="J7" s="22" t="s">
        <v>111</v>
      </c>
      <c r="K7" s="16">
        <f t="shared" si="0"/>
        <v>0</v>
      </c>
    </row>
    <row r="8" spans="1:11" x14ac:dyDescent="0.25">
      <c r="A8" s="14">
        <f t="shared" si="1"/>
        <v>6</v>
      </c>
      <c r="B8" s="15" t="str">
        <f>IFERROR(VLOOKUP($E8,CONFG!$R$18:$S$30,2,FALSE)," ")</f>
        <v xml:space="preserve"> </v>
      </c>
      <c r="C8" s="15" t="str">
        <f t="shared" si="2"/>
        <v xml:space="preserve"> </v>
      </c>
      <c r="D8" s="22"/>
      <c r="E8" s="44" t="s">
        <v>108</v>
      </c>
      <c r="F8" s="22"/>
      <c r="G8" s="22"/>
      <c r="H8" s="22"/>
      <c r="I8" s="22"/>
      <c r="J8" s="22"/>
      <c r="K8" s="16">
        <f t="shared" si="0"/>
        <v>0</v>
      </c>
    </row>
    <row r="9" spans="1:11" x14ac:dyDescent="0.25">
      <c r="A9" s="14">
        <f t="shared" si="1"/>
        <v>7</v>
      </c>
      <c r="B9" s="15" t="str">
        <f>IFERROR(VLOOKUP($E9,CONFG!$R$18:$S$30,2,FALSE)," ")</f>
        <v xml:space="preserve"> </v>
      </c>
      <c r="C9" s="15" t="str">
        <f t="shared" si="2"/>
        <v xml:space="preserve"> </v>
      </c>
      <c r="D9" s="22"/>
      <c r="E9" s="44" t="s">
        <v>108</v>
      </c>
      <c r="F9" s="22"/>
      <c r="G9" s="22"/>
      <c r="H9" s="22"/>
      <c r="I9" s="22"/>
      <c r="J9" s="22"/>
      <c r="K9" s="16">
        <f t="shared" si="0"/>
        <v>0</v>
      </c>
    </row>
    <row r="10" spans="1:11" x14ac:dyDescent="0.25">
      <c r="A10" s="14">
        <f t="shared" si="1"/>
        <v>8</v>
      </c>
      <c r="B10" s="15" t="str">
        <f>IFERROR(VLOOKUP($E10,CONFG!$R$18:$S$30,2,FALSE)," ")</f>
        <v xml:space="preserve"> </v>
      </c>
      <c r="C10" s="15" t="str">
        <f t="shared" si="2"/>
        <v xml:space="preserve"> </v>
      </c>
      <c r="D10" s="22"/>
      <c r="E10" s="44" t="s">
        <v>108</v>
      </c>
      <c r="F10" s="22"/>
      <c r="G10" s="22"/>
      <c r="H10" s="22"/>
      <c r="I10" s="22"/>
      <c r="J10" s="22"/>
      <c r="K10" s="16">
        <f t="shared" si="0"/>
        <v>0</v>
      </c>
    </row>
    <row r="11" spans="1:11" x14ac:dyDescent="0.25">
      <c r="A11" s="14">
        <f t="shared" si="1"/>
        <v>9</v>
      </c>
      <c r="B11" s="15" t="str">
        <f>IFERROR(VLOOKUP($E11,CONFG!$R$18:$S$30,2,FALSE)," ")</f>
        <v xml:space="preserve"> </v>
      </c>
      <c r="C11" s="15" t="str">
        <f t="shared" si="2"/>
        <v xml:space="preserve"> </v>
      </c>
      <c r="D11" s="22"/>
      <c r="E11" s="44" t="s">
        <v>108</v>
      </c>
      <c r="F11" s="22"/>
      <c r="G11" s="22"/>
      <c r="H11" s="22"/>
      <c r="I11" s="22"/>
      <c r="J11" s="22"/>
      <c r="K11" s="16">
        <f t="shared" si="0"/>
        <v>0</v>
      </c>
    </row>
    <row r="12" spans="1:11" x14ac:dyDescent="0.25">
      <c r="A12" s="14">
        <f t="shared" si="1"/>
        <v>10</v>
      </c>
      <c r="B12" s="15" t="str">
        <f>IFERROR(VLOOKUP($E12,CONFG!$R$18:$S$30,2,FALSE)," ")</f>
        <v xml:space="preserve"> </v>
      </c>
      <c r="C12" s="15" t="str">
        <f t="shared" si="2"/>
        <v xml:space="preserve"> </v>
      </c>
      <c r="D12" s="22"/>
      <c r="E12" s="44" t="s">
        <v>108</v>
      </c>
      <c r="F12" s="22"/>
      <c r="G12" s="22"/>
      <c r="H12" s="22"/>
      <c r="I12" s="22"/>
      <c r="J12" s="22"/>
      <c r="K12" s="16">
        <f t="shared" si="0"/>
        <v>0</v>
      </c>
    </row>
    <row r="13" spans="1:11" x14ac:dyDescent="0.25">
      <c r="A13" s="14">
        <f t="shared" si="1"/>
        <v>11</v>
      </c>
      <c r="B13" s="15" t="str">
        <f>IFERROR(VLOOKUP($E13,CONFG!$R$18:$S$30,2,FALSE)," ")</f>
        <v xml:space="preserve"> </v>
      </c>
      <c r="C13" s="15" t="str">
        <f t="shared" si="2"/>
        <v xml:space="preserve"> </v>
      </c>
      <c r="D13" s="22"/>
      <c r="E13" s="44" t="s">
        <v>108</v>
      </c>
      <c r="F13" s="22"/>
      <c r="G13" s="22"/>
      <c r="H13" s="22"/>
      <c r="I13" s="22"/>
      <c r="J13" s="22"/>
      <c r="K13" s="16">
        <f t="shared" si="0"/>
        <v>0</v>
      </c>
    </row>
    <row r="14" spans="1:11" x14ac:dyDescent="0.25">
      <c r="A14" s="14">
        <f t="shared" si="1"/>
        <v>12</v>
      </c>
      <c r="B14" s="15" t="str">
        <f>IFERROR(VLOOKUP($E14,CONFG!$R$18:$S$30,2,FALSE)," ")</f>
        <v xml:space="preserve"> </v>
      </c>
      <c r="C14" s="15" t="str">
        <f t="shared" si="2"/>
        <v xml:space="preserve"> </v>
      </c>
      <c r="D14" s="22"/>
      <c r="E14" s="44" t="s">
        <v>108</v>
      </c>
      <c r="F14" s="22"/>
      <c r="G14" s="22"/>
      <c r="H14" s="22"/>
      <c r="I14" s="22"/>
      <c r="J14" s="22"/>
      <c r="K14" s="16">
        <f t="shared" si="0"/>
        <v>0</v>
      </c>
    </row>
    <row r="15" spans="1:11" x14ac:dyDescent="0.25">
      <c r="A15" s="14">
        <f t="shared" si="1"/>
        <v>13</v>
      </c>
      <c r="B15" s="15" t="str">
        <f>IFERROR(VLOOKUP($E15,CONFG!$R$18:$S$30,2,FALSE)," ")</f>
        <v xml:space="preserve"> </v>
      </c>
      <c r="C15" s="15" t="str">
        <f t="shared" si="2"/>
        <v xml:space="preserve"> </v>
      </c>
      <c r="D15" s="22"/>
      <c r="E15" s="44" t="s">
        <v>108</v>
      </c>
      <c r="F15" s="22"/>
      <c r="G15" s="22"/>
      <c r="H15" s="22"/>
      <c r="I15" s="22"/>
      <c r="J15" s="22"/>
      <c r="K15" s="16">
        <f t="shared" si="0"/>
        <v>0</v>
      </c>
    </row>
    <row r="16" spans="1:11" x14ac:dyDescent="0.25">
      <c r="A16" s="14">
        <f t="shared" si="1"/>
        <v>14</v>
      </c>
      <c r="B16" s="15" t="str">
        <f>IFERROR(VLOOKUP($E16,CONFG!$R$18:$S$30,2,FALSE)," ")</f>
        <v xml:space="preserve"> </v>
      </c>
      <c r="C16" s="15" t="str">
        <f t="shared" si="2"/>
        <v xml:space="preserve"> </v>
      </c>
      <c r="D16" s="21"/>
      <c r="E16" s="44" t="s">
        <v>108</v>
      </c>
      <c r="F16" s="22"/>
      <c r="G16" s="22"/>
      <c r="H16" s="22"/>
      <c r="I16" s="22"/>
      <c r="J16" s="22"/>
      <c r="K16" s="16">
        <f t="shared" si="0"/>
        <v>0</v>
      </c>
    </row>
    <row r="17" spans="1:11" x14ac:dyDescent="0.25">
      <c r="A17" s="14">
        <f t="shared" si="1"/>
        <v>15</v>
      </c>
      <c r="B17" s="15" t="str">
        <f>IFERROR(VLOOKUP($E17,CONFG!$R$18:$S$30,2,FALSE)," ")</f>
        <v xml:space="preserve"> </v>
      </c>
      <c r="C17" s="15" t="str">
        <f t="shared" si="2"/>
        <v xml:space="preserve"> </v>
      </c>
      <c r="D17" s="22"/>
      <c r="E17" s="44" t="s">
        <v>108</v>
      </c>
      <c r="F17" s="22"/>
      <c r="G17" s="22"/>
      <c r="H17" s="22"/>
      <c r="I17" s="22"/>
      <c r="J17" s="22"/>
      <c r="K17" s="16">
        <f t="shared" si="0"/>
        <v>0</v>
      </c>
    </row>
    <row r="18" spans="1:11" x14ac:dyDescent="0.25">
      <c r="A18" s="14">
        <f t="shared" si="1"/>
        <v>16</v>
      </c>
      <c r="B18" s="15" t="str">
        <f>IFERROR(VLOOKUP($E18,CONFG!$R$18:$S$30,2,FALSE)," ")</f>
        <v xml:space="preserve"> </v>
      </c>
      <c r="C18" s="15" t="str">
        <f t="shared" si="2"/>
        <v xml:space="preserve"> </v>
      </c>
      <c r="D18" s="22"/>
      <c r="E18" s="44" t="s">
        <v>108</v>
      </c>
      <c r="F18" s="22"/>
      <c r="G18" s="22"/>
      <c r="H18" s="22"/>
      <c r="I18" s="22"/>
      <c r="J18" s="22"/>
      <c r="K18" s="16">
        <f t="shared" si="0"/>
        <v>0</v>
      </c>
    </row>
    <row r="19" spans="1:11" x14ac:dyDescent="0.25">
      <c r="A19" s="14">
        <f t="shared" si="1"/>
        <v>17</v>
      </c>
      <c r="B19" s="15" t="str">
        <f>IFERROR(VLOOKUP($E19,CONFG!$R$18:$S$30,2,FALSE)," ")</f>
        <v xml:space="preserve"> </v>
      </c>
      <c r="C19" s="15" t="str">
        <f t="shared" si="2"/>
        <v xml:space="preserve"> </v>
      </c>
      <c r="D19" s="21"/>
      <c r="E19" s="44" t="s">
        <v>108</v>
      </c>
      <c r="F19" s="22"/>
      <c r="G19" s="22"/>
      <c r="H19" s="22"/>
      <c r="I19" s="22"/>
      <c r="J19" s="22"/>
      <c r="K19" s="16">
        <f t="shared" si="0"/>
        <v>0</v>
      </c>
    </row>
    <row r="20" spans="1:11" x14ac:dyDescent="0.25">
      <c r="A20" s="14">
        <f t="shared" si="1"/>
        <v>18</v>
      </c>
      <c r="B20" s="15" t="str">
        <f>IFERROR(VLOOKUP($E20,CONFG!$R$18:$S$30,2,FALSE)," ")</f>
        <v xml:space="preserve"> </v>
      </c>
      <c r="C20" s="15" t="str">
        <f t="shared" si="2"/>
        <v xml:space="preserve"> </v>
      </c>
      <c r="D20" s="22"/>
      <c r="E20" s="44" t="s">
        <v>108</v>
      </c>
      <c r="F20" s="22"/>
      <c r="G20" s="22"/>
      <c r="H20" s="22"/>
      <c r="I20" s="22"/>
      <c r="J20" s="22"/>
      <c r="K20" s="16">
        <f t="shared" si="0"/>
        <v>0</v>
      </c>
    </row>
    <row r="21" spans="1:11" x14ac:dyDescent="0.25">
      <c r="A21" s="14">
        <f t="shared" si="1"/>
        <v>19</v>
      </c>
      <c r="B21" s="15" t="str">
        <f>IFERROR(VLOOKUP($E21,CONFG!$R$18:$S$30,2,FALSE)," ")</f>
        <v xml:space="preserve"> </v>
      </c>
      <c r="C21" s="15" t="str">
        <f t="shared" si="2"/>
        <v xml:space="preserve"> </v>
      </c>
      <c r="D21" s="22"/>
      <c r="E21" s="44" t="s">
        <v>108</v>
      </c>
      <c r="F21" s="22"/>
      <c r="G21" s="22"/>
      <c r="H21" s="22"/>
      <c r="I21" s="22"/>
      <c r="J21" s="22"/>
      <c r="K21" s="16">
        <f t="shared" si="0"/>
        <v>0</v>
      </c>
    </row>
    <row r="22" spans="1:11" ht="15.75" thickBot="1" x14ac:dyDescent="0.3">
      <c r="A22" s="14">
        <f t="shared" si="1"/>
        <v>20</v>
      </c>
      <c r="B22" s="15" t="str">
        <f>IFERROR(VLOOKUP($E22,CONFG!$R$18:$S$30,2,FALSE)," ")</f>
        <v xml:space="preserve"> </v>
      </c>
      <c r="C22" s="15" t="str">
        <f t="shared" si="2"/>
        <v xml:space="preserve"> </v>
      </c>
      <c r="D22" s="23"/>
      <c r="E22" s="44" t="s">
        <v>108</v>
      </c>
      <c r="F22" s="24"/>
      <c r="G22" s="24"/>
      <c r="H22" s="24"/>
      <c r="I22" s="24"/>
      <c r="J22" s="24"/>
      <c r="K22" s="16">
        <f t="shared" si="0"/>
        <v>0</v>
      </c>
    </row>
    <row r="23" spans="1:11" x14ac:dyDescent="0.25">
      <c r="A23" s="64" t="str">
        <f t="shared" ref="A23" si="3">IF(ISBLANK(E23), "", IF(ISNUMBER($A22), ($A22+1),1))</f>
        <v/>
      </c>
      <c r="B23" s="65"/>
      <c r="C23" s="65"/>
      <c r="D23" s="65"/>
      <c r="E23" s="65"/>
      <c r="F23" s="28">
        <f>SUM(F3:F22)</f>
        <v>0</v>
      </c>
      <c r="G23" s="29"/>
      <c r="H23" s="28">
        <f>SUM(H3:H22)</f>
        <v>0</v>
      </c>
      <c r="I23" s="66"/>
      <c r="J23" s="66"/>
      <c r="K23" s="30">
        <f>SUM(K3:K22)</f>
        <v>0</v>
      </c>
    </row>
    <row r="24" spans="1:11" x14ac:dyDescent="0.25">
      <c r="A24" s="67" t="s">
        <v>23</v>
      </c>
      <c r="B24" s="67"/>
      <c r="C24" s="67"/>
      <c r="D24" s="67"/>
      <c r="E24" s="67"/>
      <c r="F24" s="67"/>
      <c r="G24" s="67"/>
      <c r="H24" s="67"/>
      <c r="I24" s="67"/>
      <c r="J24" s="67"/>
      <c r="K24" s="67"/>
    </row>
    <row r="25" spans="1:11" x14ac:dyDescent="0.25">
      <c r="A25" s="31"/>
      <c r="B25" s="31"/>
      <c r="C25" s="31"/>
      <c r="D25" s="32" t="s">
        <v>6</v>
      </c>
      <c r="E25" s="33" t="s">
        <v>29</v>
      </c>
      <c r="F25" s="34">
        <v>4</v>
      </c>
      <c r="G25" s="34" t="s">
        <v>25</v>
      </c>
      <c r="H25" s="34">
        <v>23</v>
      </c>
      <c r="I25" s="34">
        <v>20</v>
      </c>
      <c r="J25" s="34" t="s">
        <v>2</v>
      </c>
      <c r="K25" s="31"/>
    </row>
    <row r="26" spans="1:11" x14ac:dyDescent="0.25">
      <c r="D26" s="36"/>
      <c r="E26" s="36"/>
    </row>
    <row r="27" spans="1:11" x14ac:dyDescent="0.25">
      <c r="D27" s="36"/>
      <c r="E27" s="36"/>
      <c r="F27" s="36"/>
      <c r="G27" s="36"/>
    </row>
    <row r="45" spans="4:8" x14ac:dyDescent="0.25">
      <c r="D45" s="36"/>
    </row>
    <row r="46" spans="4:8" x14ac:dyDescent="0.25">
      <c r="D46" s="36"/>
      <c r="F46" s="36"/>
      <c r="G46" s="36"/>
      <c r="H46" s="36"/>
    </row>
    <row r="52" spans="4:10" x14ac:dyDescent="0.25">
      <c r="J52" s="2">
        <v>1</v>
      </c>
    </row>
    <row r="61" spans="4:10" x14ac:dyDescent="0.25">
      <c r="D61" s="36"/>
    </row>
    <row r="64" spans="4:10" x14ac:dyDescent="0.25">
      <c r="D64" s="36"/>
    </row>
    <row r="65" spans="4:4" x14ac:dyDescent="0.25">
      <c r="D65" s="37"/>
    </row>
  </sheetData>
  <sheetProtection algorithmName="SHA-512" hashValue="HeCBh5WVlcdEzAWe+ypDCWL9xSOs8b9uzqbIXP8vm1L09FycVMusrEbrnD6DHqHbnzc4oNg/QIA6iTvUYs5eJw==" saltValue="lBlMqvUnKkcmEsW6+RmYeg==" spinCount="100000" sheet="1" objects="1" scenarios="1"/>
  <mergeCells count="4">
    <mergeCell ref="A1:K1"/>
    <mergeCell ref="A23:E23"/>
    <mergeCell ref="I23:J23"/>
    <mergeCell ref="A24:K24"/>
  </mergeCells>
  <conditionalFormatting sqref="C3:C22">
    <cfRule type="containsText" dxfId="1" priority="2" operator="containsText" text="HDM">
      <formula>NOT(ISERROR(SEARCH("HDM",C3)))</formula>
    </cfRule>
  </conditionalFormatting>
  <conditionalFormatting sqref="E3:E22">
    <cfRule type="cellIs" dxfId="0" priority="1" operator="between">
      <formula>"a"</formula>
      <formula>"z"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nvalid Item" error="Item not listed under Britannia  product." promptTitle="Britannia Items">
          <x14:formula1>
            <xm:f>CONFG!$R$17:$R$30</xm:f>
          </x14:formula1>
          <xm:sqref>E3:E22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65"/>
  <sheetViews>
    <sheetView showGridLines="0" showRowColHeaders="0" workbookViewId="0">
      <selection activeCell="E3" sqref="E3"/>
    </sheetView>
  </sheetViews>
  <sheetFormatPr defaultRowHeight="15" x14ac:dyDescent="0.25"/>
  <cols>
    <col min="1" max="1" width="9.42578125" style="2" customWidth="1"/>
    <col min="2" max="3" width="9.7109375" style="2" customWidth="1"/>
    <col min="4" max="4" width="19.42578125" style="2" bestFit="1" customWidth="1"/>
    <col min="5" max="5" width="37.7109375" style="2" customWidth="1"/>
    <col min="6" max="6" width="9.85546875" style="2" customWidth="1"/>
    <col min="7" max="7" width="9" style="2" customWidth="1"/>
    <col min="8" max="10" width="9.140625" style="2"/>
    <col min="11" max="11" width="11.42578125" style="2" customWidth="1"/>
    <col min="12" max="16384" width="9.140625" style="2"/>
  </cols>
  <sheetData>
    <row r="1" spans="1:11" ht="16.5" thickBot="1" x14ac:dyDescent="0.3">
      <c r="A1" s="58" t="s">
        <v>21</v>
      </c>
      <c r="B1" s="59"/>
      <c r="C1" s="59"/>
      <c r="D1" s="59"/>
      <c r="E1" s="59"/>
      <c r="F1" s="59"/>
      <c r="G1" s="59"/>
      <c r="H1" s="59"/>
      <c r="I1" s="59"/>
      <c r="J1" s="59"/>
      <c r="K1" s="60"/>
    </row>
    <row r="2" spans="1:11" ht="15.75" thickBot="1" x14ac:dyDescent="0.3">
      <c r="A2" s="10" t="s">
        <v>16</v>
      </c>
      <c r="B2" s="11" t="s">
        <v>76</v>
      </c>
      <c r="C2" s="11" t="s">
        <v>17</v>
      </c>
      <c r="D2" s="12" t="s">
        <v>3</v>
      </c>
      <c r="E2" s="12" t="str">
        <f>UPPER(CONCATENATE(CONFG!B$7,"-","ITEM"))</f>
        <v>HALDIRAM-ITEM</v>
      </c>
      <c r="F2" s="12" t="s">
        <v>14</v>
      </c>
      <c r="G2" s="12" t="s">
        <v>19</v>
      </c>
      <c r="H2" s="12" t="s">
        <v>0</v>
      </c>
      <c r="I2" s="12" t="s">
        <v>15</v>
      </c>
      <c r="J2" s="12" t="s">
        <v>4</v>
      </c>
      <c r="K2" s="13" t="s">
        <v>18</v>
      </c>
    </row>
    <row r="3" spans="1:11" x14ac:dyDescent="0.25">
      <c r="A3" s="14" t="str">
        <f>IF(ISBLANK($E3), "", IF(ISNUMBER($A2), ($A2+1),1))</f>
        <v/>
      </c>
      <c r="B3" s="15" t="str">
        <f>IFERROR(VLOOKUP($E3,CONFG!$J$18:$K$30,2,FALSE)," ")</f>
        <v xml:space="preserve"> </v>
      </c>
      <c r="C3" s="15" t="str">
        <f>IF($B3=" "," ",UPPER(CONCATENATE($B3,SUBSTITUTE(TRIM($J3)," ",""))))</f>
        <v xml:space="preserve"> </v>
      </c>
      <c r="D3" s="21"/>
      <c r="E3" s="25"/>
      <c r="F3" s="22"/>
      <c r="G3" s="22"/>
      <c r="H3" s="22"/>
      <c r="I3" s="22"/>
      <c r="J3" s="22"/>
      <c r="K3" s="16">
        <f t="shared" ref="K3:K22" si="0">$I3*$F3</f>
        <v>0</v>
      </c>
    </row>
    <row r="4" spans="1:11" x14ac:dyDescent="0.25">
      <c r="A4" s="14" t="str">
        <f t="shared" ref="A4:A22" si="1">IF(ISBLANK($E4), "", IF(ISNUMBER($A3), ($A3+1),1))</f>
        <v/>
      </c>
      <c r="B4" s="15" t="str">
        <f>IFERROR(VLOOKUP($E4,CONFG!$J$18:$K$30,2,FALSE)," ")</f>
        <v xml:space="preserve"> </v>
      </c>
      <c r="C4" s="15" t="str">
        <f t="shared" ref="C4:C22" si="2">IF($B4=" "," ",UPPER(CONCATENATE($B4,SUBSTITUTE(TRIM($J4)," ",""))))</f>
        <v xml:space="preserve"> </v>
      </c>
      <c r="D4" s="22"/>
      <c r="E4" s="25"/>
      <c r="F4" s="22"/>
      <c r="G4" s="22"/>
      <c r="H4" s="22"/>
      <c r="I4" s="22"/>
      <c r="J4" s="22"/>
      <c r="K4" s="16">
        <f t="shared" si="0"/>
        <v>0</v>
      </c>
    </row>
    <row r="5" spans="1:11" x14ac:dyDescent="0.25">
      <c r="A5" s="14" t="str">
        <f t="shared" si="1"/>
        <v/>
      </c>
      <c r="B5" s="15" t="str">
        <f>IFERROR(VLOOKUP($E5,CONFG!$J$18:$K$30,2,FALSE)," ")</f>
        <v xml:space="preserve"> </v>
      </c>
      <c r="C5" s="15" t="str">
        <f t="shared" si="2"/>
        <v xml:space="preserve"> </v>
      </c>
      <c r="D5" s="22"/>
      <c r="E5" s="25"/>
      <c r="F5" s="22"/>
      <c r="G5" s="22"/>
      <c r="H5" s="22"/>
      <c r="I5" s="22"/>
      <c r="J5" s="22"/>
      <c r="K5" s="16">
        <f t="shared" si="0"/>
        <v>0</v>
      </c>
    </row>
    <row r="6" spans="1:11" x14ac:dyDescent="0.25">
      <c r="A6" s="14" t="str">
        <f t="shared" si="1"/>
        <v/>
      </c>
      <c r="B6" s="15" t="str">
        <f>IFERROR(VLOOKUP($E6,CONFG!$J$18:$K$30,2,FALSE)," ")</f>
        <v xml:space="preserve"> </v>
      </c>
      <c r="C6" s="15" t="str">
        <f t="shared" si="2"/>
        <v xml:space="preserve"> </v>
      </c>
      <c r="D6" s="22"/>
      <c r="E6" s="25"/>
      <c r="F6" s="22"/>
      <c r="G6" s="22"/>
      <c r="H6" s="22"/>
      <c r="I6" s="22"/>
      <c r="J6" s="22"/>
      <c r="K6" s="16">
        <f t="shared" si="0"/>
        <v>0</v>
      </c>
    </row>
    <row r="7" spans="1:11" x14ac:dyDescent="0.25">
      <c r="A7" s="14" t="str">
        <f t="shared" si="1"/>
        <v/>
      </c>
      <c r="B7" s="15" t="str">
        <f>IFERROR(VLOOKUP($E7,CONFG!$J$18:$K$30,2,FALSE)," ")</f>
        <v xml:space="preserve"> </v>
      </c>
      <c r="C7" s="15" t="str">
        <f t="shared" si="2"/>
        <v xml:space="preserve"> </v>
      </c>
      <c r="D7" s="22"/>
      <c r="E7" s="25"/>
      <c r="F7" s="22"/>
      <c r="G7" s="22"/>
      <c r="H7" s="22"/>
      <c r="I7" s="22"/>
      <c r="J7" s="22"/>
      <c r="K7" s="16">
        <f t="shared" si="0"/>
        <v>0</v>
      </c>
    </row>
    <row r="8" spans="1:11" x14ac:dyDescent="0.25">
      <c r="A8" s="14" t="str">
        <f t="shared" si="1"/>
        <v/>
      </c>
      <c r="B8" s="15" t="str">
        <f>IFERROR(VLOOKUP($E8,CONFG!$J$18:$K$30,2,FALSE)," ")</f>
        <v xml:space="preserve"> </v>
      </c>
      <c r="C8" s="15" t="str">
        <f t="shared" si="2"/>
        <v xml:space="preserve"> </v>
      </c>
      <c r="D8" s="22"/>
      <c r="E8" s="25"/>
      <c r="F8" s="22"/>
      <c r="G8" s="22"/>
      <c r="H8" s="22"/>
      <c r="I8" s="22"/>
      <c r="J8" s="22"/>
      <c r="K8" s="16">
        <f t="shared" si="0"/>
        <v>0</v>
      </c>
    </row>
    <row r="9" spans="1:11" x14ac:dyDescent="0.25">
      <c r="A9" s="14" t="str">
        <f t="shared" si="1"/>
        <v/>
      </c>
      <c r="B9" s="15" t="str">
        <f>IFERROR(VLOOKUP($E9,CONFG!$J$18:$K$30,2,FALSE)," ")</f>
        <v xml:space="preserve"> </v>
      </c>
      <c r="C9" s="15" t="str">
        <f t="shared" si="2"/>
        <v xml:space="preserve"> </v>
      </c>
      <c r="D9" s="22"/>
      <c r="E9" s="25"/>
      <c r="F9" s="22"/>
      <c r="G9" s="22"/>
      <c r="H9" s="22"/>
      <c r="I9" s="22"/>
      <c r="J9" s="22"/>
      <c r="K9" s="16">
        <f t="shared" si="0"/>
        <v>0</v>
      </c>
    </row>
    <row r="10" spans="1:11" x14ac:dyDescent="0.25">
      <c r="A10" s="14" t="str">
        <f t="shared" si="1"/>
        <v/>
      </c>
      <c r="B10" s="15" t="str">
        <f>IFERROR(VLOOKUP($E10,CONFG!$J$18:$K$30,2,FALSE)," ")</f>
        <v xml:space="preserve"> </v>
      </c>
      <c r="C10" s="15" t="str">
        <f t="shared" si="2"/>
        <v xml:space="preserve"> </v>
      </c>
      <c r="D10" s="22"/>
      <c r="E10" s="25"/>
      <c r="F10" s="22"/>
      <c r="G10" s="22"/>
      <c r="H10" s="22"/>
      <c r="I10" s="22"/>
      <c r="J10" s="22"/>
      <c r="K10" s="16">
        <f t="shared" si="0"/>
        <v>0</v>
      </c>
    </row>
    <row r="11" spans="1:11" x14ac:dyDescent="0.25">
      <c r="A11" s="14" t="str">
        <f t="shared" si="1"/>
        <v/>
      </c>
      <c r="B11" s="15" t="str">
        <f>IFERROR(VLOOKUP($E11,CONFG!$J$18:$K$30,2,FALSE)," ")</f>
        <v xml:space="preserve"> </v>
      </c>
      <c r="C11" s="15" t="str">
        <f t="shared" si="2"/>
        <v xml:space="preserve"> </v>
      </c>
      <c r="D11" s="22"/>
      <c r="E11" s="25"/>
      <c r="F11" s="22"/>
      <c r="G11" s="22"/>
      <c r="H11" s="22"/>
      <c r="I11" s="22"/>
      <c r="J11" s="22"/>
      <c r="K11" s="16">
        <f t="shared" si="0"/>
        <v>0</v>
      </c>
    </row>
    <row r="12" spans="1:11" x14ac:dyDescent="0.25">
      <c r="A12" s="14" t="str">
        <f t="shared" si="1"/>
        <v/>
      </c>
      <c r="B12" s="15" t="str">
        <f>IFERROR(VLOOKUP($E12,CONFG!$J$18:$K$30,2,FALSE)," ")</f>
        <v xml:space="preserve"> </v>
      </c>
      <c r="C12" s="15" t="str">
        <f t="shared" si="2"/>
        <v xml:space="preserve"> </v>
      </c>
      <c r="D12" s="22"/>
      <c r="E12" s="25"/>
      <c r="F12" s="22"/>
      <c r="G12" s="22"/>
      <c r="H12" s="22"/>
      <c r="I12" s="22"/>
      <c r="J12" s="22"/>
      <c r="K12" s="16">
        <f t="shared" si="0"/>
        <v>0</v>
      </c>
    </row>
    <row r="13" spans="1:11" x14ac:dyDescent="0.25">
      <c r="A13" s="14" t="str">
        <f t="shared" si="1"/>
        <v/>
      </c>
      <c r="B13" s="15" t="str">
        <f>IFERROR(VLOOKUP($E13,CONFG!$J$18:$K$30,2,FALSE)," ")</f>
        <v xml:space="preserve"> </v>
      </c>
      <c r="C13" s="15" t="str">
        <f t="shared" si="2"/>
        <v xml:space="preserve"> </v>
      </c>
      <c r="D13" s="22"/>
      <c r="E13" s="25"/>
      <c r="F13" s="22"/>
      <c r="G13" s="22"/>
      <c r="H13" s="22"/>
      <c r="I13" s="22"/>
      <c r="J13" s="22"/>
      <c r="K13" s="16">
        <f t="shared" si="0"/>
        <v>0</v>
      </c>
    </row>
    <row r="14" spans="1:11" x14ac:dyDescent="0.25">
      <c r="A14" s="14" t="str">
        <f t="shared" si="1"/>
        <v/>
      </c>
      <c r="B14" s="15" t="str">
        <f>IFERROR(VLOOKUP($E14,CONFG!$J$18:$K$30,2,FALSE)," ")</f>
        <v xml:space="preserve"> </v>
      </c>
      <c r="C14" s="15" t="str">
        <f t="shared" si="2"/>
        <v xml:space="preserve"> </v>
      </c>
      <c r="D14" s="22"/>
      <c r="E14" s="25"/>
      <c r="F14" s="22"/>
      <c r="G14" s="22"/>
      <c r="H14" s="22"/>
      <c r="I14" s="22"/>
      <c r="J14" s="22"/>
      <c r="K14" s="16">
        <f t="shared" si="0"/>
        <v>0</v>
      </c>
    </row>
    <row r="15" spans="1:11" x14ac:dyDescent="0.25">
      <c r="A15" s="14" t="str">
        <f t="shared" si="1"/>
        <v/>
      </c>
      <c r="B15" s="15" t="str">
        <f>IFERROR(VLOOKUP($E15,CONFG!$J$18:$K$30,2,FALSE)," ")</f>
        <v xml:space="preserve"> </v>
      </c>
      <c r="C15" s="15" t="str">
        <f t="shared" si="2"/>
        <v xml:space="preserve"> </v>
      </c>
      <c r="D15" s="22"/>
      <c r="E15" s="25"/>
      <c r="F15" s="22"/>
      <c r="G15" s="22"/>
      <c r="H15" s="22"/>
      <c r="I15" s="22"/>
      <c r="J15" s="22"/>
      <c r="K15" s="16">
        <f t="shared" si="0"/>
        <v>0</v>
      </c>
    </row>
    <row r="16" spans="1:11" x14ac:dyDescent="0.25">
      <c r="A16" s="14" t="str">
        <f t="shared" si="1"/>
        <v/>
      </c>
      <c r="B16" s="15" t="str">
        <f>IFERROR(VLOOKUP($E16,CONFG!$J$18:$K$30,2,FALSE)," ")</f>
        <v xml:space="preserve"> </v>
      </c>
      <c r="C16" s="15" t="str">
        <f t="shared" si="2"/>
        <v xml:space="preserve"> </v>
      </c>
      <c r="D16" s="21"/>
      <c r="E16" s="25"/>
      <c r="F16" s="22"/>
      <c r="G16" s="22"/>
      <c r="H16" s="22"/>
      <c r="I16" s="22"/>
      <c r="J16" s="22"/>
      <c r="K16" s="16">
        <f t="shared" si="0"/>
        <v>0</v>
      </c>
    </row>
    <row r="17" spans="1:11" x14ac:dyDescent="0.25">
      <c r="A17" s="14" t="str">
        <f t="shared" si="1"/>
        <v/>
      </c>
      <c r="B17" s="15" t="str">
        <f>IFERROR(VLOOKUP($E17,CONFG!$J$18:$K$30,2,FALSE)," ")</f>
        <v xml:space="preserve"> </v>
      </c>
      <c r="C17" s="15" t="str">
        <f t="shared" si="2"/>
        <v xml:space="preserve"> </v>
      </c>
      <c r="D17" s="22"/>
      <c r="E17" s="25"/>
      <c r="F17" s="22"/>
      <c r="G17" s="22"/>
      <c r="H17" s="22"/>
      <c r="I17" s="22"/>
      <c r="J17" s="22"/>
      <c r="K17" s="16">
        <f t="shared" si="0"/>
        <v>0</v>
      </c>
    </row>
    <row r="18" spans="1:11" x14ac:dyDescent="0.25">
      <c r="A18" s="14" t="str">
        <f t="shared" si="1"/>
        <v/>
      </c>
      <c r="B18" s="15" t="str">
        <f>IFERROR(VLOOKUP($E18,CONFG!$J$18:$K$30,2,FALSE)," ")</f>
        <v xml:space="preserve"> </v>
      </c>
      <c r="C18" s="15" t="str">
        <f t="shared" si="2"/>
        <v xml:space="preserve"> </v>
      </c>
      <c r="D18" s="22"/>
      <c r="E18" s="25"/>
      <c r="F18" s="22"/>
      <c r="G18" s="22"/>
      <c r="H18" s="22"/>
      <c r="I18" s="22"/>
      <c r="J18" s="22"/>
      <c r="K18" s="16">
        <f t="shared" si="0"/>
        <v>0</v>
      </c>
    </row>
    <row r="19" spans="1:11" x14ac:dyDescent="0.25">
      <c r="A19" s="14" t="str">
        <f t="shared" si="1"/>
        <v/>
      </c>
      <c r="B19" s="15" t="str">
        <f>IFERROR(VLOOKUP($E19,CONFG!$J$18:$K$30,2,FALSE)," ")</f>
        <v xml:space="preserve"> </v>
      </c>
      <c r="C19" s="15" t="str">
        <f t="shared" si="2"/>
        <v xml:space="preserve"> </v>
      </c>
      <c r="D19" s="21"/>
      <c r="E19" s="26"/>
      <c r="F19" s="22"/>
      <c r="G19" s="22"/>
      <c r="H19" s="22"/>
      <c r="I19" s="22"/>
      <c r="J19" s="22"/>
      <c r="K19" s="16">
        <f t="shared" si="0"/>
        <v>0</v>
      </c>
    </row>
    <row r="20" spans="1:11" x14ac:dyDescent="0.25">
      <c r="A20" s="14" t="str">
        <f t="shared" si="1"/>
        <v/>
      </c>
      <c r="B20" s="15" t="str">
        <f>IFERROR(VLOOKUP($E20,CONFG!$J$18:$K$30,2,FALSE)," ")</f>
        <v xml:space="preserve"> </v>
      </c>
      <c r="C20" s="15" t="str">
        <f t="shared" si="2"/>
        <v xml:space="preserve"> </v>
      </c>
      <c r="D20" s="22"/>
      <c r="E20" s="25"/>
      <c r="F20" s="22"/>
      <c r="G20" s="22"/>
      <c r="H20" s="22"/>
      <c r="I20" s="22"/>
      <c r="J20" s="22"/>
      <c r="K20" s="16">
        <f t="shared" si="0"/>
        <v>0</v>
      </c>
    </row>
    <row r="21" spans="1:11" x14ac:dyDescent="0.25">
      <c r="A21" s="14" t="str">
        <f t="shared" si="1"/>
        <v/>
      </c>
      <c r="B21" s="15" t="str">
        <f>IFERROR(VLOOKUP($E21,CONFG!$J$18:$K$30,2,FALSE)," ")</f>
        <v xml:space="preserve"> </v>
      </c>
      <c r="C21" s="15" t="str">
        <f t="shared" si="2"/>
        <v xml:space="preserve"> </v>
      </c>
      <c r="D21" s="22"/>
      <c r="E21" s="25"/>
      <c r="F21" s="22"/>
      <c r="G21" s="22"/>
      <c r="H21" s="22"/>
      <c r="I21" s="22"/>
      <c r="J21" s="22"/>
      <c r="K21" s="16">
        <f t="shared" si="0"/>
        <v>0</v>
      </c>
    </row>
    <row r="22" spans="1:11" ht="15.75" thickBot="1" x14ac:dyDescent="0.3">
      <c r="A22" s="14" t="str">
        <f t="shared" si="1"/>
        <v/>
      </c>
      <c r="B22" s="15" t="str">
        <f>IFERROR(VLOOKUP($E22,CONFG!$J$18:$K$30,2,FALSE)," ")</f>
        <v xml:space="preserve"> </v>
      </c>
      <c r="C22" s="15" t="str">
        <f t="shared" si="2"/>
        <v xml:space="preserve"> </v>
      </c>
      <c r="D22" s="23"/>
      <c r="E22" s="27"/>
      <c r="F22" s="24"/>
      <c r="G22" s="24"/>
      <c r="H22" s="24"/>
      <c r="I22" s="24"/>
      <c r="J22" s="24"/>
      <c r="K22" s="16">
        <f t="shared" si="0"/>
        <v>0</v>
      </c>
    </row>
    <row r="23" spans="1:11" x14ac:dyDescent="0.25">
      <c r="A23" s="64" t="str">
        <f t="shared" ref="A23" si="3">IF(ISBLANK(E23), "", IF(ISNUMBER($A22), ($A22+1),1))</f>
        <v/>
      </c>
      <c r="B23" s="65"/>
      <c r="C23" s="65"/>
      <c r="D23" s="65"/>
      <c r="E23" s="65"/>
      <c r="F23" s="28">
        <f>SUM(F3:F22)</f>
        <v>0</v>
      </c>
      <c r="G23" s="29"/>
      <c r="H23" s="28">
        <f>SUM(H3:H22)</f>
        <v>0</v>
      </c>
      <c r="I23" s="66"/>
      <c r="J23" s="66"/>
      <c r="K23" s="30">
        <f>SUM(K3:K22)</f>
        <v>0</v>
      </c>
    </row>
    <row r="24" spans="1:11" x14ac:dyDescent="0.25">
      <c r="A24" s="67" t="s">
        <v>23</v>
      </c>
      <c r="B24" s="67"/>
      <c r="C24" s="67"/>
      <c r="D24" s="67"/>
      <c r="E24" s="67"/>
      <c r="F24" s="67"/>
      <c r="G24" s="67"/>
      <c r="H24" s="67"/>
      <c r="I24" s="67"/>
      <c r="J24" s="67"/>
      <c r="K24" s="67"/>
    </row>
    <row r="25" spans="1:11" x14ac:dyDescent="0.25">
      <c r="A25" s="31"/>
      <c r="B25" s="31"/>
      <c r="C25" s="31"/>
      <c r="D25" s="32" t="s">
        <v>6</v>
      </c>
      <c r="E25" s="33" t="s">
        <v>29</v>
      </c>
      <c r="F25" s="34">
        <v>4</v>
      </c>
      <c r="G25" s="34" t="s">
        <v>25</v>
      </c>
      <c r="H25" s="34">
        <v>23</v>
      </c>
      <c r="I25" s="34">
        <v>20</v>
      </c>
      <c r="J25" s="34" t="s">
        <v>2</v>
      </c>
      <c r="K25" s="31"/>
    </row>
    <row r="26" spans="1:11" x14ac:dyDescent="0.25">
      <c r="D26" s="36"/>
      <c r="E26" s="36"/>
    </row>
    <row r="27" spans="1:11" x14ac:dyDescent="0.25">
      <c r="D27" s="36"/>
      <c r="E27" s="36"/>
      <c r="F27" s="36"/>
      <c r="G27" s="36"/>
    </row>
    <row r="45" spans="4:8" x14ac:dyDescent="0.25">
      <c r="D45" s="36"/>
    </row>
    <row r="46" spans="4:8" x14ac:dyDescent="0.25">
      <c r="D46" s="36"/>
      <c r="F46" s="36"/>
      <c r="G46" s="36"/>
      <c r="H46" s="36"/>
    </row>
    <row r="52" spans="4:10" x14ac:dyDescent="0.25">
      <c r="J52" s="2">
        <v>1</v>
      </c>
    </row>
    <row r="61" spans="4:10" x14ac:dyDescent="0.25">
      <c r="D61" s="36"/>
    </row>
    <row r="64" spans="4:10" x14ac:dyDescent="0.25">
      <c r="D64" s="36"/>
    </row>
    <row r="65" spans="4:4" x14ac:dyDescent="0.25">
      <c r="D65" s="37"/>
    </row>
  </sheetData>
  <sheetProtection algorithmName="SHA-512" hashValue="AH7T+bLAlgaYbPPDNt5d1OVD66cs9Ll9bTPMbGbic8cWGlm9zG6OGGrDc30BfbO5RFDJf+5vi/HKb5bNS5HVZQ==" saltValue="hvahm47+aH0+SgG1qF8cEQ==" spinCount="100000" sheet="1" objects="1" scenarios="1"/>
  <mergeCells count="4">
    <mergeCell ref="A1:K1"/>
    <mergeCell ref="A23:E23"/>
    <mergeCell ref="I23:J23"/>
    <mergeCell ref="A24:K24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showGridLines="0" topLeftCell="A10" workbookViewId="0">
      <selection activeCell="A7" sqref="A7"/>
    </sheetView>
  </sheetViews>
  <sheetFormatPr defaultRowHeight="15" x14ac:dyDescent="0.25"/>
  <cols>
    <col min="1" max="1" width="15.5703125" style="9" bestFit="1" customWidth="1"/>
    <col min="2" max="2" width="17.42578125" style="9" bestFit="1" customWidth="1"/>
    <col min="3" max="3" width="15.5703125" style="9" bestFit="1" customWidth="1"/>
    <col min="4" max="4" width="12.42578125" style="9" bestFit="1" customWidth="1"/>
    <col min="5" max="5" width="15.5703125" style="2" bestFit="1" customWidth="1"/>
    <col min="6" max="6" width="22" style="2" customWidth="1"/>
    <col min="7" max="7" width="11.28515625" style="2" bestFit="1" customWidth="1"/>
    <col min="8" max="9" width="15.5703125" style="2" bestFit="1" customWidth="1"/>
    <col min="10" max="10" width="13.5703125" style="2" bestFit="1" customWidth="1"/>
    <col min="11" max="13" width="9.140625" style="2"/>
    <col min="14" max="14" width="20.28515625" style="2" bestFit="1" customWidth="1"/>
    <col min="15" max="17" width="9.140625" style="2"/>
    <col min="18" max="18" width="14.7109375" style="2" bestFit="1" customWidth="1"/>
    <col min="19" max="19" width="15.85546875" style="2" bestFit="1" customWidth="1"/>
    <col min="20" max="16384" width="9.140625" style="2"/>
  </cols>
  <sheetData>
    <row r="1" spans="1:20" ht="15.75" thickBot="1" x14ac:dyDescent="0.3">
      <c r="A1" s="68" t="s">
        <v>13</v>
      </c>
      <c r="B1" s="69"/>
      <c r="C1" s="69"/>
      <c r="D1" s="70"/>
    </row>
    <row r="2" spans="1:20" ht="15.75" thickBot="1" x14ac:dyDescent="0.3">
      <c r="A2" s="3" t="s">
        <v>12</v>
      </c>
      <c r="B2" s="4" t="s">
        <v>9</v>
      </c>
      <c r="C2" s="4" t="s">
        <v>8</v>
      </c>
      <c r="D2" s="5" t="s">
        <v>10</v>
      </c>
    </row>
    <row r="3" spans="1:20" x14ac:dyDescent="0.25">
      <c r="A3" s="6">
        <f>IF(LEN($B3)&gt;3, ROUND($D3,-2), " ")</f>
        <v>1100</v>
      </c>
      <c r="B3" s="1" t="s">
        <v>11</v>
      </c>
      <c r="C3" s="7" t="str">
        <f>IF(LEN($B3)&gt;3,UPPER(CONCATENATE(LEFT($B3,1),MID($B3,(LEN($B3)/2),1), RIGHT($B3,1))), " ")</f>
        <v>AML</v>
      </c>
      <c r="D3" s="8">
        <f>IF(LEN($B3)&gt;3,LEN($B3)*(CODE(LEFT($B3))+CODE(RIGHT($B3))+CODE(MID($B3,(LEN($B3)/2),(LEN($B3)/2)))), " ")</f>
        <v>1128</v>
      </c>
    </row>
    <row r="4" spans="1:20" x14ac:dyDescent="0.25">
      <c r="A4" s="6">
        <f t="shared" ref="A4:A11" si="0">IF(LEN($B4)&gt;3, ROUND($D4,-2), " ")</f>
        <v>2500</v>
      </c>
      <c r="B4" s="1" t="s">
        <v>22</v>
      </c>
      <c r="C4" s="7" t="str">
        <f t="shared" ref="C4:C11" si="1">IF(LEN($B4)&gt;3,UPPER(CONCATENATE(LEFT($B4,1),MID($B4,(LEN($B4)/2),1), RIGHT($B4,1))), " ")</f>
        <v>BTA</v>
      </c>
      <c r="D4" s="8">
        <f t="shared" ref="D4:D11" si="2">IF(LEN($B4)&gt;3,LEN($B4)*(CODE(LEFT($B4))+CODE(RIGHT($B4))+CODE(MID($B4,(LEN($B4)/2),(LEN($B4)/2)))), " ")</f>
        <v>2511</v>
      </c>
    </row>
    <row r="5" spans="1:20" x14ac:dyDescent="0.25">
      <c r="A5" s="6">
        <f t="shared" si="0"/>
        <v>2300</v>
      </c>
      <c r="B5" s="1" t="s">
        <v>26</v>
      </c>
      <c r="C5" s="7" t="str">
        <f t="shared" si="1"/>
        <v>BKM</v>
      </c>
      <c r="D5" s="8">
        <f t="shared" si="2"/>
        <v>2256</v>
      </c>
    </row>
    <row r="6" spans="1:20" x14ac:dyDescent="0.25">
      <c r="A6" s="6">
        <f t="shared" si="0"/>
        <v>2000</v>
      </c>
      <c r="B6" s="1" t="s">
        <v>28</v>
      </c>
      <c r="C6" s="7" t="str">
        <f t="shared" si="1"/>
        <v>CDY</v>
      </c>
      <c r="D6" s="8">
        <f t="shared" si="2"/>
        <v>2016</v>
      </c>
    </row>
    <row r="7" spans="1:20" x14ac:dyDescent="0.25">
      <c r="A7" s="6">
        <f t="shared" si="0"/>
        <v>2200</v>
      </c>
      <c r="B7" s="1" t="s">
        <v>1</v>
      </c>
      <c r="C7" s="7" t="str">
        <f t="shared" si="1"/>
        <v>HDM</v>
      </c>
      <c r="D7" s="8">
        <f t="shared" si="2"/>
        <v>2248</v>
      </c>
    </row>
    <row r="8" spans="1:20" x14ac:dyDescent="0.25">
      <c r="A8" s="6" t="str">
        <f t="shared" si="0"/>
        <v xml:space="preserve"> </v>
      </c>
      <c r="B8" s="1"/>
      <c r="C8" s="7" t="str">
        <f t="shared" si="1"/>
        <v xml:space="preserve"> </v>
      </c>
      <c r="D8" s="8" t="str">
        <f t="shared" si="2"/>
        <v xml:space="preserve"> </v>
      </c>
    </row>
    <row r="9" spans="1:20" x14ac:dyDescent="0.25">
      <c r="A9" s="6" t="str">
        <f t="shared" si="0"/>
        <v xml:space="preserve"> </v>
      </c>
      <c r="B9" s="1"/>
      <c r="C9" s="7" t="str">
        <f t="shared" si="1"/>
        <v xml:space="preserve"> </v>
      </c>
      <c r="D9" s="8" t="str">
        <f t="shared" si="2"/>
        <v xml:space="preserve"> </v>
      </c>
    </row>
    <row r="10" spans="1:20" x14ac:dyDescent="0.25">
      <c r="A10" s="6" t="str">
        <f t="shared" si="0"/>
        <v xml:space="preserve"> </v>
      </c>
      <c r="B10" s="1"/>
      <c r="C10" s="7" t="str">
        <f t="shared" si="1"/>
        <v xml:space="preserve"> </v>
      </c>
      <c r="D10" s="8" t="str">
        <f t="shared" si="2"/>
        <v xml:space="preserve"> </v>
      </c>
    </row>
    <row r="11" spans="1:20" x14ac:dyDescent="0.25">
      <c r="A11" s="6" t="str">
        <f t="shared" si="0"/>
        <v xml:space="preserve"> </v>
      </c>
      <c r="B11" s="1"/>
      <c r="C11" s="7" t="str">
        <f t="shared" si="1"/>
        <v xml:space="preserve"> </v>
      </c>
      <c r="D11" s="8" t="str">
        <f t="shared" si="2"/>
        <v xml:space="preserve"> </v>
      </c>
    </row>
    <row r="14" spans="1:20" ht="15.75" thickBot="1" x14ac:dyDescent="0.3">
      <c r="A14" s="9">
        <v>0</v>
      </c>
      <c r="B14" s="9">
        <v>1</v>
      </c>
      <c r="C14" s="9">
        <v>2</v>
      </c>
      <c r="D14" s="9">
        <v>3</v>
      </c>
      <c r="E14" s="9">
        <v>4</v>
      </c>
      <c r="F14" s="9">
        <v>5</v>
      </c>
      <c r="G14" s="9">
        <v>6</v>
      </c>
      <c r="H14" s="9">
        <v>7</v>
      </c>
      <c r="I14" s="9">
        <v>8</v>
      </c>
      <c r="J14" s="9">
        <v>9</v>
      </c>
      <c r="K14" s="9">
        <v>10</v>
      </c>
      <c r="L14" s="9">
        <v>11</v>
      </c>
      <c r="M14" s="9">
        <v>12</v>
      </c>
      <c r="N14" s="9">
        <v>13</v>
      </c>
      <c r="O14" s="9">
        <v>14</v>
      </c>
      <c r="P14" s="9">
        <v>15</v>
      </c>
      <c r="Q14" s="9">
        <v>16</v>
      </c>
      <c r="R14" s="9">
        <v>17</v>
      </c>
      <c r="S14" s="9">
        <v>18</v>
      </c>
      <c r="T14" s="9">
        <v>19</v>
      </c>
    </row>
    <row r="15" spans="1:20" ht="15.75" thickBot="1" x14ac:dyDescent="0.3">
      <c r="A15" s="71" t="str">
        <f>CONCATENATE($B$3,"-ITEM TYPE MAPPING")</f>
        <v>Amul-ITEM TYPE MAPPING</v>
      </c>
      <c r="B15" s="72"/>
      <c r="C15" s="73"/>
      <c r="D15" s="2"/>
      <c r="E15" s="68" t="str">
        <f>CONCATENATE($B$4,"-ITEM TYPE MAPPING")</f>
        <v>Britannia-ITEM TYPE MAPPING</v>
      </c>
      <c r="F15" s="69"/>
      <c r="G15" s="70"/>
      <c r="I15" s="68" t="str">
        <f>CONCATENATE($B$5,"-ITEM TYPE MAPPING")</f>
        <v>BiskFarm-ITEM TYPE MAPPING</v>
      </c>
      <c r="J15" s="69"/>
      <c r="K15" s="70"/>
      <c r="M15" s="68" t="str">
        <f>CONCATENATE($B$6,"-ITEM TYPE MAPPING")</f>
        <v>Cadbury-ITEM TYPE MAPPING</v>
      </c>
      <c r="N15" s="69"/>
      <c r="O15" s="70"/>
      <c r="Q15" s="68" t="str">
        <f>CONCATENATE($B$7,"-ITEM TYPE MAPPING")</f>
        <v>Haldiram-ITEM TYPE MAPPING</v>
      </c>
      <c r="R15" s="69"/>
      <c r="S15" s="70"/>
    </row>
    <row r="16" spans="1:20" x14ac:dyDescent="0.25">
      <c r="A16" s="51" t="s">
        <v>8</v>
      </c>
      <c r="B16" s="52" t="s">
        <v>32</v>
      </c>
      <c r="C16" s="53" t="s">
        <v>33</v>
      </c>
      <c r="D16" s="2"/>
      <c r="E16" s="51" t="s">
        <v>8</v>
      </c>
      <c r="F16" s="52" t="s">
        <v>32</v>
      </c>
      <c r="G16" s="53" t="s">
        <v>33</v>
      </c>
      <c r="I16" s="51" t="s">
        <v>8</v>
      </c>
      <c r="J16" s="52" t="s">
        <v>32</v>
      </c>
      <c r="K16" s="53" t="s">
        <v>33</v>
      </c>
      <c r="M16" s="51" t="s">
        <v>8</v>
      </c>
      <c r="N16" s="52" t="s">
        <v>32</v>
      </c>
      <c r="O16" s="53" t="s">
        <v>33</v>
      </c>
      <c r="Q16" s="51" t="s">
        <v>8</v>
      </c>
      <c r="R16" s="52" t="s">
        <v>32</v>
      </c>
      <c r="S16" s="53" t="s">
        <v>33</v>
      </c>
    </row>
    <row r="17" spans="1:19" x14ac:dyDescent="0.25">
      <c r="A17" s="54"/>
      <c r="B17" s="50" t="s">
        <v>108</v>
      </c>
      <c r="C17" s="55"/>
      <c r="D17" s="2"/>
      <c r="E17" s="54"/>
      <c r="F17" s="57" t="s">
        <v>108</v>
      </c>
      <c r="G17" s="55"/>
      <c r="I17" s="54"/>
      <c r="J17" s="57" t="s">
        <v>108</v>
      </c>
      <c r="K17" s="55"/>
      <c r="M17" s="54"/>
      <c r="N17" s="57" t="s">
        <v>108</v>
      </c>
      <c r="O17" s="55"/>
      <c r="Q17" s="54"/>
      <c r="R17" s="57" t="s">
        <v>108</v>
      </c>
      <c r="S17" s="55"/>
    </row>
    <row r="18" spans="1:19" x14ac:dyDescent="0.25">
      <c r="A18" s="6" t="str">
        <f>IF(LEN($B18)&gt;0,$C$3," ")</f>
        <v>AML</v>
      </c>
      <c r="B18" s="49" t="s">
        <v>30</v>
      </c>
      <c r="C18" s="38" t="str">
        <f>IF(LEN($B18)&gt;2,SUBSTITUTE(UPPER(TRIM(CONCATENATE($A18,LEFT($B18,1),MID($B18,(LEN($B18)/2),1), RIGHT($B18,1))))," ",""), " ")</f>
        <v>AMLBTR</v>
      </c>
      <c r="D18" s="2"/>
      <c r="E18" s="6" t="str">
        <f>IF(LEN($F18)&gt;0,$C$4," ")</f>
        <v>BTA</v>
      </c>
      <c r="F18" s="49" t="s">
        <v>62</v>
      </c>
      <c r="G18" s="38" t="str">
        <f t="shared" ref="G18:G26" si="3">IF(LEN($F18)&gt;2,SUBSTITUTE(UPPER(TRIM(CONCATENATE($E18,LEFT($F18,1),MID($F18,(LEN($F18)/2),1), RIGHT($F18,1))))," ",""), " ")</f>
        <v>BTACAE</v>
      </c>
      <c r="I18" s="6" t="str">
        <f>IF(LEN($J18)&gt;0,$C$5," ")</f>
        <v>BKM</v>
      </c>
      <c r="J18" s="49" t="s">
        <v>58</v>
      </c>
      <c r="K18" s="38" t="str">
        <f>IF(LEN($J18)&gt;2,SUBSTITUTE(UPPER(TRIM(CONCATENATE($C$5,LEFT($J18,1),MID($J18,(LEN($J18)/2),1), RIGHT($J18,1))))," ",""), " ")</f>
        <v>BKMGT</v>
      </c>
      <c r="M18" s="6" t="str">
        <f>IF(LEN($N18)&gt;0,$C$6," ")</f>
        <v>CDY</v>
      </c>
      <c r="N18" s="49" t="s">
        <v>52</v>
      </c>
      <c r="O18" s="38" t="str">
        <f>IF(LEN($N18)&gt;2,SUBSTITUTE(UPPER(TRIM(CONCATENATE($M18,LEFT($N18,1),MID($N18,(LEN($N18)/2),1), RIGHT($N18,1))))," ",""), " ")</f>
        <v>CDYDYK</v>
      </c>
      <c r="Q18" s="6" t="str">
        <f>IF(LEN($R18)&gt;0,$C$7," ")</f>
        <v>HDM</v>
      </c>
      <c r="R18" s="49" t="s">
        <v>41</v>
      </c>
      <c r="S18" s="38" t="str">
        <f>IF(LEN($R18)&gt;2,SUBSTITUTE(UPPER(TRIM(CONCATENATE($Q18,LEFT($R18,1),MID($R18,(LEN($R18)/2),1), RIGHT($R18,1))))," ",""), " ")</f>
        <v>HDMAA</v>
      </c>
    </row>
    <row r="19" spans="1:19" x14ac:dyDescent="0.25">
      <c r="A19" s="6" t="str">
        <f t="shared" ref="A19:A30" si="4">IF(LEN($B19)&gt;0,$C$3," ")</f>
        <v>AML</v>
      </c>
      <c r="B19" s="49" t="s">
        <v>34</v>
      </c>
      <c r="C19" s="38" t="str">
        <f t="shared" ref="C19:C30" si="5">IF(LEN($B19)&gt;2,SUBSTITUTE(UPPER(TRIM(CONCATENATE($A19,LEFT($B19,1),MID($B19,(LEN($B19)/2),1), RIGHT($B19,1))))," ",""), " ")</f>
        <v>AMLCEE</v>
      </c>
      <c r="D19" s="2"/>
      <c r="E19" s="6" t="str">
        <f t="shared" ref="E19:E30" si="6">IF(LEN($F19)&gt;0,$C$4," ")</f>
        <v>BTA</v>
      </c>
      <c r="F19" s="49" t="s">
        <v>63</v>
      </c>
      <c r="G19" s="38" t="str">
        <f t="shared" si="3"/>
        <v>BTAMID</v>
      </c>
      <c r="I19" s="6" t="str">
        <f t="shared" ref="I19:I30" si="7">IF(LEN($J19)&gt;0,$C$5," ")</f>
        <v>BKM</v>
      </c>
      <c r="J19" s="49" t="s">
        <v>59</v>
      </c>
      <c r="K19" s="38" t="str">
        <f t="shared" ref="K19:K30" si="8">IF(LEN($J19)&gt;2,SUBSTITUTE(UPPER(TRIM(CONCATENATE($C$5,LEFT($J19,1),MID($J19,(LEN($J19)/2),1), RIGHT($J19,1))))," ",""), " ")</f>
        <v>BKMTEP</v>
      </c>
      <c r="M19" s="6" t="str">
        <f t="shared" ref="M19:M30" si="9">IF(LEN($N19)&gt;0,$C$6," ")</f>
        <v>CDY</v>
      </c>
      <c r="N19" s="49" t="s">
        <v>53</v>
      </c>
      <c r="O19" s="38" t="str">
        <f t="shared" ref="O19:O30" si="10">IF(LEN($N19)&gt;2,SUBSTITUTE(UPPER(TRIM(CONCATENATE($M19,LEFT($N19,1),MID($N19,(LEN($N19)/2),1), RIGHT($N19,1))))," ",""), " ")</f>
        <v>CDYCCN</v>
      </c>
      <c r="Q19" s="6" t="str">
        <f t="shared" ref="Q19:Q30" si="11">IF(LEN($R19)&gt;0,$C$7," ")</f>
        <v>HDM</v>
      </c>
      <c r="R19" s="49" t="s">
        <v>42</v>
      </c>
      <c r="S19" s="38" t="str">
        <f t="shared" ref="S19:S30" si="12">IF(LEN($R19)&gt;2,SUBSTITUTE(UPPER(TRIM(CONCATENATE($Q19,LEFT($R19,1),MID($R19,(LEN($R19)/2),1), RIGHT($R19,1))))," ",""), " ")</f>
        <v>HDMBUA</v>
      </c>
    </row>
    <row r="20" spans="1:19" x14ac:dyDescent="0.25">
      <c r="A20" s="6" t="str">
        <f t="shared" si="4"/>
        <v>AML</v>
      </c>
      <c r="B20" s="49" t="s">
        <v>35</v>
      </c>
      <c r="C20" s="38" t="str">
        <f t="shared" si="5"/>
        <v>AMLCOL</v>
      </c>
      <c r="D20" s="2"/>
      <c r="E20" s="6" t="str">
        <f t="shared" si="6"/>
        <v>BTA</v>
      </c>
      <c r="F20" s="49" t="s">
        <v>64</v>
      </c>
      <c r="G20" s="38" t="str">
        <f t="shared" si="3"/>
        <v>BTANE</v>
      </c>
      <c r="I20" s="6" t="str">
        <f t="shared" si="7"/>
        <v>BKM</v>
      </c>
      <c r="J20" s="49" t="s">
        <v>60</v>
      </c>
      <c r="K20" s="38" t="str">
        <f t="shared" si="8"/>
        <v>BKMMA</v>
      </c>
      <c r="M20" s="6" t="str">
        <f t="shared" si="9"/>
        <v>CDY</v>
      </c>
      <c r="N20" s="49" t="s">
        <v>74</v>
      </c>
      <c r="O20" s="38" t="str">
        <f t="shared" si="10"/>
        <v>CDYCE4</v>
      </c>
      <c r="Q20" s="6" t="str">
        <f t="shared" si="11"/>
        <v>HDM</v>
      </c>
      <c r="R20" s="49" t="s">
        <v>43</v>
      </c>
      <c r="S20" s="38" t="str">
        <f t="shared" si="12"/>
        <v>HDMMGL</v>
      </c>
    </row>
    <row r="21" spans="1:19" x14ac:dyDescent="0.25">
      <c r="A21" s="6" t="str">
        <f t="shared" si="4"/>
        <v>AML</v>
      </c>
      <c r="B21" s="49" t="s">
        <v>37</v>
      </c>
      <c r="C21" s="38" t="str">
        <f t="shared" si="5"/>
        <v>AMLCRM</v>
      </c>
      <c r="D21" s="2"/>
      <c r="E21" s="6" t="str">
        <f t="shared" si="6"/>
        <v>BTA</v>
      </c>
      <c r="F21" s="49" t="s">
        <v>73</v>
      </c>
      <c r="G21" s="38" t="str">
        <f t="shared" si="3"/>
        <v>BTANHR</v>
      </c>
      <c r="I21" s="6" t="str">
        <f t="shared" si="7"/>
        <v>BKM</v>
      </c>
      <c r="J21" s="49" t="s">
        <v>61</v>
      </c>
      <c r="K21" s="38" t="str">
        <f t="shared" si="8"/>
        <v>BKMBAE</v>
      </c>
      <c r="M21" s="6" t="str">
        <f t="shared" si="9"/>
        <v>CDY</v>
      </c>
      <c r="N21" s="49" t="s">
        <v>54</v>
      </c>
      <c r="O21" s="38" t="str">
        <f t="shared" si="10"/>
        <v>CDYOBT</v>
      </c>
      <c r="Q21" s="6" t="str">
        <f t="shared" si="11"/>
        <v>HDM</v>
      </c>
      <c r="R21" s="49" t="s">
        <v>44</v>
      </c>
      <c r="S21" s="38" t="str">
        <f t="shared" si="12"/>
        <v>HDMNRN</v>
      </c>
    </row>
    <row r="22" spans="1:19" x14ac:dyDescent="0.25">
      <c r="A22" s="6" t="str">
        <f t="shared" si="4"/>
        <v>AML</v>
      </c>
      <c r="B22" s="49" t="s">
        <v>40</v>
      </c>
      <c r="C22" s="38" t="str">
        <f t="shared" si="5"/>
        <v>AMLDUH</v>
      </c>
      <c r="D22" s="2"/>
      <c r="E22" s="6" t="str">
        <f t="shared" si="6"/>
        <v>BTA</v>
      </c>
      <c r="F22" s="49" t="s">
        <v>65</v>
      </c>
      <c r="G22" s="38" t="str">
        <f t="shared" si="3"/>
        <v>BTABRN</v>
      </c>
      <c r="I22" s="6" t="str">
        <f t="shared" si="7"/>
        <v>BKM</v>
      </c>
      <c r="J22" s="49" t="s">
        <v>70</v>
      </c>
      <c r="K22" s="38" t="str">
        <f t="shared" si="8"/>
        <v>BKMBR1</v>
      </c>
      <c r="M22" s="6" t="str">
        <f t="shared" si="9"/>
        <v>CDY</v>
      </c>
      <c r="N22" s="49" t="s">
        <v>52</v>
      </c>
      <c r="O22" s="38" t="str">
        <f t="shared" si="10"/>
        <v>CDYDYK</v>
      </c>
      <c r="Q22" s="6" t="str">
        <f t="shared" si="11"/>
        <v>HDM</v>
      </c>
      <c r="R22" s="49" t="s">
        <v>75</v>
      </c>
      <c r="S22" s="38" t="str">
        <f t="shared" si="12"/>
        <v>HDMNTW</v>
      </c>
    </row>
    <row r="23" spans="1:19" x14ac:dyDescent="0.25">
      <c r="A23" s="6" t="str">
        <f t="shared" si="4"/>
        <v>AML</v>
      </c>
      <c r="B23" s="49" t="s">
        <v>36</v>
      </c>
      <c r="C23" s="38" t="str">
        <f t="shared" si="5"/>
        <v>AMLGHE</v>
      </c>
      <c r="D23" s="2"/>
      <c r="E23" s="6" t="str">
        <f t="shared" si="6"/>
        <v>BTA</v>
      </c>
      <c r="F23" s="49" t="s">
        <v>66</v>
      </c>
      <c r="G23" s="38" t="str">
        <f t="shared" si="3"/>
        <v>BTARUK</v>
      </c>
      <c r="I23" s="6" t="str">
        <f t="shared" si="7"/>
        <v>BKM</v>
      </c>
      <c r="J23" s="49" t="s">
        <v>71</v>
      </c>
      <c r="K23" s="38" t="str">
        <f t="shared" si="8"/>
        <v>BKMBR2</v>
      </c>
      <c r="M23" s="6" t="str">
        <f t="shared" si="9"/>
        <v>CDY</v>
      </c>
      <c r="N23" s="49" t="s">
        <v>55</v>
      </c>
      <c r="O23" s="38" t="str">
        <f t="shared" si="10"/>
        <v>CDYDY</v>
      </c>
      <c r="Q23" s="6" t="str">
        <f t="shared" si="11"/>
        <v>HDM</v>
      </c>
      <c r="R23" s="49" t="s">
        <v>45</v>
      </c>
      <c r="S23" s="38" t="str">
        <f t="shared" si="12"/>
        <v>HDMAIE</v>
      </c>
    </row>
    <row r="24" spans="1:19" x14ac:dyDescent="0.25">
      <c r="A24" s="6" t="str">
        <f t="shared" si="4"/>
        <v>AML</v>
      </c>
      <c r="B24" s="49" t="s">
        <v>38</v>
      </c>
      <c r="C24" s="38" t="str">
        <f t="shared" si="5"/>
        <v>AMLMIK</v>
      </c>
      <c r="D24" s="2"/>
      <c r="E24" s="6" t="str">
        <f t="shared" si="6"/>
        <v>BTA</v>
      </c>
      <c r="F24" s="49" t="s">
        <v>67</v>
      </c>
      <c r="G24" s="38" t="str">
        <f t="shared" si="3"/>
        <v>BTATES</v>
      </c>
      <c r="I24" s="6" t="str">
        <f t="shared" si="7"/>
        <v xml:space="preserve"> </v>
      </c>
      <c r="J24" s="49"/>
      <c r="K24" s="38" t="str">
        <f t="shared" si="8"/>
        <v xml:space="preserve"> </v>
      </c>
      <c r="M24" s="6" t="str">
        <f t="shared" si="9"/>
        <v>CDY</v>
      </c>
      <c r="N24" s="49" t="s">
        <v>56</v>
      </c>
      <c r="O24" s="38" t="str">
        <f t="shared" si="10"/>
        <v>CDYDKT</v>
      </c>
      <c r="Q24" s="6" t="str">
        <f t="shared" si="11"/>
        <v>HDM</v>
      </c>
      <c r="R24" s="49" t="s">
        <v>42</v>
      </c>
      <c r="S24" s="38" t="str">
        <f t="shared" si="12"/>
        <v>HDMBUA</v>
      </c>
    </row>
    <row r="25" spans="1:19" x14ac:dyDescent="0.25">
      <c r="A25" s="6" t="str">
        <f t="shared" si="4"/>
        <v>AML</v>
      </c>
      <c r="B25" s="49" t="s">
        <v>39</v>
      </c>
      <c r="C25" s="38" t="str">
        <f t="shared" si="5"/>
        <v>AMLPNR</v>
      </c>
      <c r="D25" s="2"/>
      <c r="E25" s="6" t="str">
        <f t="shared" si="6"/>
        <v>BTA</v>
      </c>
      <c r="F25" s="49" t="s">
        <v>68</v>
      </c>
      <c r="G25" s="38" t="str">
        <f t="shared" si="3"/>
        <v>BTABOS</v>
      </c>
      <c r="I25" s="6" t="str">
        <f t="shared" si="7"/>
        <v xml:space="preserve"> </v>
      </c>
      <c r="J25" s="49"/>
      <c r="K25" s="38" t="str">
        <f t="shared" si="8"/>
        <v xml:space="preserve"> </v>
      </c>
      <c r="M25" s="6" t="str">
        <f t="shared" si="9"/>
        <v>CDY</v>
      </c>
      <c r="N25" s="49" t="s">
        <v>57</v>
      </c>
      <c r="O25" s="38" t="str">
        <f t="shared" si="10"/>
        <v>CDY5SR</v>
      </c>
      <c r="Q25" s="6" t="str">
        <f t="shared" si="11"/>
        <v>HDM</v>
      </c>
      <c r="R25" s="49" t="s">
        <v>46</v>
      </c>
      <c r="S25" s="38" t="str">
        <f t="shared" si="12"/>
        <v>HDMKAA</v>
      </c>
    </row>
    <row r="26" spans="1:19" x14ac:dyDescent="0.25">
      <c r="A26" s="6" t="str">
        <f t="shared" si="4"/>
        <v>AML</v>
      </c>
      <c r="B26" s="49" t="s">
        <v>31</v>
      </c>
      <c r="C26" s="38" t="str">
        <f t="shared" si="5"/>
        <v>AMLTAA</v>
      </c>
      <c r="D26" s="2"/>
      <c r="E26" s="6" t="str">
        <f t="shared" si="6"/>
        <v>BTA</v>
      </c>
      <c r="F26" s="49" t="s">
        <v>69</v>
      </c>
      <c r="G26" s="38" t="str">
        <f t="shared" si="3"/>
        <v>BTAGDY</v>
      </c>
      <c r="I26" s="6" t="str">
        <f t="shared" si="7"/>
        <v xml:space="preserve"> </v>
      </c>
      <c r="J26" s="49"/>
      <c r="K26" s="38" t="str">
        <f t="shared" si="8"/>
        <v xml:space="preserve"> </v>
      </c>
      <c r="M26" s="6" t="str">
        <f t="shared" si="9"/>
        <v xml:space="preserve"> </v>
      </c>
      <c r="N26" s="49"/>
      <c r="O26" s="38" t="str">
        <f t="shared" si="10"/>
        <v xml:space="preserve"> </v>
      </c>
      <c r="Q26" s="6" t="str">
        <f t="shared" si="11"/>
        <v>HDM</v>
      </c>
      <c r="R26" s="49" t="s">
        <v>47</v>
      </c>
      <c r="S26" s="38" t="str">
        <f t="shared" si="12"/>
        <v>HDMJLI</v>
      </c>
    </row>
    <row r="27" spans="1:19" x14ac:dyDescent="0.25">
      <c r="A27" s="6" t="str">
        <f t="shared" si="4"/>
        <v>AML</v>
      </c>
      <c r="B27" s="49" t="s">
        <v>72</v>
      </c>
      <c r="C27" s="38" t="str">
        <f t="shared" si="5"/>
        <v>AMLBEK</v>
      </c>
      <c r="D27" s="2"/>
      <c r="E27" s="6" t="str">
        <f t="shared" si="6"/>
        <v xml:space="preserve"> </v>
      </c>
      <c r="F27" s="49"/>
      <c r="G27" s="38" t="str">
        <f>IF(LEN($F27)&gt;2,SUBSTITUTE(UPPER(TRIM(CONCATENATE($E27,LEFT($F27,1),MID($F27,(LEN($F27)/2),1), RIGHT($F27,1))))," ",""), " ")</f>
        <v xml:space="preserve"> </v>
      </c>
      <c r="I27" s="6" t="str">
        <f t="shared" si="7"/>
        <v xml:space="preserve"> </v>
      </c>
      <c r="J27" s="49"/>
      <c r="K27" s="38" t="str">
        <f t="shared" si="8"/>
        <v xml:space="preserve"> </v>
      </c>
      <c r="M27" s="6" t="str">
        <f t="shared" si="9"/>
        <v xml:space="preserve"> </v>
      </c>
      <c r="N27" s="49"/>
      <c r="O27" s="38" t="str">
        <f t="shared" si="10"/>
        <v xml:space="preserve"> </v>
      </c>
      <c r="Q27" s="6" t="str">
        <f t="shared" si="11"/>
        <v>HDM</v>
      </c>
      <c r="R27" s="49" t="s">
        <v>48</v>
      </c>
      <c r="S27" s="38" t="str">
        <f t="shared" si="12"/>
        <v>HDMRE</v>
      </c>
    </row>
    <row r="28" spans="1:19" x14ac:dyDescent="0.25">
      <c r="A28" s="6" t="str">
        <f t="shared" si="4"/>
        <v xml:space="preserve"> </v>
      </c>
      <c r="B28" s="49"/>
      <c r="C28" s="38" t="str">
        <f t="shared" si="5"/>
        <v xml:space="preserve"> </v>
      </c>
      <c r="D28" s="2"/>
      <c r="E28" s="6" t="str">
        <f t="shared" si="6"/>
        <v xml:space="preserve"> </v>
      </c>
      <c r="F28" s="49"/>
      <c r="G28" s="38" t="str">
        <f t="shared" ref="G28:G30" si="13">IF(LEN($F28)&gt;2,SUBSTITUTE(UPPER(TRIM(CONCATENATE($E28,LEFT($F28,1),MID($F28,(LEN($F28)/2),1), RIGHT($F28,1))))," ",""), " ")</f>
        <v xml:space="preserve"> </v>
      </c>
      <c r="I28" s="6" t="str">
        <f t="shared" si="7"/>
        <v xml:space="preserve"> </v>
      </c>
      <c r="J28" s="49"/>
      <c r="K28" s="38" t="str">
        <f t="shared" si="8"/>
        <v xml:space="preserve"> </v>
      </c>
      <c r="M28" s="6" t="str">
        <f t="shared" si="9"/>
        <v xml:space="preserve"> </v>
      </c>
      <c r="N28" s="49"/>
      <c r="O28" s="38" t="str">
        <f t="shared" si="10"/>
        <v xml:space="preserve"> </v>
      </c>
      <c r="Q28" s="6" t="str">
        <f t="shared" si="11"/>
        <v>HDM</v>
      </c>
      <c r="R28" s="49" t="s">
        <v>49</v>
      </c>
      <c r="S28" s="38" t="str">
        <f t="shared" si="12"/>
        <v>HDMDLI</v>
      </c>
    </row>
    <row r="29" spans="1:19" x14ac:dyDescent="0.25">
      <c r="A29" s="6" t="str">
        <f t="shared" si="4"/>
        <v xml:space="preserve"> </v>
      </c>
      <c r="B29" s="49"/>
      <c r="C29" s="38" t="str">
        <f t="shared" si="5"/>
        <v xml:space="preserve"> </v>
      </c>
      <c r="D29" s="2"/>
      <c r="E29" s="6" t="str">
        <f t="shared" si="6"/>
        <v xml:space="preserve"> </v>
      </c>
      <c r="F29" s="49"/>
      <c r="G29" s="38" t="str">
        <f t="shared" si="13"/>
        <v xml:space="preserve"> </v>
      </c>
      <c r="I29" s="6" t="str">
        <f t="shared" si="7"/>
        <v xml:space="preserve"> </v>
      </c>
      <c r="J29" s="49"/>
      <c r="K29" s="38" t="str">
        <f t="shared" si="8"/>
        <v xml:space="preserve"> </v>
      </c>
      <c r="M29" s="6" t="str">
        <f t="shared" si="9"/>
        <v xml:space="preserve"> </v>
      </c>
      <c r="N29" s="49"/>
      <c r="O29" s="38" t="str">
        <f t="shared" si="10"/>
        <v xml:space="preserve"> </v>
      </c>
      <c r="Q29" s="6" t="str">
        <f t="shared" si="11"/>
        <v>HDM</v>
      </c>
      <c r="R29" s="49" t="s">
        <v>50</v>
      </c>
      <c r="S29" s="38" t="str">
        <f t="shared" si="12"/>
        <v>HDMPRX</v>
      </c>
    </row>
    <row r="30" spans="1:19" ht="15.75" thickBot="1" x14ac:dyDescent="0.3">
      <c r="A30" s="6" t="str">
        <f t="shared" si="4"/>
        <v xml:space="preserve"> </v>
      </c>
      <c r="B30" s="56"/>
      <c r="C30" s="38" t="str">
        <f t="shared" si="5"/>
        <v xml:space="preserve"> </v>
      </c>
      <c r="D30" s="2"/>
      <c r="E30" s="6" t="str">
        <f t="shared" si="6"/>
        <v xml:space="preserve"> </v>
      </c>
      <c r="F30" s="56"/>
      <c r="G30" s="38" t="str">
        <f t="shared" si="13"/>
        <v xml:space="preserve"> </v>
      </c>
      <c r="I30" s="6" t="str">
        <f t="shared" si="7"/>
        <v xml:space="preserve"> </v>
      </c>
      <c r="J30" s="56"/>
      <c r="K30" s="38" t="str">
        <f t="shared" si="8"/>
        <v xml:space="preserve"> </v>
      </c>
      <c r="M30" s="6" t="str">
        <f t="shared" si="9"/>
        <v xml:space="preserve"> </v>
      </c>
      <c r="N30" s="56"/>
      <c r="O30" s="38" t="str">
        <f t="shared" si="10"/>
        <v xml:space="preserve"> </v>
      </c>
      <c r="Q30" s="6" t="str">
        <f t="shared" si="11"/>
        <v>HDM</v>
      </c>
      <c r="R30" s="56" t="s">
        <v>51</v>
      </c>
      <c r="S30" s="38" t="str">
        <f t="shared" si="12"/>
        <v>HDMSME</v>
      </c>
    </row>
    <row r="31" spans="1:19" x14ac:dyDescent="0.25">
      <c r="R31" s="39"/>
    </row>
  </sheetData>
  <sheetProtection algorithmName="SHA-512" hashValue="qS0WH8QEEXD5U6MsntqkE5CjQFPjejh0CP+kAuHksC1ukpmxxnI3hsSQbKOC4hloSX5GYWs2NL8RsKZgc0aQZA==" saltValue="sawN75GuVTX5sHYfOq2Wiw==" spinCount="100000" sheet="1" objects="1" scenarios="1"/>
  <sortState ref="A18:D26">
    <sortCondition ref="B18:B26"/>
  </sortState>
  <mergeCells count="6">
    <mergeCell ref="I15:K15"/>
    <mergeCell ref="M15:O15"/>
    <mergeCell ref="Q15:S15"/>
    <mergeCell ref="A1:D1"/>
    <mergeCell ref="A15:C15"/>
    <mergeCell ref="E15:G1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Amul</vt:lpstr>
      <vt:lpstr>Britannia</vt:lpstr>
      <vt:lpstr>BiskFarm</vt:lpstr>
      <vt:lpstr>Cadbury</vt:lpstr>
      <vt:lpstr>Haldiram</vt:lpstr>
      <vt:lpstr>New</vt:lpstr>
      <vt:lpstr>CONFG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MBGB</dc:creator>
  <cp:lastModifiedBy>Rakesh Sharma</cp:lastModifiedBy>
  <dcterms:created xsi:type="dcterms:W3CDTF">2018-08-20T17:01:40Z</dcterms:created>
  <dcterms:modified xsi:type="dcterms:W3CDTF">2018-09-30T19:34:16Z</dcterms:modified>
</cp:coreProperties>
</file>