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sven\Documents\Teresa_AddEvent_SMPsample_forRescoring\"/>
    </mc:Choice>
  </mc:AlternateContent>
  <bookViews>
    <workbookView xWindow="480" yWindow="630" windowWidth="22995" windowHeight="10050" firstSheet="1" activeTab="5"/>
  </bookViews>
  <sheets>
    <sheet name="05-30-2014_selected_subjects" sheetId="1" r:id="rId1"/>
    <sheet name="ASD-16_TD-16_matched" sheetId="2" r:id="rId2"/>
    <sheet name="Sheet1" sheetId="3" r:id="rId3"/>
    <sheet name="pivot_table_WIATII_scores" sheetId="16" r:id="rId4"/>
    <sheet name="sheet_for_pivot_table" sheetId="15" r:id="rId5"/>
    <sheet name="ASD Behavioral Correlations" sheetId="17" r:id="rId6"/>
    <sheet name="Sheet7" sheetId="9" r:id="rId7"/>
  </sheets>
  <calcPr calcId="152511"/>
  <pivotCaches>
    <pivotCache cacheId="11" r:id="rId8"/>
  </pivotCaches>
</workbook>
</file>

<file path=xl/calcChain.xml><?xml version="1.0" encoding="utf-8"?>
<calcChain xmlns="http://schemas.openxmlformats.org/spreadsheetml/2006/main">
  <c r="C97" i="17" l="1"/>
  <c r="C96" i="17"/>
  <c r="C95" i="17"/>
  <c r="BD37" i="2"/>
  <c r="BE38" i="2"/>
  <c r="AY18" i="2" l="1"/>
  <c r="C72" i="17"/>
  <c r="C71" i="17"/>
  <c r="C70" i="17"/>
  <c r="C69" i="17"/>
  <c r="F40" i="9"/>
  <c r="F39" i="9"/>
  <c r="F38" i="9"/>
  <c r="C44" i="17"/>
  <c r="C46" i="17"/>
  <c r="C45" i="17"/>
  <c r="BL17" i="15"/>
  <c r="BL16" i="15"/>
  <c r="BL15" i="15"/>
  <c r="BL14" i="15"/>
  <c r="BL13" i="15"/>
  <c r="BL12" i="15"/>
  <c r="BL11" i="15"/>
  <c r="BL10" i="15"/>
  <c r="BL9" i="15"/>
  <c r="BL8" i="15"/>
  <c r="BL7" i="15"/>
  <c r="BL6" i="15"/>
  <c r="BL5" i="15"/>
  <c r="BL4" i="15"/>
  <c r="BL3" i="15"/>
  <c r="BL2" i="15"/>
  <c r="BD18" i="2"/>
  <c r="G66" i="9" l="1"/>
  <c r="G65" i="9"/>
  <c r="G64" i="9"/>
  <c r="G63" i="9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Z18" i="2"/>
  <c r="BA18" i="2"/>
  <c r="BB18" i="2"/>
  <c r="BC18" i="2"/>
  <c r="BE18" i="2"/>
  <c r="BF18" i="2"/>
  <c r="BG18" i="2"/>
  <c r="BH18" i="2"/>
  <c r="BI18" i="2"/>
  <c r="BJ18" i="2"/>
  <c r="BK18" i="2"/>
  <c r="E19" i="2"/>
  <c r="E1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W38" i="2"/>
  <c r="AX38" i="2"/>
  <c r="AY38" i="2"/>
  <c r="AZ38" i="2"/>
  <c r="BA38" i="2"/>
  <c r="BB38" i="2"/>
  <c r="BC38" i="2"/>
  <c r="BD38" i="2"/>
  <c r="BF38" i="2"/>
  <c r="BG38" i="2"/>
  <c r="BH38" i="2"/>
  <c r="BI38" i="2"/>
  <c r="BJ38" i="2"/>
  <c r="BK38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W37" i="2"/>
  <c r="AX37" i="2"/>
  <c r="AY37" i="2"/>
  <c r="AZ37" i="2"/>
  <c r="BA37" i="2"/>
  <c r="BB37" i="2"/>
  <c r="BC37" i="2"/>
  <c r="BE37" i="2"/>
  <c r="BF37" i="2"/>
  <c r="BG37" i="2"/>
  <c r="BH37" i="2"/>
  <c r="BI37" i="2"/>
  <c r="BJ37" i="2"/>
  <c r="BK37" i="2"/>
  <c r="E39" i="2"/>
  <c r="E38" i="2"/>
  <c r="E37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O42" i="1"/>
  <c r="O43" i="1"/>
  <c r="O45" i="1"/>
  <c r="O20" i="1"/>
  <c r="O21" i="1"/>
  <c r="N43" i="1"/>
  <c r="M43" i="1"/>
  <c r="L43" i="1"/>
  <c r="K43" i="1"/>
  <c r="J43" i="1"/>
  <c r="I43" i="1"/>
  <c r="F43" i="1"/>
  <c r="D43" i="1"/>
  <c r="N42" i="1"/>
  <c r="M42" i="1"/>
  <c r="L42" i="1"/>
  <c r="K42" i="1"/>
  <c r="J42" i="1"/>
  <c r="I42" i="1"/>
  <c r="H42" i="1"/>
  <c r="G42" i="1"/>
  <c r="F42" i="1"/>
  <c r="E42" i="1"/>
  <c r="D42" i="1"/>
  <c r="C42" i="1"/>
  <c r="C45" i="1"/>
  <c r="D45" i="1"/>
  <c r="E45" i="1"/>
  <c r="F45" i="1"/>
  <c r="G45" i="1"/>
  <c r="H45" i="1"/>
  <c r="I45" i="1"/>
  <c r="J45" i="1"/>
  <c r="K45" i="1"/>
  <c r="L45" i="1"/>
  <c r="M45" i="1"/>
  <c r="N45" i="1"/>
  <c r="J20" i="1"/>
  <c r="K20" i="1"/>
  <c r="L20" i="1"/>
  <c r="M20" i="1"/>
  <c r="N20" i="1"/>
  <c r="J21" i="1"/>
  <c r="K21" i="1"/>
  <c r="L21" i="1"/>
  <c r="M21" i="1"/>
  <c r="N21" i="1"/>
  <c r="I21" i="1"/>
  <c r="I20" i="1"/>
  <c r="H20" i="1"/>
  <c r="G20" i="1"/>
  <c r="F21" i="1"/>
  <c r="F20" i="1"/>
  <c r="E20" i="1"/>
  <c r="D21" i="1"/>
  <c r="D20" i="1"/>
  <c r="C20" i="1"/>
</calcChain>
</file>

<file path=xl/sharedStrings.xml><?xml version="1.0" encoding="utf-8"?>
<sst xmlns="http://schemas.openxmlformats.org/spreadsheetml/2006/main" count="1687" uniqueCount="265">
  <si>
    <t>PID</t>
  </si>
  <si>
    <t>visit_ID</t>
  </si>
  <si>
    <t>overall handedness</t>
  </si>
  <si>
    <t>Right hand</t>
  </si>
  <si>
    <t>Left hand</t>
  </si>
  <si>
    <t>age_at_scan:scheduling</t>
  </si>
  <si>
    <t>gender_binary</t>
  </si>
  <si>
    <t>fsiq</t>
  </si>
  <si>
    <t>task</t>
  </si>
  <si>
    <t>addition_event_1A</t>
  </si>
  <si>
    <t>addition_event_2B</t>
  </si>
  <si>
    <t>coil</t>
  </si>
  <si>
    <t>fMRI</t>
  </si>
  <si>
    <t>CMRS</t>
  </si>
  <si>
    <t>8Channel</t>
  </si>
  <si>
    <t>Range x</t>
  </si>
  <si>
    <t>Range y</t>
  </si>
  <si>
    <t>Range z</t>
  </si>
  <si>
    <t>Range pitch</t>
  </si>
  <si>
    <t>Range roll</t>
  </si>
  <si>
    <t>Range yaw</t>
  </si>
  <si>
    <t>ttest</t>
  </si>
  <si>
    <t>mean</t>
  </si>
  <si>
    <t>sd</t>
  </si>
  <si>
    <t>TD</t>
  </si>
  <si>
    <t>ASD</t>
  </si>
  <si>
    <t>Male</t>
  </si>
  <si>
    <t/>
  </si>
  <si>
    <t>Yes</t>
  </si>
  <si>
    <t>No</t>
  </si>
  <si>
    <t>3T1</t>
  </si>
  <si>
    <t>AB</t>
  </si>
  <si>
    <t>ok</t>
  </si>
  <si>
    <t>Yes-3 sutures to chin after falling from his bicycle Feb 2004</t>
  </si>
  <si>
    <t>Over $200,000</t>
  </si>
  <si>
    <t>06-08-23.1</t>
  </si>
  <si>
    <t>Female</t>
  </si>
  <si>
    <t>$150,000 - $200,000</t>
  </si>
  <si>
    <t>$100,000 - $125,000</t>
  </si>
  <si>
    <t>06-06-05.1</t>
  </si>
  <si>
    <t>Claritin</t>
  </si>
  <si>
    <t>07-09-06.1</t>
  </si>
  <si>
    <t>AA</t>
  </si>
  <si>
    <t>09-11-21.1</t>
  </si>
  <si>
    <t>$75,000 - $100,000</t>
  </si>
  <si>
    <t>10-12-11.1</t>
  </si>
  <si>
    <t>Ibuprofen, Sudafed</t>
  </si>
  <si>
    <t>11-05-30.1</t>
  </si>
  <si>
    <t>none</t>
  </si>
  <si>
    <t>Cough medicine</t>
  </si>
  <si>
    <t>11-07-01.1</t>
  </si>
  <si>
    <t>Albuterol</t>
  </si>
  <si>
    <t>09-06-20.1</t>
  </si>
  <si>
    <t>10-07-24.1</t>
  </si>
  <si>
    <t>$125,000 - $150,000</t>
  </si>
  <si>
    <t>Visit</t>
  </si>
  <si>
    <t>age_at_neuropsych:scheduling</t>
  </si>
  <si>
    <t>gender:registration and demographics</t>
  </si>
  <si>
    <t>asd_diagnosis:registration and demographics</t>
  </si>
  <si>
    <t>diagnosis:registration and demographics</t>
  </si>
  <si>
    <t>surgeries:registration and demographics</t>
  </si>
  <si>
    <t>neurological_disorders_problems:registration and demographics</t>
  </si>
  <si>
    <t>psychiatric_disorders_problems:registration and demographics</t>
  </si>
  <si>
    <t>current_medications:registration and demographics</t>
  </si>
  <si>
    <t>ses:registration and demographics</t>
  </si>
  <si>
    <t>scan_ids:scan ids</t>
  </si>
  <si>
    <t>task:fmri</t>
  </si>
  <si>
    <t>flipped:fmri</t>
  </si>
  <si>
    <t>coil:fmri</t>
  </si>
  <si>
    <t>scanner:fmri</t>
  </si>
  <si>
    <t>notes:fmri</t>
  </si>
  <si>
    <t>range_x:fmri</t>
  </si>
  <si>
    <t>range_y:fmri</t>
  </si>
  <si>
    <t>range_z:fmri</t>
  </si>
  <si>
    <t>range_roll:fmri</t>
  </si>
  <si>
    <t>Range_pitch:fmri</t>
  </si>
  <si>
    <t>range_yaw:fmri</t>
  </si>
  <si>
    <t>percent_volumes_repaired:fmri</t>
  </si>
  <si>
    <t>overall_handedness:handedness</t>
  </si>
  <si>
    <t>VIQ</t>
  </si>
  <si>
    <t>PIQ</t>
  </si>
  <si>
    <t>FSIQ</t>
  </si>
  <si>
    <t>Vocab_Std</t>
  </si>
  <si>
    <t>BlockD_Std</t>
  </si>
  <si>
    <t>Sim_Std</t>
  </si>
  <si>
    <t>MatrixR_Std</t>
  </si>
  <si>
    <t>word_reading_standard:wiat ii</t>
  </si>
  <si>
    <t>number_operations_standard:wiat ii</t>
  </si>
  <si>
    <t>reading_comp_standard:wiat ii</t>
  </si>
  <si>
    <t>math_reasoning_standard:wiat ii</t>
  </si>
  <si>
    <t>11-07-09.2</t>
  </si>
  <si>
    <t>no</t>
  </si>
  <si>
    <t>Myringotomy and eartube insertion tonsilectomy and adenoidectomy</t>
  </si>
  <si>
    <t>general anesthesia for myringotomy and insertion of ear tubes; no post surgical eds needed.</t>
  </si>
  <si>
    <t>07-08-14.1</t>
  </si>
  <si>
    <t>11-07-27.2</t>
  </si>
  <si>
    <t>Yes - hypospadias, corrected under anesthesia at 6 mo, did not require overnight stay</t>
  </si>
  <si>
    <t>11-07-23.1</t>
  </si>
  <si>
    <t>% of Volumes Repaired</t>
  </si>
  <si>
    <t>Yes, surgery to remove pins in arm (broken elbow)</t>
  </si>
  <si>
    <t>06-08-07.1</t>
  </si>
  <si>
    <t>10-09-11.1</t>
  </si>
  <si>
    <t>08-10-04.1</t>
  </si>
  <si>
    <t>age at neuropsych</t>
  </si>
  <si>
    <t>gender</t>
  </si>
  <si>
    <t>asd diagnosis</t>
  </si>
  <si>
    <t>diagnosis</t>
  </si>
  <si>
    <t>surgeries</t>
  </si>
  <si>
    <t>neurological disorders problems</t>
  </si>
  <si>
    <t>psychiatric disorders problems</t>
  </si>
  <si>
    <t>current medications</t>
  </si>
  <si>
    <t>ses</t>
  </si>
  <si>
    <t>scan ids</t>
  </si>
  <si>
    <t>mri</t>
  </si>
  <si>
    <t>flipped</t>
  </si>
  <si>
    <t>scanner</t>
  </si>
  <si>
    <t>notes</t>
  </si>
  <si>
    <t>unnormalized</t>
  </si>
  <si>
    <t>%complex ACC</t>
  </si>
  <si>
    <t>%simple ACC</t>
  </si>
  <si>
    <t>Max Displacement</t>
  </si>
  <si>
    <t>Max Scan-to-Scan Displacement</t>
  </si>
  <si>
    <t>Mean Scan-to-Scan Displacement</t>
  </si>
  <si>
    <t>Num Scans &gt; 0.5 Voxel Displacement</t>
  </si>
  <si>
    <t>Num Scans &gt; 5% Global Signal</t>
  </si>
  <si>
    <t>total a</t>
  </si>
  <si>
    <t>verbal total b</t>
  </si>
  <si>
    <t>total c</t>
  </si>
  <si>
    <t>total d</t>
  </si>
  <si>
    <t>communication total</t>
  </si>
  <si>
    <t>social interaction total</t>
  </si>
  <si>
    <t>communication social total</t>
  </si>
  <si>
    <t>stereotyped behaviors total</t>
  </si>
  <si>
    <t>viq</t>
  </si>
  <si>
    <t>piq</t>
  </si>
  <si>
    <t>vocab standard</t>
  </si>
  <si>
    <t>block design standard</t>
  </si>
  <si>
    <t>similarities standard</t>
  </si>
  <si>
    <t>matrix reasoning standard</t>
  </si>
  <si>
    <t>word reading standard</t>
  </si>
  <si>
    <t>number operations standard</t>
  </si>
  <si>
    <t>reading comp standard</t>
  </si>
  <si>
    <t>math reasoning standard</t>
  </si>
  <si>
    <t>digit_recall_standard:wmtb-c</t>
  </si>
  <si>
    <t>block_recall_standard:wmtb-c</t>
  </si>
  <si>
    <t>count_recall_standard:wmtb-c</t>
  </si>
  <si>
    <t>backward_digit_recall_standard:wmtb-c</t>
  </si>
  <si>
    <t>Mean_WM</t>
  </si>
  <si>
    <t>Autistic</t>
  </si>
  <si>
    <t>Palatoplasty, inguinal hernia, tonsellectomy, superior adeniods removal, ear tubes placement</t>
  </si>
  <si>
    <t>Zyrtec, rhinocort, singulair, digestive enzymes, probiotics, vitamins and minterals as part of DAN protocol.</t>
  </si>
  <si>
    <t>09-08-28.1</t>
  </si>
  <si>
    <t>y</t>
  </si>
  <si>
    <t>ok, some occipital ghosting</t>
  </si>
  <si>
    <t>Autism</t>
  </si>
  <si>
    <t>Claritin, Benadryl for seasonal allergies, very random, not frequent</t>
  </si>
  <si>
    <t>09-10-03.2</t>
  </si>
  <si>
    <t>not good, severe occipital artifacts, and ghosting around brain</t>
  </si>
  <si>
    <t>&lt;56</t>
  </si>
  <si>
    <t>evaluated for Aspergers</t>
  </si>
  <si>
    <t>$30,000 - $50,000</t>
  </si>
  <si>
    <t>09-11-22.1</t>
  </si>
  <si>
    <t>n - only 001 folder</t>
  </si>
  <si>
    <t>ok, small frontal artifact</t>
  </si>
  <si>
    <t>Aspergers Syndrome</t>
  </si>
  <si>
    <t>Yes-to remove his adnoids</t>
  </si>
  <si>
    <t>Yes-depression and anxiety related to AS</t>
  </si>
  <si>
    <t>Sertraline, Risperidone</t>
  </si>
  <si>
    <t>09-10-18.1</t>
  </si>
  <si>
    <t>tonsils</t>
  </si>
  <si>
    <t>cries easily, social anxiety, lonliness, depressed</t>
  </si>
  <si>
    <t>10-02-06.1</t>
  </si>
  <si>
    <t>y - some artifacts?</t>
  </si>
  <si>
    <t>Came out of the scanner after this task.</t>
  </si>
  <si>
    <t xml:space="preserve">ok </t>
  </si>
  <si>
    <t>Aspergers?</t>
  </si>
  <si>
    <t>Got an Asperger diagnosis over 2 years ago at the beginning of Kindergarten.  Parent think its wrong.  Also has an IQ of 140</t>
  </si>
  <si>
    <t>09-11-15.1</t>
  </si>
  <si>
    <t>not great, lateral ghosting</t>
  </si>
  <si>
    <t>09-08-09.1</t>
  </si>
  <si>
    <t>y - weird artifacts</t>
  </si>
  <si>
    <t>ok, small frontal and occipital artifacts</t>
  </si>
  <si>
    <t>tonsils/adenoids removed 26 mo.
Erythema multiforme at 2 yrs</t>
  </si>
  <si>
    <t xml:space="preserve">head trauma/ concussion </t>
  </si>
  <si>
    <t>treated for anxiety / depression</t>
  </si>
  <si>
    <t>Zithromax 10 mg/ Lexapro 5 mg</t>
  </si>
  <si>
    <t>10-03-14.2</t>
  </si>
  <si>
    <t>not great, missing 1-2 frontal slices</t>
  </si>
  <si>
    <t>Ear tubes, oral surgery for impacted tooth</t>
  </si>
  <si>
    <t>yes history of being sad at times, related to lack of coping skills</t>
  </si>
  <si>
    <t>Prozac/ risperidone</t>
  </si>
  <si>
    <t>11-02-12.1</t>
  </si>
  <si>
    <t>n - unprocessed</t>
  </si>
  <si>
    <t>Ran out of time, didn't do resting state, 3D volume or subtraction block. Subject complained of nausea/wooziness so had to take him out before sub block, leaving only time for DTI</t>
  </si>
  <si>
    <t>HFA</t>
  </si>
  <si>
    <t>10-05-21.1</t>
  </si>
  <si>
    <t>y- some artifacts</t>
  </si>
  <si>
    <t>ASD, ADHD</t>
  </si>
  <si>
    <t>$50,000 - $75,000</t>
  </si>
  <si>
    <t>10-09-19.1</t>
  </si>
  <si>
    <t>Asperger's</t>
  </si>
  <si>
    <t>10-11-14.3</t>
  </si>
  <si>
    <t>not great, some ghosting around brain</t>
  </si>
  <si>
    <t xml:space="preserve">Autism </t>
  </si>
  <si>
    <t>Tooth Extraction</t>
  </si>
  <si>
    <t>Concerta and Methylin</t>
  </si>
  <si>
    <t>11-06-20.1</t>
  </si>
  <si>
    <t>y  - some artifacts</t>
  </si>
  <si>
    <t>Circumcision</t>
  </si>
  <si>
    <t>Zyrtec</t>
  </si>
  <si>
    <t>11-04-30.1</t>
  </si>
  <si>
    <t>Asperger's with high IQ-Diagnosed February 2011</t>
  </si>
  <si>
    <t>Febrile Seizure associated with an ear infection when he was 13 months old (July 2003)</t>
  </si>
  <si>
    <t>11-05-08.1</t>
  </si>
  <si>
    <t>y - front cut off</t>
  </si>
  <si>
    <t>ok, some frontal and occipital ghosting</t>
  </si>
  <si>
    <t>Singulair, zyrtec</t>
  </si>
  <si>
    <t>11-09-04.1</t>
  </si>
  <si>
    <t>not_recoverable</t>
  </si>
  <si>
    <t>&lt;143</t>
  </si>
  <si>
    <t>Mean_RTs_Complex</t>
  </si>
  <si>
    <t>Mean_RTs_Simple</t>
  </si>
  <si>
    <t>Median_RTs_Complex</t>
  </si>
  <si>
    <t>Median_RTs_Simple</t>
  </si>
  <si>
    <t>Previously wrong  behavioral- it didn’t have 3 filtered out</t>
  </si>
  <si>
    <t>na</t>
  </si>
  <si>
    <t>ok - all ADI cross-checked</t>
  </si>
  <si>
    <t>Ask - Jennifer Philips - Paola about ADOS scores on stereotypical behavior</t>
  </si>
  <si>
    <t>shouldn't it be a sum of the last two? Or last three?</t>
  </si>
  <si>
    <t>or how is it calculated/</t>
  </si>
  <si>
    <t>/fs/apricot1_share1/HFA/math/add_events_KC/trial_by_trial_RSA/rsa_addevent/complex_condition_GMmask/09-08-09.1</t>
  </si>
  <si>
    <t>/rsa_trialwise_averaged_zmaps.nii</t>
  </si>
  <si>
    <t>/fs/apricot1_share1/HFA/math/add_events_KC/trial_by_trial_RSA/rsa_addevent/complex_condition_GMmask/</t>
  </si>
  <si>
    <t>Grand Total</t>
  </si>
  <si>
    <t>Column Labels</t>
  </si>
  <si>
    <t>Average of word reading standard</t>
  </si>
  <si>
    <t>Average of number operations standard</t>
  </si>
  <si>
    <t>Average of reading comp standard</t>
  </si>
  <si>
    <t>Average of math reasoning standard</t>
  </si>
  <si>
    <t>Group</t>
  </si>
  <si>
    <t>Values</t>
  </si>
  <si>
    <t>check age!</t>
  </si>
  <si>
    <t>FIQ</t>
  </si>
  <si>
    <t>digit recall</t>
  </si>
  <si>
    <t>p-vals</t>
  </si>
  <si>
    <t>block_recall</t>
  </si>
  <si>
    <t>count_recall</t>
  </si>
  <si>
    <t>backward_digit</t>
  </si>
  <si>
    <t>Strategy</t>
  </si>
  <si>
    <t>yes</t>
  </si>
  <si>
    <t>Num Ops correlated with IQ measures</t>
  </si>
  <si>
    <t>pvalues</t>
  </si>
  <si>
    <t>block recall</t>
  </si>
  <si>
    <t>count recall</t>
  </si>
  <si>
    <t>backward digit recall</t>
  </si>
  <si>
    <t>Moderate relationship? The better you are at backward digit recall the better you are at numops</t>
  </si>
  <si>
    <t>Social</t>
  </si>
  <si>
    <t>Communication</t>
  </si>
  <si>
    <t>Repetitive Behavior</t>
  </si>
  <si>
    <t>ADI Scores</t>
  </si>
  <si>
    <t>Digit Recall</t>
  </si>
  <si>
    <t>Backward Recall</t>
  </si>
  <si>
    <t>Block Recall</t>
  </si>
  <si>
    <t>Count Recall</t>
  </si>
  <si>
    <t>Rep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</si>
</sst>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21" fillId="0" borderId="0" applyNumberFormat="0" applyFill="0" applyBorder="0" applyAlignment="0" applyProtection="0"/>
    <xf numFmtId="0" fontId="21" fillId="0" borderId="0"/>
    <xf numFmtId="0" fontId="19" fillId="0" borderId="0"/>
    <xf numFmtId="0" fontId="22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</cellStyleXfs>
  <cellXfs count="105">
    <xf numFmtId="0" fontId="0" fillId="0" borderId="0" xfId="0"/>
    <xf numFmtId="0" fontId="18" fillId="0" borderId="0" xfId="42"/>
    <xf numFmtId="0" fontId="16" fillId="0" borderId="0" xfId="0" applyFont="1"/>
    <xf numFmtId="0" fontId="0" fillId="0" borderId="0" xfId="0"/>
    <xf numFmtId="0" fontId="0" fillId="0" borderId="0" xfId="0"/>
    <xf numFmtId="0" fontId="18" fillId="0" borderId="0" xfId="59"/>
    <xf numFmtId="0" fontId="20" fillId="0" borderId="0" xfId="46"/>
    <xf numFmtId="0" fontId="18" fillId="0" borderId="0" xfId="59"/>
    <xf numFmtId="0" fontId="18" fillId="0" borderId="0" xfId="59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7" fillId="3" borderId="0" xfId="7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7" fillId="3" borderId="0" xfId="7"/>
    <xf numFmtId="0" fontId="20" fillId="0" borderId="0" xfId="46"/>
    <xf numFmtId="0" fontId="7" fillId="3" borderId="0" xfId="7"/>
    <xf numFmtId="0" fontId="20" fillId="0" borderId="0" xfId="46"/>
    <xf numFmtId="0" fontId="20" fillId="0" borderId="0" xfId="46"/>
    <xf numFmtId="0" fontId="20" fillId="0" borderId="0" xfId="46"/>
    <xf numFmtId="0" fontId="20" fillId="0" borderId="0" xfId="46"/>
    <xf numFmtId="0" fontId="7" fillId="3" borderId="0" xfId="7"/>
    <xf numFmtId="0" fontId="6" fillId="2" borderId="0" xfId="6"/>
    <xf numFmtId="0" fontId="0" fillId="0" borderId="0" xfId="0" applyBorder="1"/>
    <xf numFmtId="0" fontId="18" fillId="0" borderId="0" xfId="0" applyFont="1"/>
    <xf numFmtId="0" fontId="8" fillId="4" borderId="0" xfId="8"/>
    <xf numFmtId="0" fontId="1" fillId="0" borderId="0" xfId="43"/>
    <xf numFmtId="0" fontId="0" fillId="8" borderId="0" xfId="44" applyFont="1" applyBorder="1"/>
    <xf numFmtId="0" fontId="6" fillId="2" borderId="0" xfId="6" applyBorder="1"/>
    <xf numFmtId="0" fontId="8" fillId="4" borderId="0" xfId="8" applyBorder="1"/>
    <xf numFmtId="0" fontId="7" fillId="3" borderId="0" xfId="7" applyBorder="1"/>
    <xf numFmtId="0" fontId="20" fillId="0" borderId="0" xfId="4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6" fillId="2" borderId="0" xfId="6"/>
    <xf numFmtId="0" fontId="20" fillId="0" borderId="0" xfId="46"/>
    <xf numFmtId="0" fontId="6" fillId="2" borderId="0" xfId="6"/>
    <xf numFmtId="0" fontId="29" fillId="0" borderId="0" xfId="0" applyFont="1"/>
    <xf numFmtId="0" fontId="21" fillId="0" borderId="0" xfId="64"/>
    <xf numFmtId="0" fontId="16" fillId="8" borderId="8" xfId="44" applyFont="1"/>
    <xf numFmtId="0" fontId="23" fillId="0" borderId="0" xfId="66" applyFont="1"/>
    <xf numFmtId="0" fontId="16" fillId="0" borderId="0" xfId="0" applyFont="1" applyBorder="1"/>
    <xf numFmtId="0" fontId="18" fillId="8" borderId="8" xfId="44" applyFont="1"/>
    <xf numFmtId="0" fontId="0" fillId="8" borderId="8" xfId="44" applyFont="1"/>
    <xf numFmtId="0" fontId="24" fillId="8" borderId="8" xfId="44" applyFont="1"/>
    <xf numFmtId="0" fontId="22" fillId="0" borderId="0" xfId="66"/>
    <xf numFmtId="0" fontId="8" fillId="4" borderId="0" xfId="8"/>
    <xf numFmtId="0" fontId="22" fillId="0" borderId="0" xfId="66"/>
    <xf numFmtId="0" fontId="22" fillId="0" borderId="0" xfId="66"/>
    <xf numFmtId="2" fontId="18" fillId="33" borderId="0" xfId="67" applyNumberFormat="1" applyFill="1" applyBorder="1" applyAlignment="1"/>
    <xf numFmtId="2" fontId="18" fillId="33" borderId="0" xfId="67" applyNumberFormat="1" applyFill="1" applyBorder="1" applyAlignment="1"/>
    <xf numFmtId="2" fontId="18" fillId="33" borderId="0" xfId="67" applyNumberFormat="1" applyFill="1" applyBorder="1" applyAlignment="1"/>
    <xf numFmtId="2" fontId="18" fillId="33" borderId="10" xfId="67" applyNumberFormat="1" applyFill="1" applyBorder="1" applyAlignment="1"/>
    <xf numFmtId="0" fontId="18" fillId="0" borderId="0" xfId="67"/>
    <xf numFmtId="0" fontId="18" fillId="0" borderId="0" xfId="67"/>
    <xf numFmtId="0" fontId="18" fillId="0" borderId="0" xfId="67"/>
    <xf numFmtId="2" fontId="18" fillId="33" borderId="0" xfId="67" applyNumberFormat="1" applyFill="1" applyBorder="1" applyAlignment="1"/>
    <xf numFmtId="2" fontId="18" fillId="33" borderId="10" xfId="67" applyNumberFormat="1" applyFill="1" applyBorder="1" applyAlignment="1"/>
    <xf numFmtId="2" fontId="18" fillId="33" borderId="0" xfId="67" applyNumberFormat="1" applyFill="1" applyBorder="1" applyAlignment="1"/>
    <xf numFmtId="2" fontId="18" fillId="33" borderId="10" xfId="67" applyNumberFormat="1" applyFill="1" applyBorder="1" applyAlignment="1"/>
    <xf numFmtId="0" fontId="18" fillId="0" borderId="0" xfId="67"/>
    <xf numFmtId="0" fontId="14" fillId="0" borderId="0" xfId="0" applyFont="1"/>
    <xf numFmtId="0" fontId="16" fillId="0" borderId="0" xfId="43" applyFont="1"/>
    <xf numFmtId="0" fontId="26" fillId="4" borderId="0" xfId="8" applyFont="1"/>
    <xf numFmtId="0" fontId="24" fillId="0" borderId="0" xfId="0" applyFont="1"/>
    <xf numFmtId="0" fontId="20" fillId="0" borderId="0" xfId="46"/>
    <xf numFmtId="0" fontId="28" fillId="3" borderId="0" xfId="7" applyFont="1"/>
    <xf numFmtId="0" fontId="27" fillId="0" borderId="0" xfId="46" applyFont="1"/>
    <xf numFmtId="0" fontId="20" fillId="0" borderId="0" xfId="46"/>
    <xf numFmtId="0" fontId="20" fillId="0" borderId="0" xfId="46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20" fillId="34" borderId="0" xfId="46" applyFill="1"/>
    <xf numFmtId="0" fontId="14" fillId="8" borderId="0" xfId="44" applyFont="1" applyBorder="1"/>
    <xf numFmtId="0" fontId="14" fillId="0" borderId="0" xfId="46" applyFont="1"/>
    <xf numFmtId="0" fontId="25" fillId="0" borderId="0" xfId="46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0" fillId="39" borderId="0" xfId="0" applyFill="1"/>
    <xf numFmtId="0" fontId="14" fillId="0" borderId="0" xfId="0" applyFont="1" applyFill="1"/>
    <xf numFmtId="2" fontId="0" fillId="0" borderId="0" xfId="0" applyNumberFormat="1"/>
  </cellXfs>
  <cellStyles count="73">
    <cellStyle name="20% - Accent1" xfId="19" builtinId="30" customBuiltin="1"/>
    <cellStyle name="20% - Accent1 2" xfId="47"/>
    <cellStyle name="20% - Accent2" xfId="23" builtinId="34" customBuiltin="1"/>
    <cellStyle name="20% - Accent2 2" xfId="49"/>
    <cellStyle name="20% - Accent3" xfId="27" builtinId="38" customBuiltin="1"/>
    <cellStyle name="20% - Accent3 2" xfId="51"/>
    <cellStyle name="20% - Accent4" xfId="31" builtinId="42" customBuiltin="1"/>
    <cellStyle name="20% - Accent4 2" xfId="53"/>
    <cellStyle name="20% - Accent5" xfId="35" builtinId="46" customBuiltin="1"/>
    <cellStyle name="20% - Accent5 2" xfId="55"/>
    <cellStyle name="20% - Accent6" xfId="39" builtinId="50" customBuiltin="1"/>
    <cellStyle name="20% - Accent6 2" xfId="57"/>
    <cellStyle name="40% - Accent1" xfId="20" builtinId="31" customBuiltin="1"/>
    <cellStyle name="40% - Accent1 2" xfId="48"/>
    <cellStyle name="40% - Accent2" xfId="24" builtinId="35" customBuiltin="1"/>
    <cellStyle name="40% - Accent2 2" xfId="50"/>
    <cellStyle name="40% - Accent3" xfId="28" builtinId="39" customBuiltin="1"/>
    <cellStyle name="40% - Accent3 2" xfId="52"/>
    <cellStyle name="40% - Accent4" xfId="32" builtinId="43" customBuiltin="1"/>
    <cellStyle name="40% - Accent4 2" xfId="54"/>
    <cellStyle name="40% - Accent5" xfId="36" builtinId="47" customBuiltin="1"/>
    <cellStyle name="40% - Accent5 2" xfId="56"/>
    <cellStyle name="40% - Accent6" xfId="40" builtinId="51" customBuiltin="1"/>
    <cellStyle name="40% - Accent6 2" xfId="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60"/>
    <cellStyle name="Normal 3" xfId="45"/>
    <cellStyle name="Normal 3 2" xfId="67"/>
    <cellStyle name="Normal 4" xfId="59"/>
    <cellStyle name="Normal 4 2" xfId="65"/>
    <cellStyle name="Normal 4 2 2" xfId="71"/>
    <cellStyle name="Normal 4 3" xfId="62"/>
    <cellStyle name="Normal 4 3 2" xfId="70"/>
    <cellStyle name="Normal 5" xfId="46"/>
    <cellStyle name="Normal 5 2" xfId="63"/>
    <cellStyle name="Normal 6" xfId="42"/>
    <cellStyle name="Normal 6 2" xfId="64"/>
    <cellStyle name="Normal 7" xfId="66"/>
    <cellStyle name="Normal 7 2" xfId="72"/>
    <cellStyle name="Normal 8" xfId="68"/>
    <cellStyle name="Note" xfId="15" builtinId="10" customBuiltin="1"/>
    <cellStyle name="Note 2" xfId="44"/>
    <cellStyle name="Note 2 2" xfId="61"/>
    <cellStyle name="Note 3" xfId="6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[use_this_03-10-2016_selected_subjects_rescored_SM.xlsx]pivot_table_WIATII_scores!PivotTable3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pivot_table_WIATII_scores!$B$3:$B$4</c:f>
              <c:strCache>
                <c:ptCount val="1"/>
                <c:pt idx="0">
                  <c:v>ASD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pivot_table_WIATII_scores!$A$5:$A$8</c:f>
              <c:strCache>
                <c:ptCount val="4"/>
                <c:pt idx="0">
                  <c:v>Average of word reading standard</c:v>
                </c:pt>
                <c:pt idx="1">
                  <c:v>Average of number operations standard</c:v>
                </c:pt>
                <c:pt idx="2">
                  <c:v>Average of reading comp standard</c:v>
                </c:pt>
                <c:pt idx="3">
                  <c:v>Average of math reasoning standard</c:v>
                </c:pt>
              </c:strCache>
            </c:strRef>
          </c:cat>
          <c:val>
            <c:numRef>
              <c:f>pivot_table_WIATII_scores!$B$5:$B$8</c:f>
              <c:numCache>
                <c:formatCode>General</c:formatCode>
                <c:ptCount val="4"/>
                <c:pt idx="0">
                  <c:v>117.75</c:v>
                </c:pt>
                <c:pt idx="1">
                  <c:v>116.875</c:v>
                </c:pt>
                <c:pt idx="2">
                  <c:v>111.75</c:v>
                </c:pt>
                <c:pt idx="3">
                  <c:v>123.25</c:v>
                </c:pt>
              </c:numCache>
            </c:numRef>
          </c:val>
        </c:ser>
        <c:ser>
          <c:idx val="1"/>
          <c:order val="1"/>
          <c:tx>
            <c:strRef>
              <c:f>pivot_table_WIATII_scores!$C$3:$C$4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pivot_table_WIATII_scores!$A$5:$A$8</c:f>
              <c:strCache>
                <c:ptCount val="4"/>
                <c:pt idx="0">
                  <c:v>Average of word reading standard</c:v>
                </c:pt>
                <c:pt idx="1">
                  <c:v>Average of number operations standard</c:v>
                </c:pt>
                <c:pt idx="2">
                  <c:v>Average of reading comp standard</c:v>
                </c:pt>
                <c:pt idx="3">
                  <c:v>Average of math reasoning standard</c:v>
                </c:pt>
              </c:strCache>
            </c:strRef>
          </c:cat>
          <c:val>
            <c:numRef>
              <c:f>pivot_table_WIATII_scores!$C$5:$C$8</c:f>
              <c:numCache>
                <c:formatCode>General</c:formatCode>
                <c:ptCount val="4"/>
                <c:pt idx="0">
                  <c:v>113.4375</c:v>
                </c:pt>
                <c:pt idx="1">
                  <c:v>106.375</c:v>
                </c:pt>
                <c:pt idx="2">
                  <c:v>108.125</c:v>
                </c:pt>
                <c:pt idx="3">
                  <c:v>115.3125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3833056"/>
        <c:axId val="661081424"/>
      </c:barChart>
      <c:catAx>
        <c:axId val="4338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1424"/>
        <c:crosses val="autoZero"/>
        <c:auto val="1"/>
        <c:lblAlgn val="ctr"/>
        <c:lblOffset val="100"/>
        <c:noMultiLvlLbl val="0"/>
      </c:catAx>
      <c:valAx>
        <c:axId val="6610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'ASD Behavioral Correlations'!$C$25</c:f>
              <c:strCache>
                <c:ptCount val="1"/>
                <c:pt idx="0">
                  <c:v>FSIQ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'ASD Behavioral Correlations'!$C$26:$C$41</c:f>
              <c:numCache>
                <c:formatCode>General</c:formatCode>
                <c:ptCount val="16"/>
                <c:pt idx="0">
                  <c:v>93</c:v>
                </c:pt>
                <c:pt idx="1">
                  <c:v>94</c:v>
                </c:pt>
                <c:pt idx="2">
                  <c:v>114</c:v>
                </c:pt>
                <c:pt idx="3">
                  <c:v>137</c:v>
                </c:pt>
                <c:pt idx="4">
                  <c:v>114</c:v>
                </c:pt>
                <c:pt idx="5">
                  <c:v>128</c:v>
                </c:pt>
                <c:pt idx="6">
                  <c:v>100</c:v>
                </c:pt>
                <c:pt idx="7">
                  <c:v>115</c:v>
                </c:pt>
                <c:pt idx="8">
                  <c:v>124</c:v>
                </c:pt>
                <c:pt idx="9">
                  <c:v>137</c:v>
                </c:pt>
                <c:pt idx="10">
                  <c:v>128</c:v>
                </c:pt>
                <c:pt idx="11">
                  <c:v>124</c:v>
                </c:pt>
                <c:pt idx="12">
                  <c:v>142</c:v>
                </c:pt>
                <c:pt idx="13">
                  <c:v>114</c:v>
                </c:pt>
                <c:pt idx="14">
                  <c:v>138</c:v>
                </c:pt>
                <c:pt idx="15">
                  <c:v>122</c:v>
                </c:pt>
              </c:numCache>
            </c:numRef>
          </c:xVal>
          <c:yVal>
            <c:numRef>
              <c:f>'ASD Behavioral Correlations'!$F$26:$F$41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'ASD Behavioral Correlations'!$D$25</c:f>
              <c:strCache>
                <c:ptCount val="1"/>
                <c:pt idx="0">
                  <c:v>PIQ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'ASD Behavioral Correlations'!$D$26:$D$41</c:f>
              <c:numCache>
                <c:formatCode>General</c:formatCode>
                <c:ptCount val="16"/>
                <c:pt idx="0">
                  <c:v>77</c:v>
                </c:pt>
                <c:pt idx="1">
                  <c:v>95</c:v>
                </c:pt>
                <c:pt idx="2">
                  <c:v>116</c:v>
                </c:pt>
                <c:pt idx="3">
                  <c:v>128</c:v>
                </c:pt>
                <c:pt idx="4">
                  <c:v>135</c:v>
                </c:pt>
                <c:pt idx="5">
                  <c:v>147</c:v>
                </c:pt>
                <c:pt idx="6">
                  <c:v>106</c:v>
                </c:pt>
                <c:pt idx="7">
                  <c:v>114</c:v>
                </c:pt>
                <c:pt idx="8">
                  <c:v>109</c:v>
                </c:pt>
                <c:pt idx="9">
                  <c:v>129</c:v>
                </c:pt>
                <c:pt idx="10">
                  <c:v>102</c:v>
                </c:pt>
                <c:pt idx="11">
                  <c:v>129</c:v>
                </c:pt>
                <c:pt idx="12">
                  <c:v>149</c:v>
                </c:pt>
                <c:pt idx="13">
                  <c:v>106</c:v>
                </c:pt>
                <c:pt idx="14">
                  <c:v>143</c:v>
                </c:pt>
                <c:pt idx="15">
                  <c:v>119</c:v>
                </c:pt>
              </c:numCache>
            </c:numRef>
          </c:xVal>
          <c:yVal>
            <c:numRef>
              <c:f>'ASD Behavioral Correlations'!$F$26:$F$41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'ASD Behavioral Correlations'!$E$25</c:f>
              <c:strCache>
                <c:ptCount val="1"/>
                <c:pt idx="0">
                  <c:v>VIQ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'ASD Behavioral Correlations'!$E$26:$E$41</c:f>
              <c:numCache>
                <c:formatCode>General</c:formatCode>
                <c:ptCount val="16"/>
                <c:pt idx="0">
                  <c:v>111</c:v>
                </c:pt>
                <c:pt idx="1">
                  <c:v>95</c:v>
                </c:pt>
                <c:pt idx="2">
                  <c:v>109</c:v>
                </c:pt>
                <c:pt idx="3">
                  <c:v>137</c:v>
                </c:pt>
                <c:pt idx="4">
                  <c:v>95</c:v>
                </c:pt>
                <c:pt idx="5">
                  <c:v>106</c:v>
                </c:pt>
                <c:pt idx="6">
                  <c:v>93</c:v>
                </c:pt>
                <c:pt idx="7">
                  <c:v>113</c:v>
                </c:pt>
                <c:pt idx="8">
                  <c:v>132</c:v>
                </c:pt>
                <c:pt idx="9">
                  <c:v>136</c:v>
                </c:pt>
                <c:pt idx="10">
                  <c:v>151</c:v>
                </c:pt>
                <c:pt idx="11">
                  <c:v>114</c:v>
                </c:pt>
                <c:pt idx="12">
                  <c:v>125</c:v>
                </c:pt>
                <c:pt idx="13">
                  <c:v>119</c:v>
                </c:pt>
                <c:pt idx="14">
                  <c:v>122</c:v>
                </c:pt>
                <c:pt idx="15">
                  <c:v>119</c:v>
                </c:pt>
              </c:numCache>
            </c:numRef>
          </c:xVal>
          <c:yVal>
            <c:numRef>
              <c:f>'ASD Behavioral Correlations'!$F$26:$F$41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50120"/>
        <c:axId val="831850904"/>
      </c:scatterChart>
      <c:valAx>
        <c:axId val="831850120"/>
        <c:scaling>
          <c:orientation val="minMax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IQ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0904"/>
        <c:crosses val="autoZero"/>
        <c:crossBetween val="midCat"/>
        <c:majorUnit val="20"/>
      </c:valAx>
      <c:valAx>
        <c:axId val="831850904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Standardized math</a:t>
                </a:r>
                <a:r>
                  <a:rPr lang="en-US" b="1" i="1" baseline="0"/>
                  <a:t>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01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'ASD Behavioral Correlations'!$C$50</c:f>
              <c:strCache>
                <c:ptCount val="1"/>
                <c:pt idx="0">
                  <c:v>Digit Recall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'ASD Behavioral Correlations'!$C$51:$C$66</c:f>
              <c:numCache>
                <c:formatCode>General</c:formatCode>
                <c:ptCount val="16"/>
                <c:pt idx="0">
                  <c:v>137</c:v>
                </c:pt>
                <c:pt idx="1">
                  <c:v>81</c:v>
                </c:pt>
                <c:pt idx="2">
                  <c:v>117</c:v>
                </c:pt>
                <c:pt idx="3">
                  <c:v>141</c:v>
                </c:pt>
                <c:pt idx="4">
                  <c:v>100</c:v>
                </c:pt>
                <c:pt idx="5">
                  <c:v>113</c:v>
                </c:pt>
                <c:pt idx="6">
                  <c:v>140</c:v>
                </c:pt>
                <c:pt idx="7">
                  <c:v>129</c:v>
                </c:pt>
                <c:pt idx="8">
                  <c:v>107</c:v>
                </c:pt>
                <c:pt idx="9">
                  <c:v>137</c:v>
                </c:pt>
                <c:pt idx="10">
                  <c:v>117</c:v>
                </c:pt>
                <c:pt idx="11">
                  <c:v>113</c:v>
                </c:pt>
                <c:pt idx="12">
                  <c:v>77</c:v>
                </c:pt>
                <c:pt idx="13">
                  <c:v>99</c:v>
                </c:pt>
                <c:pt idx="14">
                  <c:v>117</c:v>
                </c:pt>
                <c:pt idx="15">
                  <c:v>113</c:v>
                </c:pt>
              </c:numCache>
            </c:numRef>
          </c:xVal>
          <c:yVal>
            <c:numRef>
              <c:f>'ASD Behavioral Correlations'!$G$51:$G$66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'ASD Behavioral Correlations'!$F$50</c:f>
              <c:strCache>
                <c:ptCount val="1"/>
                <c:pt idx="0">
                  <c:v>Backward 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'ASD Behavioral Correlations'!$F$51:$F$66</c:f>
              <c:numCache>
                <c:formatCode>General</c:formatCode>
                <c:ptCount val="16"/>
                <c:pt idx="0">
                  <c:v>72</c:v>
                </c:pt>
                <c:pt idx="1">
                  <c:v>83</c:v>
                </c:pt>
                <c:pt idx="2">
                  <c:v>134</c:v>
                </c:pt>
                <c:pt idx="3">
                  <c:v>95</c:v>
                </c:pt>
                <c:pt idx="4">
                  <c:v>89</c:v>
                </c:pt>
                <c:pt idx="5">
                  <c:v>104</c:v>
                </c:pt>
                <c:pt idx="6">
                  <c:v>119</c:v>
                </c:pt>
                <c:pt idx="7">
                  <c:v>105</c:v>
                </c:pt>
                <c:pt idx="8">
                  <c:v>105</c:v>
                </c:pt>
                <c:pt idx="9">
                  <c:v>143</c:v>
                </c:pt>
                <c:pt idx="10">
                  <c:v>119</c:v>
                </c:pt>
                <c:pt idx="11">
                  <c:v>77</c:v>
                </c:pt>
                <c:pt idx="12">
                  <c:v>91</c:v>
                </c:pt>
                <c:pt idx="13">
                  <c:v>85</c:v>
                </c:pt>
                <c:pt idx="14">
                  <c:v>87</c:v>
                </c:pt>
                <c:pt idx="15">
                  <c:v>71</c:v>
                </c:pt>
              </c:numCache>
            </c:numRef>
          </c:xVal>
          <c:yVal>
            <c:numRef>
              <c:f>'ASD Behavioral Correlations'!$G$51:$G$66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'ASD Behavioral Correlations'!$E$50</c:f>
              <c:strCache>
                <c:ptCount val="1"/>
                <c:pt idx="0">
                  <c:v>Count 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'ASD Behavioral Correlations'!$E$51:$E$66</c:f>
              <c:numCache>
                <c:formatCode>General</c:formatCode>
                <c:ptCount val="16"/>
                <c:pt idx="0">
                  <c:v>61</c:v>
                </c:pt>
                <c:pt idx="2">
                  <c:v>95</c:v>
                </c:pt>
                <c:pt idx="3">
                  <c:v>110</c:v>
                </c:pt>
                <c:pt idx="4">
                  <c:v>85</c:v>
                </c:pt>
                <c:pt idx="5">
                  <c:v>119</c:v>
                </c:pt>
                <c:pt idx="6">
                  <c:v>108</c:v>
                </c:pt>
                <c:pt idx="7">
                  <c:v>114</c:v>
                </c:pt>
                <c:pt idx="8">
                  <c:v>78</c:v>
                </c:pt>
                <c:pt idx="9">
                  <c:v>134</c:v>
                </c:pt>
                <c:pt idx="10">
                  <c:v>111</c:v>
                </c:pt>
                <c:pt idx="11">
                  <c:v>81</c:v>
                </c:pt>
                <c:pt idx="12">
                  <c:v>83</c:v>
                </c:pt>
                <c:pt idx="13">
                  <c:v>101</c:v>
                </c:pt>
                <c:pt idx="14">
                  <c:v>64</c:v>
                </c:pt>
                <c:pt idx="15">
                  <c:v>101</c:v>
                </c:pt>
              </c:numCache>
            </c:numRef>
          </c:xVal>
          <c:yVal>
            <c:numRef>
              <c:f>'ASD Behavioral Correlations'!$G$51:$G$66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'ASD Behavioral Correlations'!$D$50</c:f>
              <c:strCache>
                <c:ptCount val="1"/>
                <c:pt idx="0">
                  <c:v>Block 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'ASD Behavioral Correlations'!$D$51:$D$66</c:f>
              <c:numCache>
                <c:formatCode>General</c:formatCode>
                <c:ptCount val="16"/>
                <c:pt idx="0">
                  <c:v>60</c:v>
                </c:pt>
                <c:pt idx="1">
                  <c:v>86</c:v>
                </c:pt>
                <c:pt idx="2">
                  <c:v>69</c:v>
                </c:pt>
                <c:pt idx="3">
                  <c:v>78</c:v>
                </c:pt>
                <c:pt idx="4">
                  <c:v>108</c:v>
                </c:pt>
                <c:pt idx="5">
                  <c:v>103</c:v>
                </c:pt>
                <c:pt idx="6">
                  <c:v>139</c:v>
                </c:pt>
                <c:pt idx="7">
                  <c:v>85</c:v>
                </c:pt>
                <c:pt idx="8">
                  <c:v>81</c:v>
                </c:pt>
                <c:pt idx="9">
                  <c:v>105</c:v>
                </c:pt>
                <c:pt idx="10">
                  <c:v>77</c:v>
                </c:pt>
                <c:pt idx="11">
                  <c:v>94</c:v>
                </c:pt>
                <c:pt idx="12">
                  <c:v>69</c:v>
                </c:pt>
                <c:pt idx="13">
                  <c:v>113</c:v>
                </c:pt>
                <c:pt idx="14">
                  <c:v>113</c:v>
                </c:pt>
                <c:pt idx="15">
                  <c:v>117</c:v>
                </c:pt>
              </c:numCache>
            </c:numRef>
          </c:xVal>
          <c:yVal>
            <c:numRef>
              <c:f>'ASD Behavioral Correlations'!$G$51:$G$66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72392"/>
        <c:axId val="662773568"/>
      </c:scatterChart>
      <c:valAx>
        <c:axId val="662772392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WM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3568"/>
        <c:crosses val="autoZero"/>
        <c:crossBetween val="midCat"/>
      </c:valAx>
      <c:valAx>
        <c:axId val="662773568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Standardized math</a:t>
                </a:r>
                <a:r>
                  <a:rPr lang="en-US" b="1" i="1" baseline="0"/>
                  <a:t> scores</a:t>
                </a:r>
                <a:endParaRPr lang="en-US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'ASD Behavioral Correlations'!$D$76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'ASD Behavioral Correlations'!$D$77:$D$92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16</c:v>
                </c:pt>
                <c:pt idx="4">
                  <c:v>23</c:v>
                </c:pt>
                <c:pt idx="5">
                  <c:v>1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20</c:v>
                </c:pt>
                <c:pt idx="11">
                  <c:v>11</c:v>
                </c:pt>
                <c:pt idx="12">
                  <c:v>16</c:v>
                </c:pt>
                <c:pt idx="13">
                  <c:v>19</c:v>
                </c:pt>
                <c:pt idx="14">
                  <c:v>7</c:v>
                </c:pt>
                <c:pt idx="15">
                  <c:v>15</c:v>
                </c:pt>
              </c:numCache>
            </c:numRef>
          </c:xVal>
          <c:yVal>
            <c:numRef>
              <c:f>'ASD Behavioral Correlations'!$F$77:$F$92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'ASD Behavioral Correlations'!$C$76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'ASD Behavioral Correlations'!$C$77:$C$92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10</c:v>
                </c:pt>
                <c:pt idx="3">
                  <c:v>19</c:v>
                </c:pt>
                <c:pt idx="4">
                  <c:v>21</c:v>
                </c:pt>
                <c:pt idx="5">
                  <c:v>6</c:v>
                </c:pt>
                <c:pt idx="6">
                  <c:v>27</c:v>
                </c:pt>
                <c:pt idx="7">
                  <c:v>18</c:v>
                </c:pt>
                <c:pt idx="8">
                  <c:v>18</c:v>
                </c:pt>
                <c:pt idx="9">
                  <c:v>26</c:v>
                </c:pt>
                <c:pt idx="10">
                  <c:v>25</c:v>
                </c:pt>
                <c:pt idx="11">
                  <c:v>13</c:v>
                </c:pt>
                <c:pt idx="12">
                  <c:v>19</c:v>
                </c:pt>
                <c:pt idx="13">
                  <c:v>22</c:v>
                </c:pt>
                <c:pt idx="14">
                  <c:v>16</c:v>
                </c:pt>
                <c:pt idx="15">
                  <c:v>18</c:v>
                </c:pt>
              </c:numCache>
            </c:numRef>
          </c:xVal>
          <c:yVal>
            <c:numRef>
              <c:f>'ASD Behavioral Correlations'!$F$77:$F$92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'ASD Behavioral Correlations'!$E$76</c:f>
              <c:strCache>
                <c:ptCount val="1"/>
                <c:pt idx="0">
                  <c:v>Rep Behavior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'ASD Behavioral Correlations'!$E$77:$E$92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</c:numCache>
            </c:numRef>
          </c:xVal>
          <c:yVal>
            <c:numRef>
              <c:f>'ASD Behavioral Correlations'!$F$77:$F$92</c:f>
              <c:numCache>
                <c:formatCode>General</c:formatCode>
                <c:ptCount val="16"/>
                <c:pt idx="0">
                  <c:v>120</c:v>
                </c:pt>
                <c:pt idx="1">
                  <c:v>82</c:v>
                </c:pt>
                <c:pt idx="2">
                  <c:v>130</c:v>
                </c:pt>
                <c:pt idx="3">
                  <c:v>92</c:v>
                </c:pt>
                <c:pt idx="4">
                  <c:v>94</c:v>
                </c:pt>
                <c:pt idx="5">
                  <c:v>114</c:v>
                </c:pt>
                <c:pt idx="6">
                  <c:v>152</c:v>
                </c:pt>
                <c:pt idx="7">
                  <c:v>116</c:v>
                </c:pt>
                <c:pt idx="8">
                  <c:v>115</c:v>
                </c:pt>
                <c:pt idx="9">
                  <c:v>145</c:v>
                </c:pt>
                <c:pt idx="10">
                  <c:v>113</c:v>
                </c:pt>
                <c:pt idx="11">
                  <c:v>158</c:v>
                </c:pt>
                <c:pt idx="12">
                  <c:v>119</c:v>
                </c:pt>
                <c:pt idx="13">
                  <c:v>120</c:v>
                </c:pt>
                <c:pt idx="14">
                  <c:v>111</c:v>
                </c:pt>
                <c:pt idx="15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72144"/>
        <c:axId val="709673320"/>
      </c:scatterChart>
      <c:valAx>
        <c:axId val="7096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ADI-R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73320"/>
        <c:crosses val="autoZero"/>
        <c:crossBetween val="midCat"/>
      </c:valAx>
      <c:valAx>
        <c:axId val="709673320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Standardized</a:t>
                </a:r>
                <a:r>
                  <a:rPr lang="en-US" b="1" i="1" baseline="0"/>
                  <a:t> math scores</a:t>
                </a:r>
                <a:endParaRPr lang="en-US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Sheet7!$G$20</c:f>
              <c:strCache>
                <c:ptCount val="1"/>
                <c:pt idx="0">
                  <c:v>FSIQ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Sheet7!$F$21:$F$36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Sheet7!$G$21:$G$36</c:f>
              <c:numCache>
                <c:formatCode>General</c:formatCode>
                <c:ptCount val="16"/>
                <c:pt idx="0">
                  <c:v>112</c:v>
                </c:pt>
                <c:pt idx="1">
                  <c:v>114</c:v>
                </c:pt>
                <c:pt idx="2">
                  <c:v>120</c:v>
                </c:pt>
                <c:pt idx="3">
                  <c:v>125</c:v>
                </c:pt>
                <c:pt idx="4">
                  <c:v>117</c:v>
                </c:pt>
                <c:pt idx="5">
                  <c:v>128</c:v>
                </c:pt>
                <c:pt idx="6">
                  <c:v>115</c:v>
                </c:pt>
                <c:pt idx="7">
                  <c:v>122</c:v>
                </c:pt>
                <c:pt idx="8">
                  <c:v>119</c:v>
                </c:pt>
                <c:pt idx="9">
                  <c:v>134</c:v>
                </c:pt>
                <c:pt idx="10">
                  <c:v>119</c:v>
                </c:pt>
                <c:pt idx="11">
                  <c:v>85</c:v>
                </c:pt>
                <c:pt idx="12">
                  <c:v>128</c:v>
                </c:pt>
                <c:pt idx="13">
                  <c:v>127</c:v>
                </c:pt>
                <c:pt idx="14">
                  <c:v>123</c:v>
                </c:pt>
                <c:pt idx="15">
                  <c:v>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E3-424F-9665-A9ACD0C3B063}"/>
            </c:ext>
          </c:extLst>
        </c:ser>
        <c:ser>
          <c:idx val="1"/>
          <c:order val="1"/>
          <c:tx>
            <c:strRef>
              <c:f>Sheet7!$H$20</c:f>
              <c:strCache>
                <c:ptCount val="1"/>
                <c:pt idx="0">
                  <c:v>PIQ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Sheet7!$F$21:$F$36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Sheet7!$H$21:$H$36</c:f>
              <c:numCache>
                <c:formatCode>General</c:formatCode>
                <c:ptCount val="16"/>
                <c:pt idx="0">
                  <c:v>117</c:v>
                </c:pt>
                <c:pt idx="1">
                  <c:v>106</c:v>
                </c:pt>
                <c:pt idx="2">
                  <c:v>111</c:v>
                </c:pt>
                <c:pt idx="3">
                  <c:v>111</c:v>
                </c:pt>
                <c:pt idx="4">
                  <c:v>101</c:v>
                </c:pt>
                <c:pt idx="5">
                  <c:v>140</c:v>
                </c:pt>
                <c:pt idx="6">
                  <c:v>100</c:v>
                </c:pt>
                <c:pt idx="7">
                  <c:v>107</c:v>
                </c:pt>
                <c:pt idx="8">
                  <c:v>109</c:v>
                </c:pt>
                <c:pt idx="9">
                  <c:v>134</c:v>
                </c:pt>
                <c:pt idx="10">
                  <c:v>118</c:v>
                </c:pt>
                <c:pt idx="11">
                  <c:v>75</c:v>
                </c:pt>
                <c:pt idx="12">
                  <c:v>119</c:v>
                </c:pt>
                <c:pt idx="13">
                  <c:v>119</c:v>
                </c:pt>
                <c:pt idx="14">
                  <c:v>135</c:v>
                </c:pt>
                <c:pt idx="15">
                  <c:v>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E3-424F-9665-A9ACD0C3B063}"/>
            </c:ext>
          </c:extLst>
        </c:ser>
        <c:ser>
          <c:idx val="2"/>
          <c:order val="2"/>
          <c:tx>
            <c:strRef>
              <c:f>Sheet7!$I$20</c:f>
              <c:strCache>
                <c:ptCount val="1"/>
                <c:pt idx="0">
                  <c:v>VIQ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Sheet7!$F$21:$F$36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Sheet7!$I$21:$I$36</c:f>
              <c:numCache>
                <c:formatCode>General</c:formatCode>
                <c:ptCount val="16"/>
                <c:pt idx="0">
                  <c:v>106</c:v>
                </c:pt>
                <c:pt idx="1">
                  <c:v>119</c:v>
                </c:pt>
                <c:pt idx="2">
                  <c:v>123</c:v>
                </c:pt>
                <c:pt idx="3">
                  <c:v>132</c:v>
                </c:pt>
                <c:pt idx="4">
                  <c:v>131</c:v>
                </c:pt>
                <c:pt idx="5">
                  <c:v>111</c:v>
                </c:pt>
                <c:pt idx="6">
                  <c:v>128</c:v>
                </c:pt>
                <c:pt idx="7">
                  <c:v>132</c:v>
                </c:pt>
                <c:pt idx="8">
                  <c:v>125</c:v>
                </c:pt>
                <c:pt idx="9">
                  <c:v>126</c:v>
                </c:pt>
                <c:pt idx="10">
                  <c:v>117</c:v>
                </c:pt>
                <c:pt idx="11">
                  <c:v>98</c:v>
                </c:pt>
                <c:pt idx="12">
                  <c:v>130</c:v>
                </c:pt>
                <c:pt idx="13">
                  <c:v>128</c:v>
                </c:pt>
                <c:pt idx="14">
                  <c:v>107</c:v>
                </c:pt>
                <c:pt idx="15">
                  <c:v>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E3-424F-9665-A9ACD0C3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88432"/>
        <c:axId val="540388824"/>
      </c:scatterChart>
      <c:valAx>
        <c:axId val="540388432"/>
        <c:scaling>
          <c:orientation val="minMax"/>
          <c:min val="7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40388824"/>
        <c:crosses val="autoZero"/>
        <c:crossBetween val="midCat"/>
      </c:valAx>
      <c:valAx>
        <c:axId val="540388824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40388432"/>
        <c:crosses val="autoZero"/>
        <c:crossBetween val="midCat"/>
        <c:majorUnit val="2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Sheet7!$G$45</c:f>
              <c:strCache>
                <c:ptCount val="1"/>
                <c:pt idx="0">
                  <c:v>digit recall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Sheet7!$F$46:$F$61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Sheet7!$G$46:$G$61</c:f>
              <c:numCache>
                <c:formatCode>General</c:formatCode>
                <c:ptCount val="16"/>
                <c:pt idx="0">
                  <c:v>94</c:v>
                </c:pt>
                <c:pt idx="2">
                  <c:v>120</c:v>
                </c:pt>
                <c:pt idx="3">
                  <c:v>104</c:v>
                </c:pt>
                <c:pt idx="4">
                  <c:v>105</c:v>
                </c:pt>
                <c:pt idx="6">
                  <c:v>136</c:v>
                </c:pt>
                <c:pt idx="7">
                  <c:v>113</c:v>
                </c:pt>
                <c:pt idx="8">
                  <c:v>94</c:v>
                </c:pt>
                <c:pt idx="9">
                  <c:v>129</c:v>
                </c:pt>
                <c:pt idx="10">
                  <c:v>93</c:v>
                </c:pt>
                <c:pt idx="11">
                  <c:v>101</c:v>
                </c:pt>
                <c:pt idx="12">
                  <c:v>110</c:v>
                </c:pt>
                <c:pt idx="13">
                  <c:v>107</c:v>
                </c:pt>
                <c:pt idx="14">
                  <c:v>93</c:v>
                </c:pt>
                <c:pt idx="15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B7-4EBC-946C-4DEC58A342CC}"/>
            </c:ext>
          </c:extLst>
        </c:ser>
        <c:ser>
          <c:idx val="1"/>
          <c:order val="1"/>
          <c:tx>
            <c:strRef>
              <c:f>Sheet7!$H$45</c:f>
              <c:strCache>
                <c:ptCount val="1"/>
                <c:pt idx="0">
                  <c:v>block_recall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Sheet7!$F$46:$F$61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Sheet7!$H$46:$H$61</c:f>
              <c:numCache>
                <c:formatCode>General</c:formatCode>
                <c:ptCount val="16"/>
                <c:pt idx="0">
                  <c:v>101</c:v>
                </c:pt>
                <c:pt idx="2">
                  <c:v>93</c:v>
                </c:pt>
                <c:pt idx="3">
                  <c:v>122</c:v>
                </c:pt>
                <c:pt idx="4">
                  <c:v>85</c:v>
                </c:pt>
                <c:pt idx="5">
                  <c:v>93</c:v>
                </c:pt>
                <c:pt idx="6">
                  <c:v>118</c:v>
                </c:pt>
                <c:pt idx="7">
                  <c:v>90</c:v>
                </c:pt>
                <c:pt idx="8">
                  <c:v>101</c:v>
                </c:pt>
                <c:pt idx="9">
                  <c:v>85</c:v>
                </c:pt>
                <c:pt idx="10">
                  <c:v>82</c:v>
                </c:pt>
                <c:pt idx="11">
                  <c:v>89</c:v>
                </c:pt>
                <c:pt idx="12">
                  <c:v>93</c:v>
                </c:pt>
                <c:pt idx="13">
                  <c:v>85</c:v>
                </c:pt>
                <c:pt idx="14">
                  <c:v>93</c:v>
                </c:pt>
                <c:pt idx="15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B7-4EBC-946C-4DEC58A342CC}"/>
            </c:ext>
          </c:extLst>
        </c:ser>
        <c:ser>
          <c:idx val="2"/>
          <c:order val="2"/>
          <c:tx>
            <c:strRef>
              <c:f>Sheet7!$I$45</c:f>
              <c:strCache>
                <c:ptCount val="1"/>
                <c:pt idx="0">
                  <c:v>count_recall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Sheet7!$F$46:$F$61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Sheet7!$I$46:$I$61</c:f>
              <c:numCache>
                <c:formatCode>General</c:formatCode>
                <c:ptCount val="16"/>
                <c:pt idx="0">
                  <c:v>98</c:v>
                </c:pt>
                <c:pt idx="1">
                  <c:v>98</c:v>
                </c:pt>
                <c:pt idx="2">
                  <c:v>83</c:v>
                </c:pt>
                <c:pt idx="3">
                  <c:v>89</c:v>
                </c:pt>
                <c:pt idx="4">
                  <c:v>91</c:v>
                </c:pt>
                <c:pt idx="5">
                  <c:v>110</c:v>
                </c:pt>
                <c:pt idx="6">
                  <c:v>98</c:v>
                </c:pt>
                <c:pt idx="7">
                  <c:v>113</c:v>
                </c:pt>
                <c:pt idx="8">
                  <c:v>75</c:v>
                </c:pt>
                <c:pt idx="9">
                  <c:v>114</c:v>
                </c:pt>
                <c:pt idx="10">
                  <c:v>71</c:v>
                </c:pt>
                <c:pt idx="11">
                  <c:v>71</c:v>
                </c:pt>
                <c:pt idx="12">
                  <c:v>101</c:v>
                </c:pt>
                <c:pt idx="13">
                  <c:v>88</c:v>
                </c:pt>
                <c:pt idx="14">
                  <c:v>125</c:v>
                </c:pt>
                <c:pt idx="15">
                  <c:v>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B7-4EBC-946C-4DEC58A342CC}"/>
            </c:ext>
          </c:extLst>
        </c:ser>
        <c:ser>
          <c:idx val="3"/>
          <c:order val="3"/>
          <c:tx>
            <c:strRef>
              <c:f>Sheet7!$J$45</c:f>
              <c:strCache>
                <c:ptCount val="1"/>
                <c:pt idx="0">
                  <c:v>backward_digit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Sheet7!$F$46:$F$61</c:f>
              <c:numCache>
                <c:formatCode>General</c:formatCode>
                <c:ptCount val="16"/>
                <c:pt idx="0">
                  <c:v>106</c:v>
                </c:pt>
                <c:pt idx="1">
                  <c:v>114</c:v>
                </c:pt>
                <c:pt idx="2">
                  <c:v>103</c:v>
                </c:pt>
                <c:pt idx="3">
                  <c:v>129</c:v>
                </c:pt>
                <c:pt idx="4">
                  <c:v>117</c:v>
                </c:pt>
                <c:pt idx="5">
                  <c:v>84</c:v>
                </c:pt>
                <c:pt idx="6">
                  <c:v>95</c:v>
                </c:pt>
                <c:pt idx="7">
                  <c:v>104</c:v>
                </c:pt>
                <c:pt idx="8">
                  <c:v>113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  <c:pt idx="12">
                  <c:v>93</c:v>
                </c:pt>
                <c:pt idx="13">
                  <c:v>83</c:v>
                </c:pt>
                <c:pt idx="14">
                  <c:v>119</c:v>
                </c:pt>
                <c:pt idx="15">
                  <c:v>127</c:v>
                </c:pt>
              </c:numCache>
            </c:numRef>
          </c:xVal>
          <c:yVal>
            <c:numRef>
              <c:f>Sheet7!$J$46:$J$61</c:f>
              <c:numCache>
                <c:formatCode>General</c:formatCode>
                <c:ptCount val="16"/>
                <c:pt idx="0">
                  <c:v>88</c:v>
                </c:pt>
                <c:pt idx="2">
                  <c:v>110</c:v>
                </c:pt>
                <c:pt idx="3">
                  <c:v>77</c:v>
                </c:pt>
                <c:pt idx="4">
                  <c:v>75</c:v>
                </c:pt>
                <c:pt idx="5">
                  <c:v>105</c:v>
                </c:pt>
                <c:pt idx="6">
                  <c:v>129</c:v>
                </c:pt>
                <c:pt idx="7">
                  <c:v>75</c:v>
                </c:pt>
                <c:pt idx="8">
                  <c:v>81</c:v>
                </c:pt>
                <c:pt idx="10">
                  <c:v>70</c:v>
                </c:pt>
                <c:pt idx="11">
                  <c:v>72</c:v>
                </c:pt>
                <c:pt idx="12">
                  <c:v>105</c:v>
                </c:pt>
                <c:pt idx="13">
                  <c:v>105</c:v>
                </c:pt>
                <c:pt idx="14">
                  <c:v>115</c:v>
                </c:pt>
                <c:pt idx="15">
                  <c:v>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B7-4EBC-946C-4DEC58A3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89608"/>
        <c:axId val="550467168"/>
      </c:scatterChart>
      <c:valAx>
        <c:axId val="540389608"/>
        <c:scaling>
          <c:orientation val="minMax"/>
          <c:min val="7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50467168"/>
        <c:crosses val="autoZero"/>
        <c:crossBetween val="midCat"/>
        <c:majorUnit val="20"/>
      </c:valAx>
      <c:valAx>
        <c:axId val="550467168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40389608"/>
        <c:crosses val="autoZero"/>
        <c:crossBetween val="midCat"/>
        <c:majorUnit val="2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11</xdr:row>
      <xdr:rowOff>61911</xdr:rowOff>
    </xdr:from>
    <xdr:to>
      <xdr:col>7</xdr:col>
      <xdr:colOff>933449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25</xdr:row>
      <xdr:rowOff>47625</xdr:rowOff>
    </xdr:from>
    <xdr:to>
      <xdr:col>16</xdr:col>
      <xdr:colOff>166687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51</xdr:row>
      <xdr:rowOff>9525</xdr:rowOff>
    </xdr:from>
    <xdr:to>
      <xdr:col>16</xdr:col>
      <xdr:colOff>319087</xdr:colOff>
      <xdr:row>65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76</xdr:row>
      <xdr:rowOff>100012</xdr:rowOff>
    </xdr:from>
    <xdr:to>
      <xdr:col>15</xdr:col>
      <xdr:colOff>333375</xdr:colOff>
      <xdr:row>90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23</xdr:row>
      <xdr:rowOff>161925</xdr:rowOff>
    </xdr:from>
    <xdr:to>
      <xdr:col>17</xdr:col>
      <xdr:colOff>447675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46</xdr:row>
      <xdr:rowOff>66675</xdr:rowOff>
    </xdr:from>
    <xdr:to>
      <xdr:col>21</xdr:col>
      <xdr:colOff>466725</xdr:colOff>
      <xdr:row>60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antha Mitsven" refreshedDate="42439.528610300928" createdVersion="5" refreshedVersion="5" minRefreshableVersion="3" recordCount="36">
  <cacheSource type="worksheet">
    <worksheetSource ref="A1:BL1048576" sheet="sheet_for_pivot_table"/>
  </cacheSource>
  <cacheFields count="64">
    <cacheField name="PID" numFmtId="0">
      <sharedItems containsString="0" containsBlank="1" containsNumber="1" containsInteger="1" minValue="21" maxValue="4078"/>
    </cacheField>
    <cacheField name="Strategy" numFmtId="0">
      <sharedItems containsBlank="1"/>
    </cacheField>
    <cacheField name="visit_ID" numFmtId="0">
      <sharedItems containsString="0" containsBlank="1" containsNumber="1" containsInteger="1" minValue="1" maxValue="3"/>
    </cacheField>
    <cacheField name="Group" numFmtId="0">
      <sharedItems containsBlank="1" count="3">
        <s v="ASD"/>
        <s v="TD"/>
        <m/>
      </sharedItems>
    </cacheField>
    <cacheField name="age at neuropsych" numFmtId="0">
      <sharedItems containsString="0" containsBlank="1" containsNumber="1" minValue="7.0137" maxValue="12.95"/>
    </cacheField>
    <cacheField name="gender" numFmtId="0">
      <sharedItems containsBlank="1"/>
    </cacheField>
    <cacheField name="asd diagnosis" numFmtId="0">
      <sharedItems containsBlank="1"/>
    </cacheField>
    <cacheField name="diagnosis" numFmtId="0">
      <sharedItems containsBlank="1"/>
    </cacheField>
    <cacheField name="surgeries" numFmtId="0">
      <sharedItems containsBlank="1"/>
    </cacheField>
    <cacheField name="neurological disorders problems" numFmtId="0">
      <sharedItems containsBlank="1"/>
    </cacheField>
    <cacheField name="psychiatric disorders problems" numFmtId="0">
      <sharedItems containsBlank="1"/>
    </cacheField>
    <cacheField name="current medications" numFmtId="0">
      <sharedItems containsBlank="1"/>
    </cacheField>
    <cacheField name="ses" numFmtId="0">
      <sharedItems containsBlank="1"/>
    </cacheField>
    <cacheField name="scan ids" numFmtId="0">
      <sharedItems containsBlank="1"/>
    </cacheField>
    <cacheField name="mri" numFmtId="0">
      <sharedItems containsBlank="1"/>
    </cacheField>
    <cacheField name="task" numFmtId="0">
      <sharedItems containsBlank="1"/>
    </cacheField>
    <cacheField name="flipped" numFmtId="0">
      <sharedItems containsBlank="1"/>
    </cacheField>
    <cacheField name="coil" numFmtId="0">
      <sharedItems containsBlank="1"/>
    </cacheField>
    <cacheField name="scanner" numFmtId="0">
      <sharedItems containsBlank="1"/>
    </cacheField>
    <cacheField name="notes" numFmtId="0">
      <sharedItems containsBlank="1"/>
    </cacheField>
    <cacheField name="unnormalized" numFmtId="0">
      <sharedItems containsBlank="1"/>
    </cacheField>
    <cacheField name="%complex ACC" numFmtId="0">
      <sharedItems containsString="0" containsBlank="1" containsNumber="1" minValue="0.35" maxValue="1"/>
    </cacheField>
    <cacheField name="%simple ACC" numFmtId="0">
      <sharedItems containsString="0" containsBlank="1" containsNumber="1" minValue="0.65" maxValue="1"/>
    </cacheField>
    <cacheField name="Mean_RTs_Complex" numFmtId="0">
      <sharedItems containsString="0" containsBlank="1" containsNumber="1" minValue="1244.6199999999999" maxValue="3526.85"/>
    </cacheField>
    <cacheField name="Mean_RTs_Simple" numFmtId="0">
      <sharedItems containsString="0" containsBlank="1" containsNumber="1" minValue="1206.46" maxValue="3090.77"/>
    </cacheField>
    <cacheField name="Median_RTs_Complex" numFmtId="0">
      <sharedItems containsString="0" containsBlank="1" containsNumber="1" minValue="0" maxValue="3559"/>
    </cacheField>
    <cacheField name="Median_RTs_Simple" numFmtId="0">
      <sharedItems containsString="0" containsBlank="1" containsNumber="1" minValue="1209" maxValue="3188"/>
    </cacheField>
    <cacheField name="Range x" numFmtId="0">
      <sharedItems containsString="0" containsBlank="1" containsNumber="1" minValue="9.2797000000000004E-2" maxValue="6.2485229999999996"/>
    </cacheField>
    <cacheField name="Range y" numFmtId="0">
      <sharedItems containsString="0" containsBlank="1" containsNumber="1" minValue="0.17382" maxValue="5.6171150000000001"/>
    </cacheField>
    <cacheField name="Range z" numFmtId="0">
      <sharedItems containsString="0" containsBlank="1" containsNumber="1" minValue="0.22330700000000001" maxValue="10.887435999999999"/>
    </cacheField>
    <cacheField name="Range pitch" numFmtId="0">
      <sharedItems containsString="0" containsBlank="1" containsNumber="1" minValue="0.48164699999999999" maxValue="10.609068000000001"/>
    </cacheField>
    <cacheField name="Range roll" numFmtId="0">
      <sharedItems containsString="0" containsBlank="1" containsNumber="1" minValue="0.21429899999999999" maxValue="3.2489150000000002"/>
    </cacheField>
    <cacheField name="Range yaw" numFmtId="0">
      <sharedItems containsString="0" containsBlank="1" containsNumber="1" minValue="0.19719200000000001" maxValue="3.6694170000000002"/>
    </cacheField>
    <cacheField name="Max Displacement" numFmtId="0">
      <sharedItems containsString="0" containsBlank="1" containsNumber="1" minValue="0.82340000000000002" maxValue="10.6896"/>
    </cacheField>
    <cacheField name="Max Scan-to-Scan Displacement" numFmtId="0">
      <sharedItems containsString="0" containsBlank="1" containsNumber="1" minValue="0.1023" maxValue="10.6424"/>
    </cacheField>
    <cacheField name="Mean Scan-to-Scan Displacement" numFmtId="0">
      <sharedItems containsString="0" containsBlank="1" containsNumber="1" minValue="4.2500000000000003E-2" maxValue="1.021147"/>
    </cacheField>
    <cacheField name="Num Scans &gt; 0.5 Voxel Displacement" numFmtId="0">
      <sharedItems containsString="0" containsBlank="1" containsNumber="1" containsInteger="1" minValue="0" maxValue="23"/>
    </cacheField>
    <cacheField name="Num Scans &gt; 5% Global Signal" numFmtId="0">
      <sharedItems containsString="0" containsBlank="1" containsNumber="1" containsInteger="1" minValue="0" maxValue="6"/>
    </cacheField>
    <cacheField name="% of Volumes Repaired" numFmtId="0">
      <sharedItems containsString="0" containsBlank="1" containsNumber="1" minValue="0.52356000000000003" maxValue="14.659686000000001"/>
    </cacheField>
    <cacheField name="total a" numFmtId="0">
      <sharedItems containsBlank="1" containsMixedTypes="1" containsNumber="1" containsInteger="1" minValue="6" maxValue="27"/>
    </cacheField>
    <cacheField name="verbal total b" numFmtId="0">
      <sharedItems containsBlank="1" containsMixedTypes="1" containsNumber="1" containsInteger="1" minValue="1" maxValue="23"/>
    </cacheField>
    <cacheField name="total c" numFmtId="0">
      <sharedItems containsBlank="1" containsMixedTypes="1" containsNumber="1" containsInteger="1" minValue="1" maxValue="11"/>
    </cacheField>
    <cacheField name="total d" numFmtId="0">
      <sharedItems containsBlank="1" containsMixedTypes="1" containsNumber="1" containsInteger="1" minValue="0" maxValue="5"/>
    </cacheField>
    <cacheField name="communication total" numFmtId="0">
      <sharedItems containsBlank="1" containsMixedTypes="1" containsNumber="1" containsInteger="1" minValue="2" maxValue="7"/>
    </cacheField>
    <cacheField name="social interaction total" numFmtId="0">
      <sharedItems containsBlank="1" containsMixedTypes="1" containsNumber="1" containsInteger="1" minValue="6" maxValue="11"/>
    </cacheField>
    <cacheField name="communication social total" numFmtId="0">
      <sharedItems containsBlank="1" containsMixedTypes="1" containsNumber="1" containsInteger="1" minValue="8" maxValue="18"/>
    </cacheField>
    <cacheField name="stereotyped behaviors total" numFmtId="0">
      <sharedItems containsBlank="1" containsMixedTypes="1" containsNumber="1" containsInteger="1" minValue="0" maxValue="5"/>
    </cacheField>
    <cacheField name="overall handedness" numFmtId="0">
      <sharedItems containsBlank="1"/>
    </cacheField>
    <cacheField name="viq" numFmtId="0">
      <sharedItems containsString="0" containsBlank="1" containsNumber="1" containsInteger="1" minValue="93" maxValue="151"/>
    </cacheField>
    <cacheField name="piq" numFmtId="0">
      <sharedItems containsString="0" containsBlank="1" containsNumber="1" containsInteger="1" minValue="75" maxValue="149"/>
    </cacheField>
    <cacheField name="fsiq" numFmtId="0">
      <sharedItems containsString="0" containsBlank="1" containsNumber="1" containsInteger="1" minValue="85" maxValue="142"/>
    </cacheField>
    <cacheField name="vocab standard" numFmtId="0">
      <sharedItems containsString="0" containsBlank="1" containsNumber="1" containsInteger="1" minValue="37" maxValue="79"/>
    </cacheField>
    <cacheField name="block design standard" numFmtId="0">
      <sharedItems containsString="0" containsBlank="1" containsNumber="1" containsInteger="1" minValue="37" maxValue="80"/>
    </cacheField>
    <cacheField name="similarities standard" numFmtId="0">
      <sharedItems containsString="0" containsBlank="1" containsNumber="1" containsInteger="1" minValue="40" maxValue="77"/>
    </cacheField>
    <cacheField name="matrix reasoning standard" numFmtId="0">
      <sharedItems containsString="0" containsBlank="1" containsNumber="1" containsInteger="1" minValue="28" maxValue="72"/>
    </cacheField>
    <cacheField name="word reading standard" numFmtId="0">
      <sharedItems containsString="0" containsBlank="1" containsNumber="1" containsInteger="1" minValue="93" maxValue="131" count="20">
        <n v="115"/>
        <n v="128"/>
        <n v="112"/>
        <n v="100"/>
        <n v="131"/>
        <n v="109"/>
        <n v="123"/>
        <n v="113"/>
        <n v="114"/>
        <n v="125"/>
        <n v="116"/>
        <n v="122"/>
        <n v="118"/>
        <n v="98"/>
        <n v="129"/>
        <n v="108"/>
        <n v="93"/>
        <n v="96"/>
        <n v="124"/>
        <m/>
      </sharedItems>
    </cacheField>
    <cacheField name="number operations standard" numFmtId="0">
      <sharedItems containsString="0" containsBlank="1" containsNumber="1" containsInteger="1" minValue="82" maxValue="158" count="29">
        <n v="120"/>
        <n v="82"/>
        <n v="130"/>
        <n v="92"/>
        <n v="94"/>
        <n v="114"/>
        <n v="152"/>
        <n v="116"/>
        <n v="115"/>
        <n v="145"/>
        <n v="113"/>
        <n v="158"/>
        <n v="119"/>
        <n v="111"/>
        <n v="89"/>
        <n v="106"/>
        <n v="100"/>
        <n v="129"/>
        <n v="117"/>
        <n v="84"/>
        <n v="95"/>
        <n v="104"/>
        <n v="140"/>
        <n v="88"/>
        <n v="90"/>
        <n v="93"/>
        <n v="83"/>
        <n v="127"/>
        <m/>
      </sharedItems>
    </cacheField>
    <cacheField name="reading comp standard" numFmtId="0">
      <sharedItems containsString="0" containsBlank="1" containsNumber="1" containsInteger="1" minValue="51" maxValue="128" count="22">
        <n v="106"/>
        <n v="92"/>
        <n v="111"/>
        <n v="123"/>
        <n v="91"/>
        <n v="95"/>
        <n v="100"/>
        <n v="125"/>
        <n v="120"/>
        <n v="115"/>
        <n v="128"/>
        <n v="121"/>
        <n v="114"/>
        <n v="88"/>
        <n v="107"/>
        <n v="117"/>
        <n v="51"/>
        <n v="118"/>
        <n v="84"/>
        <n v="116"/>
        <n v="126"/>
        <m/>
      </sharedItems>
    </cacheField>
    <cacheField name="math reasoning standard" numFmtId="0">
      <sharedItems containsString="0" containsBlank="1" containsNumber="1" containsInteger="1" minValue="78" maxValue="145" count="25">
        <n v="81"/>
        <n v="92"/>
        <n v="130"/>
        <n v="117"/>
        <n v="120"/>
        <n v="129"/>
        <n v="145"/>
        <n v="118"/>
        <n v="138"/>
        <n v="141"/>
        <n v="143"/>
        <n v="125"/>
        <n v="123"/>
        <n v="137"/>
        <n v="116"/>
        <n v="115"/>
        <n v="121"/>
        <n v="105"/>
        <n v="114"/>
        <n v="99"/>
        <n v="103"/>
        <n v="78"/>
        <n v="112"/>
        <n v="131"/>
        <m/>
      </sharedItems>
    </cacheField>
    <cacheField name="digit_recall_standard:wmtb-c" numFmtId="0">
      <sharedItems containsBlank="1" containsMixedTypes="1" containsNumber="1" containsInteger="1" minValue="77" maxValue="141"/>
    </cacheField>
    <cacheField name="block_recall_standard:wmtb-c" numFmtId="0">
      <sharedItems containsBlank="1" containsMixedTypes="1" containsNumber="1" containsInteger="1" minValue="60" maxValue="139"/>
    </cacheField>
    <cacheField name="count_recall_standard:wmtb-c" numFmtId="0">
      <sharedItems containsBlank="1" containsMixedTypes="1" containsNumber="1" containsInteger="1" minValue="61" maxValue="134"/>
    </cacheField>
    <cacheField name="backward_digit_recall_standard:wmtb-c" numFmtId="0">
      <sharedItems containsBlank="1" containsMixedTypes="1" containsNumber="1" containsInteger="1" minValue="70" maxValue="143"/>
    </cacheField>
    <cacheField name="Mean_WM" numFmtId="0">
      <sharedItems containsBlank="1" containsMixedTypes="1" containsNumber="1" minValue="80" maxValue="12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4000"/>
    <s v="no"/>
    <n v="1"/>
    <x v="0"/>
    <n v="7.5339"/>
    <s v="Male"/>
    <s v="Yes"/>
    <s v="Autistic"/>
    <s v="Palatoplasty, inguinal hernia, tonsellectomy, superior adeniods removal, ear tubes placement"/>
    <m/>
    <m/>
    <s v="Zyrtec, rhinocort, singulair, digestive enzymes, probiotics, vitamins and minterals as part of DAN protocol."/>
    <s v="Over $200,000"/>
    <s v="09-08-28.1"/>
    <s v="y"/>
    <s v="addition_event_1A"/>
    <s v="No"/>
    <s v="fMRI"/>
    <s v="3T1"/>
    <m/>
    <s v="ok, some occipital ghosting"/>
    <n v="0.65"/>
    <n v="0.8"/>
    <n v="2698.38"/>
    <n v="2805.44"/>
    <n v="3158.5"/>
    <n v="2821"/>
    <n v="0.95692999999999995"/>
    <n v="0.81513599999999997"/>
    <n v="1.48953"/>
    <n v="1.196869"/>
    <n v="0.99606799999999995"/>
    <n v="1.0261039999999999"/>
    <n v="1.2527269999999999"/>
    <n v="1.4375020000000001"/>
    <n v="0.223027"/>
    <n v="0"/>
    <n v="0"/>
    <n v="0.52356000000000003"/>
    <n v="20"/>
    <n v="15"/>
    <n v="8"/>
    <n v="2"/>
    <n v="2"/>
    <n v="7"/>
    <n v="9"/>
    <n v="2"/>
    <s v="Right hand"/>
    <n v="111"/>
    <n v="77"/>
    <n v="93"/>
    <n v="56"/>
    <n v="37"/>
    <n v="59"/>
    <n v="33"/>
    <x v="0"/>
    <x v="0"/>
    <x v="0"/>
    <x v="0"/>
    <n v="137"/>
    <n v="60"/>
    <n v="61"/>
    <n v="72"/>
    <n v="82.5"/>
  </r>
  <r>
    <n v="4017"/>
    <s v="yes"/>
    <n v="1"/>
    <x v="0"/>
    <n v="8.8131000000000004"/>
    <s v="Male"/>
    <s v="Yes"/>
    <s v="Autism"/>
    <s v="No"/>
    <s v="No"/>
    <m/>
    <s v="Claritin, Benadryl for seasonal allergies, very random, not frequent"/>
    <s v="Over $200,000"/>
    <s v="09-10-03.2"/>
    <s v="y"/>
    <s v="addition_event_2B"/>
    <s v="No"/>
    <s v="fMRI"/>
    <s v="3T1"/>
    <m/>
    <s v="not good, severe occipital artifacts, and ghosting around brain"/>
    <n v="0.73"/>
    <n v="0.92"/>
    <n v="2044.65"/>
    <n v="1623.42"/>
    <n v="2213.5"/>
    <n v="1584"/>
    <n v="0.86161500000000002"/>
    <n v="2.9879519999999999"/>
    <n v="6.341539"/>
    <n v="5.5410740000000001"/>
    <n v="1.7559480000000001"/>
    <n v="1.646533"/>
    <n v="5.6583069999999998"/>
    <n v="5.2302569999999999"/>
    <n v="0.70511400000000002"/>
    <n v="22"/>
    <n v="0"/>
    <n v="12.041885000000001"/>
    <n v="24"/>
    <n v="14"/>
    <n v="8"/>
    <n v="5"/>
    <n v="7"/>
    <n v="11"/>
    <n v="18"/>
    <n v="0"/>
    <s v="Right hand"/>
    <n v="95"/>
    <n v="95"/>
    <n v="94"/>
    <n v="49"/>
    <n v="37"/>
    <n v="44"/>
    <n v="57"/>
    <x v="0"/>
    <x v="1"/>
    <x v="1"/>
    <x v="1"/>
    <n v="81"/>
    <n v="86"/>
    <s v="&lt;56"/>
    <n v="83"/>
    <e v="#VALUE!"/>
  </r>
  <r>
    <n v="4020"/>
    <s v="yes"/>
    <n v="2"/>
    <x v="0"/>
    <n v="8.4763999999999999"/>
    <s v="Female"/>
    <s v="Yes"/>
    <m/>
    <m/>
    <m/>
    <s v="evaluated for Aspergers"/>
    <m/>
    <s v="$30,000 - $50,000"/>
    <s v="09-11-22.1"/>
    <s v="n - only 001 folder"/>
    <s v="addition_event_2B"/>
    <s v="No"/>
    <s v="fMRI"/>
    <s v="3T1"/>
    <m/>
    <s v="ok, small frontal artifact"/>
    <n v="0.75"/>
    <n v="0.92"/>
    <n v="2728.21"/>
    <n v="2538.6799999999998"/>
    <n v="3313"/>
    <n v="2495"/>
    <n v="0.11274099999999999"/>
    <n v="0.36798799999999998"/>
    <n v="1.179467"/>
    <n v="0.48164699999999999"/>
    <n v="0.38868399999999997"/>
    <n v="0.19972999999999999"/>
    <n v="0.99650300000000003"/>
    <n v="0.66492899999999999"/>
    <n v="0.110068"/>
    <n v="0"/>
    <n v="0"/>
    <n v="0.52356000000000003"/>
    <n v="10"/>
    <n v="6"/>
    <n v="2"/>
    <n v="0"/>
    <n v="2"/>
    <n v="7"/>
    <n v="9"/>
    <n v="1"/>
    <s v="Left hand"/>
    <n v="109"/>
    <n v="116"/>
    <n v="114"/>
    <n v="56"/>
    <n v="53"/>
    <n v="56"/>
    <n v="66"/>
    <x v="1"/>
    <x v="2"/>
    <x v="2"/>
    <x v="2"/>
    <n v="117"/>
    <n v="69"/>
    <n v="95"/>
    <n v="134"/>
    <n v="103.75"/>
  </r>
  <r>
    <n v="4021"/>
    <s v="yes"/>
    <n v="1"/>
    <x v="0"/>
    <n v="8.8597000000000001"/>
    <s v="Male"/>
    <s v="Yes"/>
    <s v="Aspergers Syndrome"/>
    <s v="Yes-to remove his adnoids"/>
    <m/>
    <s v="Yes-depression and anxiety related to AS"/>
    <s v="Sertraline, Risperidone"/>
    <s v="$150,000 - $200,000"/>
    <s v="09-10-18.1"/>
    <s v="y"/>
    <s v="addition_event_1A"/>
    <s v="No"/>
    <s v="fMRI"/>
    <s v="3T1"/>
    <m/>
    <m/>
    <n v="0.35"/>
    <n v="0.92"/>
    <n v="1244.6199999999999"/>
    <n v="2802.85"/>
    <n v="0"/>
    <n v="2920"/>
    <n v="0.26530999999999999"/>
    <n v="0.51291200000000003"/>
    <n v="0.58973699999999996"/>
    <n v="1.4137949999999999"/>
    <n v="0.92127800000000004"/>
    <n v="0.509274"/>
    <n v="1.3697010000000001"/>
    <n v="1.0987070000000001"/>
    <n v="9.7414000000000001E-2"/>
    <n v="0"/>
    <n v="0"/>
    <n v="0.52356000000000003"/>
    <n v="19"/>
    <n v="16"/>
    <n v="2"/>
    <n v="3"/>
    <n v="4"/>
    <n v="9"/>
    <n v="13"/>
    <n v="5"/>
    <s v="Right hand"/>
    <n v="137"/>
    <n v="128"/>
    <n v="137"/>
    <n v="73"/>
    <n v="61"/>
    <n v="68"/>
    <n v="70"/>
    <x v="2"/>
    <x v="3"/>
    <x v="3"/>
    <x v="3"/>
    <n v="141"/>
    <n v="78"/>
    <n v="110"/>
    <n v="95"/>
    <n v="106"/>
  </r>
  <r>
    <n v="4026"/>
    <s v="yes"/>
    <n v="2"/>
    <x v="0"/>
    <m/>
    <s v="Male"/>
    <s v="Yes"/>
    <m/>
    <s v="tonsils"/>
    <m/>
    <m/>
    <s v="cries easily, social anxiety, lonliness, depressed"/>
    <s v="$150,000 - $200,000"/>
    <s v="10-02-06.1"/>
    <s v="y - some artifacts?"/>
    <s v="addition_event_1A"/>
    <s v="No"/>
    <s v="fMRI"/>
    <s v="3T1"/>
    <s v="Came out of the scanner after this task."/>
    <s v="ok "/>
    <n v="0.96"/>
    <n v="0.96"/>
    <n v="2215.77"/>
    <n v="1320.35"/>
    <n v="1972"/>
    <n v="1331"/>
    <n v="2.2472949999999998"/>
    <n v="3.667214"/>
    <n v="6.907203"/>
    <n v="5.1449559999999996"/>
    <n v="1.451076"/>
    <n v="1.1828719999999999"/>
    <n v="5.3266960000000001"/>
    <n v="5.5554439999999996"/>
    <n v="0.56762100000000004"/>
    <n v="15"/>
    <n v="0"/>
    <n v="8.4656079999999996"/>
    <n v="21"/>
    <n v="23"/>
    <n v="11"/>
    <n v="3"/>
    <n v="3"/>
    <n v="9"/>
    <n v="12"/>
    <n v="1"/>
    <s v="Right hand"/>
    <n v="95"/>
    <n v="135"/>
    <n v="114"/>
    <n v="43"/>
    <n v="76"/>
    <n v="51"/>
    <n v="62"/>
    <x v="3"/>
    <x v="4"/>
    <x v="4"/>
    <x v="4"/>
    <n v="100"/>
    <n v="108"/>
    <n v="85"/>
    <n v="89"/>
    <n v="95.5"/>
  </r>
  <r>
    <n v="4028"/>
    <s v="yes"/>
    <n v="1"/>
    <x v="0"/>
    <n v="7.5476000000000001"/>
    <s v="Male"/>
    <s v="Yes"/>
    <s v="Aspergers?"/>
    <m/>
    <m/>
    <s v="Got an Asperger diagnosis over 2 years ago at the beginning of Kindergarten.  Parent think its wrong.  Also has an IQ of 140"/>
    <m/>
    <s v="$150,000 - $200,000"/>
    <s v="09-11-15.1"/>
    <s v="y - some artifacts?"/>
    <s v="addition_event_1A"/>
    <s v="No"/>
    <s v="fMRI"/>
    <s v="3T1"/>
    <m/>
    <s v="not great, lateral ghosting"/>
    <n v="0.88"/>
    <n v="0.85"/>
    <n v="2964.58"/>
    <n v="2149.69"/>
    <n v="2957.5"/>
    <n v="2014"/>
    <n v="0.146066"/>
    <n v="0.35974099999999998"/>
    <n v="1.0563640000000001"/>
    <n v="0.637486"/>
    <n v="0.45741199999999999"/>
    <n v="0.36279299999999998"/>
    <n v="0.985483"/>
    <n v="0.55107600000000001"/>
    <n v="0.11337999999999999"/>
    <n v="0"/>
    <n v="0"/>
    <n v="0.52356000000000003"/>
    <n v="6"/>
    <n v="1"/>
    <n v="1"/>
    <n v="0"/>
    <n v="4"/>
    <n v="9"/>
    <n v="13"/>
    <n v="2"/>
    <s v="Right hand"/>
    <n v="106"/>
    <n v="147"/>
    <n v="128"/>
    <n v="67"/>
    <n v="80"/>
    <n v="40"/>
    <n v="70"/>
    <x v="4"/>
    <x v="5"/>
    <x v="5"/>
    <x v="5"/>
    <n v="113"/>
    <n v="103"/>
    <n v="119"/>
    <n v="104"/>
    <n v="109.75"/>
  </r>
  <r>
    <n v="4030"/>
    <s v="yes"/>
    <n v="1"/>
    <x v="0"/>
    <n v="8.2108000000000008"/>
    <s v="Male"/>
    <s v="Yes"/>
    <s v="Autism"/>
    <s v="No"/>
    <s v="No"/>
    <m/>
    <m/>
    <s v="Over $200,000"/>
    <s v="09-08-09.1"/>
    <s v="y - weird artifacts"/>
    <s v="addition_event_1A"/>
    <s v="No"/>
    <s v="fMRI"/>
    <s v="3T1"/>
    <m/>
    <s v="ok, small frontal and occipital artifacts"/>
    <n v="1"/>
    <n v="1"/>
    <n v="2497.58"/>
    <n v="1909.92"/>
    <n v="2352"/>
    <n v="1833"/>
    <n v="0.18834100000000001"/>
    <n v="0.35087000000000002"/>
    <n v="1.4996640000000001"/>
    <n v="1.2623789999999999"/>
    <n v="0.79586999999999997"/>
    <n v="0.23997099999999999"/>
    <n v="1.1702939999999999"/>
    <n v="1.364652"/>
    <n v="0.14999299999999999"/>
    <n v="0"/>
    <n v="1"/>
    <n v="1.0471200000000001"/>
    <n v="27"/>
    <n v="20"/>
    <n v="6"/>
    <n v="3"/>
    <m/>
    <m/>
    <m/>
    <s v="na"/>
    <s v="Right hand"/>
    <n v="93"/>
    <n v="106"/>
    <n v="100"/>
    <n v="37"/>
    <n v="48"/>
    <n v="54"/>
    <n v="60"/>
    <x v="5"/>
    <x v="6"/>
    <x v="6"/>
    <x v="6"/>
    <n v="140"/>
    <n v="139"/>
    <n v="108"/>
    <n v="119"/>
    <n v="126.5"/>
  </r>
  <r>
    <n v="4034"/>
    <s v="yes"/>
    <n v="1"/>
    <x v="0"/>
    <n v="11.1889"/>
    <s v="Male"/>
    <s v="Yes"/>
    <m/>
    <s v="tonsils/adenoids removed 26 mo._x000a_Erythema multiforme at 2 yrs"/>
    <s v="head trauma/ concussion "/>
    <s v="treated for anxiety / depression"/>
    <s v="Zithromax 10 mg/ Lexapro 5 mg"/>
    <s v="$125,000 - $150,000"/>
    <s v="10-03-14.2"/>
    <s v="y"/>
    <s v="addition_event_1A"/>
    <s v="No"/>
    <s v="fMRI"/>
    <s v="3T1"/>
    <m/>
    <s v="not great, missing 1-2 frontal slices"/>
    <n v="0.96"/>
    <n v="0.96"/>
    <n v="2079.65"/>
    <n v="1827.96"/>
    <n v="1860"/>
    <n v="1767"/>
    <n v="0.27351300000000001"/>
    <n v="0.918713"/>
    <n v="2.2732519999999998"/>
    <n v="2.2754620000000001"/>
    <n v="0.51788000000000001"/>
    <n v="0.21037700000000001"/>
    <n v="2.4026179999999999"/>
    <n v="2.0642100000000001"/>
    <n v="0.119728"/>
    <n v="2"/>
    <n v="0"/>
    <n v="1.570681"/>
    <n v="18"/>
    <n v="16"/>
    <n v="9"/>
    <n v="3"/>
    <n v="5"/>
    <n v="11"/>
    <n v="16"/>
    <n v="0"/>
    <s v="Left hand"/>
    <n v="113"/>
    <n v="114"/>
    <n v="115"/>
    <n v="61"/>
    <n v="56"/>
    <n v="56"/>
    <n v="61"/>
    <x v="6"/>
    <x v="7"/>
    <x v="7"/>
    <x v="3"/>
    <n v="129"/>
    <n v="85"/>
    <n v="114"/>
    <n v="105"/>
    <n v="108.25"/>
  </r>
  <r>
    <n v="4043"/>
    <s v="yes"/>
    <n v="2"/>
    <x v="0"/>
    <n v="12.0602"/>
    <s v="Male"/>
    <s v="Yes"/>
    <s v="Autism"/>
    <s v="Ear tubes, oral surgery for impacted tooth"/>
    <m/>
    <s v="yes history of being sad at times, related to lack of coping skills"/>
    <s v="Prozac/ risperidone"/>
    <s v="Over $200,000"/>
    <s v="11-02-12.1"/>
    <s v="n - unprocessed"/>
    <s v="addition_event_1A"/>
    <s v="No"/>
    <s v="CMRS"/>
    <s v="3T1"/>
    <s v="Ran out of time, didn't do resting state, 3D volume or subtraction block. Subject complained of nausea/wooziness so had to take him out before sub block, leaving only time for DTI"/>
    <s v="not great, missing 1-2 frontal slices"/>
    <n v="0.88"/>
    <n v="0.96"/>
    <n v="1901.69"/>
    <n v="2085.38"/>
    <n v="1782"/>
    <n v="1878"/>
    <n v="1.6000460000000001"/>
    <n v="5.0402420000000001"/>
    <n v="7.1074770000000003"/>
    <n v="6.528168"/>
    <n v="1.4034040000000001"/>
    <n v="1.621267"/>
    <n v="7.8342640000000001"/>
    <n v="8.4823819999999994"/>
    <n v="0.36857200000000001"/>
    <n v="9"/>
    <n v="0"/>
    <n v="5.2356020000000001"/>
    <n v="18"/>
    <n v="16"/>
    <n v="9"/>
    <n v="3"/>
    <n v="2"/>
    <n v="6"/>
    <n v="8"/>
    <n v="2"/>
    <s v="Right hand"/>
    <n v="132"/>
    <n v="109"/>
    <n v="124"/>
    <n v="69"/>
    <n v="54"/>
    <n v="67"/>
    <n v="59"/>
    <x v="0"/>
    <x v="8"/>
    <x v="2"/>
    <x v="7"/>
    <n v="107"/>
    <n v="81"/>
    <n v="78"/>
    <n v="105"/>
    <n v="92.75"/>
  </r>
  <r>
    <n v="4045"/>
    <s v="yes"/>
    <n v="1"/>
    <x v="0"/>
    <n v="12.854200000000001"/>
    <s v="Male"/>
    <s v="Yes"/>
    <s v="Autism"/>
    <m/>
    <m/>
    <s v="HFA"/>
    <m/>
    <s v="$75,000 - $100,000"/>
    <s v="10-05-21.1"/>
    <s v="y- some artifacts"/>
    <s v="addition_event_1A"/>
    <s v="No"/>
    <s v="8Channel"/>
    <s v="3T1"/>
    <m/>
    <s v="ok"/>
    <n v="1"/>
    <n v="1"/>
    <n v="2117.38"/>
    <n v="1530.88"/>
    <n v="2048.5"/>
    <n v="1391.5"/>
    <n v="1.945497"/>
    <n v="1.287482"/>
    <n v="3.953681"/>
    <n v="3.412839"/>
    <n v="1.5702389999999999"/>
    <n v="1.305485"/>
    <n v="4.8402079999999996"/>
    <n v="2.6108989999999999"/>
    <n v="0.26266899999999999"/>
    <n v="3"/>
    <n v="0"/>
    <n v="2.0942409999999998"/>
    <n v="26"/>
    <n v="22"/>
    <n v="6"/>
    <n v="5"/>
    <n v="5"/>
    <n v="10"/>
    <n v="15"/>
    <n v="5"/>
    <s v="Right hand"/>
    <n v="136"/>
    <n v="129"/>
    <n v="137"/>
    <n v="67"/>
    <n v="65"/>
    <n v="73"/>
    <n v="67"/>
    <x v="7"/>
    <x v="9"/>
    <x v="8"/>
    <x v="8"/>
    <n v="137"/>
    <n v="105"/>
    <n v="134"/>
    <n v="143"/>
    <n v="129.75"/>
  </r>
  <r>
    <n v="4047"/>
    <s v="yes"/>
    <n v="1"/>
    <x v="0"/>
    <n v="8.4326000000000008"/>
    <s v="Male"/>
    <s v="Yes"/>
    <m/>
    <m/>
    <m/>
    <s v="ASD, ADHD"/>
    <m/>
    <s v="$50,000 - $75,000"/>
    <s v="10-09-19.1"/>
    <s v="y"/>
    <s v="addition_event_1A"/>
    <s v="Yes"/>
    <s v="CMRS"/>
    <s v="3T1"/>
    <m/>
    <s v="ok "/>
    <n v="0.65"/>
    <n v="0.96"/>
    <n v="2403.73"/>
    <n v="2722.85"/>
    <n v="2851.5"/>
    <n v="2448"/>
    <n v="1.612681"/>
    <n v="4.3271470000000001"/>
    <n v="1.036877"/>
    <n v="3.051021"/>
    <n v="0.97330300000000003"/>
    <n v="0.40371699999999999"/>
    <n v="3.5797750000000002"/>
    <n v="2.6699730000000002"/>
    <n v="0.34005200000000002"/>
    <n v="5"/>
    <n v="0"/>
    <n v="3.1413609999999998"/>
    <n v="25"/>
    <n v="20"/>
    <n v="7"/>
    <n v="3"/>
    <n v="3"/>
    <n v="8"/>
    <n v="11"/>
    <n v="3"/>
    <s v="Right hand"/>
    <n v="151"/>
    <n v="102"/>
    <n v="128"/>
    <n v="79"/>
    <n v="43"/>
    <n v="76"/>
    <n v="60"/>
    <x v="8"/>
    <x v="10"/>
    <x v="9"/>
    <x v="9"/>
    <n v="117"/>
    <n v="77"/>
    <n v="111"/>
    <n v="119"/>
    <n v="106"/>
  </r>
  <r>
    <n v="4050"/>
    <s v="yes"/>
    <n v="1"/>
    <x v="0"/>
    <n v="7.0137"/>
    <s v="Male"/>
    <s v="Yes"/>
    <s v="Asperger's"/>
    <m/>
    <m/>
    <m/>
    <m/>
    <s v="Over $200,000"/>
    <s v="10-11-14.3"/>
    <s v="y"/>
    <s v="addition_event_1A"/>
    <s v="Yes"/>
    <s v="CMRS"/>
    <s v="3T1"/>
    <m/>
    <s v="not great, some ghosting around brain"/>
    <n v="0.96"/>
    <n v="0.96"/>
    <n v="3526.85"/>
    <n v="2554.65"/>
    <n v="3559"/>
    <n v="2411"/>
    <n v="0.347995"/>
    <n v="0.69557899999999995"/>
    <n v="0.79894699999999996"/>
    <n v="0.69270399999999999"/>
    <n v="0.48717100000000002"/>
    <n v="0.68435800000000002"/>
    <n v="0.99577400000000005"/>
    <n v="0.86184000000000005"/>
    <n v="0.111772"/>
    <n v="0"/>
    <n v="0"/>
    <n v="0.52356000000000003"/>
    <n v="13"/>
    <n v="11"/>
    <n v="3"/>
    <n v="1"/>
    <n v="2"/>
    <n v="8"/>
    <n v="10"/>
    <n v="2"/>
    <s v="Right hand"/>
    <n v="114"/>
    <n v="129"/>
    <n v="124"/>
    <n v="50"/>
    <n v="61"/>
    <n v="68"/>
    <n v="71"/>
    <x v="9"/>
    <x v="11"/>
    <x v="2"/>
    <x v="10"/>
    <n v="113"/>
    <n v="94"/>
    <n v="81"/>
    <n v="77"/>
    <n v="91.25"/>
  </r>
  <r>
    <n v="4065"/>
    <m/>
    <n v="1"/>
    <x v="0"/>
    <n v="8.4381000000000004"/>
    <s v="Male"/>
    <s v="Yes"/>
    <s v="Autism "/>
    <s v="Tooth Extraction"/>
    <s v="No"/>
    <s v="No"/>
    <s v="Concerta and Methylin"/>
    <s v="Over $200,000"/>
    <s v="11-06-20.1"/>
    <s v="y  - some artifacts"/>
    <s v="addition_event_2B"/>
    <s v="No"/>
    <s v="CMRS"/>
    <s v="3T1"/>
    <m/>
    <s v="not great, some ghosting around brain"/>
    <n v="0.92"/>
    <n v="0.96"/>
    <n v="2880.54"/>
    <n v="2470.7600000000002"/>
    <n v="2895"/>
    <n v="2494"/>
    <n v="3.161257"/>
    <n v="5.6171150000000001"/>
    <n v="9.1478940000000009"/>
    <n v="6.5813410000000001"/>
    <n v="2.895343"/>
    <n v="2.5744180000000001"/>
    <n v="7.6800249999999997"/>
    <n v="8.6173769999999994"/>
    <n v="0.70718000000000003"/>
    <n v="17"/>
    <n v="0"/>
    <n v="9.4240840000000006"/>
    <n v="19"/>
    <n v="16"/>
    <n v="10"/>
    <n v="3"/>
    <n v="2"/>
    <n v="10"/>
    <n v="12"/>
    <n v="2"/>
    <s v="Left hand"/>
    <n v="125"/>
    <n v="149"/>
    <n v="142"/>
    <n v="66"/>
    <n v="80"/>
    <n v="63"/>
    <n v="72"/>
    <x v="1"/>
    <x v="12"/>
    <x v="10"/>
    <x v="11"/>
    <n v="77"/>
    <n v="69"/>
    <n v="83"/>
    <n v="91"/>
    <n v="80"/>
  </r>
  <r>
    <n v="4074"/>
    <m/>
    <n v="1"/>
    <x v="0"/>
    <n v="11.580399999999999"/>
    <s v="Male"/>
    <s v="Yes"/>
    <s v="Autism"/>
    <s v="Circumcision"/>
    <m/>
    <m/>
    <s v="Zyrtec"/>
    <s v="$150,000 - $200,000"/>
    <s v="11-04-30.1"/>
    <s v="y"/>
    <s v="addition_event_1A"/>
    <s v="No"/>
    <s v="CMRS"/>
    <s v="3T1"/>
    <m/>
    <s v="ok "/>
    <n v="1"/>
    <n v="1"/>
    <n v="1432.58"/>
    <n v="1338.08"/>
    <n v="1336"/>
    <n v="1357"/>
    <n v="0.178309"/>
    <n v="0.19584799999999999"/>
    <n v="0.91032299999999999"/>
    <n v="0.75598699999999996"/>
    <n v="0.30017100000000002"/>
    <n v="0.28526699999999999"/>
    <n v="1.186304"/>
    <n v="0.19819400000000001"/>
    <n v="7.7986E-2"/>
    <n v="0"/>
    <n v="0"/>
    <n v="0.52356000000000003"/>
    <n v="22"/>
    <n v="19"/>
    <n v="4"/>
    <n v="5"/>
    <n v="4"/>
    <n v="10"/>
    <n v="14"/>
    <n v="1"/>
    <s v="Right hand"/>
    <n v="119"/>
    <n v="106"/>
    <n v="114"/>
    <n v="60"/>
    <n v="53"/>
    <n v="63"/>
    <n v="56"/>
    <x v="10"/>
    <x v="0"/>
    <x v="11"/>
    <x v="12"/>
    <n v="99"/>
    <n v="113"/>
    <n v="101"/>
    <n v="85"/>
    <n v="99.5"/>
  </r>
  <r>
    <n v="4076"/>
    <m/>
    <n v="1"/>
    <x v="0"/>
    <n v="8.8048999999999999"/>
    <s v="Male"/>
    <s v="Yes"/>
    <s v="Asperger's with high IQ-Diagnosed February 2011"/>
    <s v="No"/>
    <s v="Febrile Seizure associated with an ear infection when he was 13 months old (July 2003)"/>
    <s v="No"/>
    <s v="No"/>
    <s v="Over $200,000"/>
    <s v="11-05-08.1"/>
    <s v="y - front cut off"/>
    <s v="addition_event_1A"/>
    <s v="No"/>
    <s v="CMRS"/>
    <s v="3T1"/>
    <m/>
    <s v="ok, some frontal and occipital ghosting"/>
    <n v="0.92"/>
    <n v="0.96"/>
    <n v="2264.6799999999998"/>
    <n v="1750.04"/>
    <n v="2200"/>
    <n v="1547"/>
    <n v="0.475074"/>
    <n v="1.4438679999999999"/>
    <n v="5.8542269999999998"/>
    <n v="9.3794609999999992"/>
    <n v="1.846212"/>
    <n v="1.5803970000000001"/>
    <n v="9.2100410000000004"/>
    <n v="10.548802"/>
    <n v="1.021147"/>
    <n v="23"/>
    <n v="0"/>
    <n v="12.565445"/>
    <n v="16"/>
    <n v="7"/>
    <n v="2"/>
    <n v="1"/>
    <m/>
    <m/>
    <m/>
    <s v="na"/>
    <s v="Right hand"/>
    <n v="122"/>
    <n v="143"/>
    <n v="138"/>
    <n v="66"/>
    <n v="78"/>
    <n v="61"/>
    <n v="68"/>
    <x v="11"/>
    <x v="13"/>
    <x v="12"/>
    <x v="13"/>
    <n v="117"/>
    <n v="113"/>
    <n v="64"/>
    <n v="87"/>
    <n v="95.25"/>
  </r>
  <r>
    <n v="4078"/>
    <m/>
    <n v="1"/>
    <x v="0"/>
    <n v="11.1752"/>
    <s v="Male"/>
    <s v="Yes"/>
    <s v="Asperger's"/>
    <s v="No"/>
    <s v="No"/>
    <s v="No"/>
    <s v="Singulair, zyrtec"/>
    <s v="Over $200,000"/>
    <s v="11-09-04.1"/>
    <s v="y"/>
    <s v="addition_event_1A"/>
    <s v="No"/>
    <s v="CMRS"/>
    <s v="3T1"/>
    <m/>
    <s v="ok "/>
    <n v="0.92"/>
    <n v="0.88"/>
    <n v="2133.31"/>
    <n v="2066.08"/>
    <n v="1995.5"/>
    <n v="1878"/>
    <n v="6.2485229999999996"/>
    <n v="4.4824039999999998"/>
    <n v="6.9426769999999998"/>
    <n v="6.5651890000000002"/>
    <n v="3.2489150000000002"/>
    <n v="3.6694170000000002"/>
    <n v="6.6810460000000003"/>
    <n v="9.2081339999999994"/>
    <n v="0.70936600000000005"/>
    <n v="19"/>
    <n v="0"/>
    <n v="10.471204"/>
    <n v="18"/>
    <n v="15"/>
    <n v="4"/>
    <n v="2"/>
    <n v="3"/>
    <n v="6"/>
    <n v="9"/>
    <n v="2"/>
    <s v="Right hand"/>
    <n v="119"/>
    <n v="119"/>
    <n v="122"/>
    <n v="66"/>
    <n v="61"/>
    <n v="58"/>
    <n v="61"/>
    <x v="12"/>
    <x v="14"/>
    <x v="7"/>
    <x v="14"/>
    <n v="113"/>
    <n v="117"/>
    <n v="101"/>
    <n v="71"/>
    <n v="100.5"/>
  </r>
  <r>
    <n v="21"/>
    <m/>
    <n v="3"/>
    <x v="1"/>
    <n v="12.95"/>
    <s v="Male"/>
    <s v="No"/>
    <s v="No"/>
    <s v=""/>
    <s v=""/>
    <s v=""/>
    <s v=""/>
    <s v="$125,000 - $150,000"/>
    <s v="11-07-09.2"/>
    <m/>
    <s v="addition_event_1A"/>
    <s v="No"/>
    <s v="CMRS"/>
    <s v="3T1"/>
    <s v=""/>
    <m/>
    <n v="0.88"/>
    <n v="1"/>
    <n v="1871.58"/>
    <n v="1206.46"/>
    <n v="1659"/>
    <n v="1209"/>
    <n v="0.30806600000000001"/>
    <n v="0.51318299999999994"/>
    <n v="0.44902500000000001"/>
    <n v="0.485066"/>
    <n v="0.36427700000000002"/>
    <n v="0.19719200000000001"/>
    <n v="0.82340000000000002"/>
    <n v="0.59470000000000001"/>
    <n v="6.6500000000000004E-2"/>
    <n v="0"/>
    <n v="0"/>
    <n v="0.52356000000000003"/>
    <s v="na"/>
    <s v="na"/>
    <s v="na"/>
    <s v="na"/>
    <s v="na"/>
    <s v="na"/>
    <s v="na"/>
    <s v="na"/>
    <s v="Right hand"/>
    <n v="106"/>
    <n v="117"/>
    <n v="112"/>
    <n v="55"/>
    <n v="65"/>
    <n v="53"/>
    <n v="55"/>
    <x v="7"/>
    <x v="15"/>
    <x v="2"/>
    <x v="15"/>
    <n v="94"/>
    <n v="101"/>
    <n v="98"/>
    <n v="88"/>
    <m/>
  </r>
  <r>
    <n v="22"/>
    <m/>
    <n v="1"/>
    <x v="1"/>
    <n v="8.2163000000000004"/>
    <s v="Male"/>
    <s v="No"/>
    <s v="No"/>
    <s v="Yes, surgery to remove pins in arm (broken elbow)"/>
    <s v=""/>
    <s v=""/>
    <s v=""/>
    <s v="Over $200,000"/>
    <s v="06-08-07.1"/>
    <m/>
    <s v="addition_event_2B"/>
    <s v="No"/>
    <s v="fMRI"/>
    <s v="3T1"/>
    <s v=""/>
    <m/>
    <n v="0.73"/>
    <n v="0.81"/>
    <n v="2354.23"/>
    <n v="2128.04"/>
    <n v="2449.5"/>
    <n v="1992.5"/>
    <n v="1.3920520000000001"/>
    <n v="1.8707290000000001"/>
    <n v="5.2925250000000004"/>
    <n v="3.8952689999999999"/>
    <n v="2.468537"/>
    <n v="2.3312970000000002"/>
    <n v="4.1859999999999999"/>
    <n v="4.0953999999999997"/>
    <n v="0.73609999999999998"/>
    <n v="20"/>
    <n v="0"/>
    <n v="10.994764"/>
    <s v="na"/>
    <s v="na"/>
    <s v="na"/>
    <s v="na"/>
    <s v="na"/>
    <s v="na"/>
    <s v="na"/>
    <s v="na"/>
    <s v="Right hand"/>
    <n v="119"/>
    <n v="106"/>
    <n v="114"/>
    <n v="53"/>
    <n v="61"/>
    <n v="70"/>
    <n v="48"/>
    <x v="13"/>
    <x v="5"/>
    <x v="13"/>
    <x v="16"/>
    <s v="not_recoverable"/>
    <s v="not_recoverable"/>
    <n v="98"/>
    <s v="not_recoverable"/>
    <m/>
  </r>
  <r>
    <n v="62"/>
    <m/>
    <n v="1"/>
    <x v="1"/>
    <n v="7.9938000000000002"/>
    <s v="Male"/>
    <s v="No"/>
    <s v="No"/>
    <s v="Yes-3 sutures to chin after falling from his bicycle Feb 2004"/>
    <s v=""/>
    <s v=""/>
    <s v=""/>
    <s v="Over $200,000"/>
    <s v="06-08-23.1"/>
    <m/>
    <s v="addition_event_1A"/>
    <s v="No"/>
    <s v="fMRI"/>
    <s v="3T1"/>
    <s v="AB"/>
    <m/>
    <n v="0.77"/>
    <n v="0.92"/>
    <n v="2690.19"/>
    <n v="2624.04"/>
    <n v="2990"/>
    <n v="2576"/>
    <n v="0.54351000000000005"/>
    <n v="2.1126779999999998"/>
    <n v="1.6846019999999999"/>
    <n v="4.9942780000000004"/>
    <n v="0.97567599999999999"/>
    <n v="0.45766299999999999"/>
    <n v="4.7335000000000003"/>
    <n v="2.5379999999999998"/>
    <n v="0.29549999999999998"/>
    <n v="5"/>
    <n v="0"/>
    <n v="3.1413609999999998"/>
    <s v="na"/>
    <s v="na"/>
    <s v="na"/>
    <s v="na"/>
    <s v="na"/>
    <s v="na"/>
    <s v="na"/>
    <s v="na"/>
    <s v="Right hand"/>
    <n v="123"/>
    <n v="111"/>
    <n v="120"/>
    <n v="69"/>
    <n v="58"/>
    <n v="59"/>
    <n v="57"/>
    <x v="0"/>
    <x v="16"/>
    <x v="6"/>
    <x v="17"/>
    <n v="120"/>
    <n v="93"/>
    <n v="83"/>
    <n v="110"/>
    <m/>
  </r>
  <r>
    <n v="108"/>
    <m/>
    <n v="1"/>
    <x v="1"/>
    <n v="7.3231000000000002"/>
    <s v="Male"/>
    <s v="No"/>
    <s v="No"/>
    <s v=""/>
    <s v=""/>
    <s v=""/>
    <s v=""/>
    <s v="$100,000 - $125,000"/>
    <s v="06-06-05.1"/>
    <m/>
    <s v="addition_event_2B"/>
    <s v="No"/>
    <s v="fMRI"/>
    <s v="3T1"/>
    <s v=""/>
    <m/>
    <n v="0.92"/>
    <n v="0.88"/>
    <n v="2667.5"/>
    <n v="1861.65"/>
    <n v="2600"/>
    <n v="1898.5"/>
    <n v="0.86434100000000003"/>
    <n v="0.52399700000000005"/>
    <n v="1.221668"/>
    <n v="3.6842489999999999"/>
    <n v="0.80029300000000003"/>
    <n v="1.467363"/>
    <n v="4.1155999999999997"/>
    <n v="1.5221"/>
    <n v="0.30499999999999999"/>
    <n v="0"/>
    <n v="0"/>
    <n v="0.52356000000000003"/>
    <s v="na"/>
    <s v="na"/>
    <s v="na"/>
    <s v="na"/>
    <s v="na"/>
    <s v="na"/>
    <s v="na"/>
    <s v="na"/>
    <s v="Right hand"/>
    <n v="132"/>
    <n v="111"/>
    <n v="125"/>
    <n v="72"/>
    <n v="44"/>
    <n v="64"/>
    <n v="71"/>
    <x v="9"/>
    <x v="17"/>
    <x v="8"/>
    <x v="12"/>
    <n v="104"/>
    <n v="122"/>
    <n v="89"/>
    <n v="77"/>
    <m/>
  </r>
  <r>
    <n v="111"/>
    <m/>
    <n v="3"/>
    <x v="1"/>
    <n v="11.7502"/>
    <s v="Male"/>
    <s v="No"/>
    <s v="No"/>
    <s v=""/>
    <s v=""/>
    <s v=""/>
    <s v=""/>
    <s v=""/>
    <s v="10-09-11.1"/>
    <m/>
    <s v="addition_event_1A"/>
    <s v="Yes"/>
    <s v="CMRS"/>
    <s v="3T1"/>
    <s v=""/>
    <m/>
    <n v="0.88"/>
    <n v="0.96"/>
    <n v="1699.77"/>
    <n v="1539.35"/>
    <n v="1658.5"/>
    <n v="1426"/>
    <n v="0.45347500000000002"/>
    <n v="0.44526500000000002"/>
    <n v="1.612296"/>
    <n v="3.1738620000000002"/>
    <n v="1.0760959999999999"/>
    <n v="1.3758969999999999"/>
    <n v="3.77"/>
    <n v="2.5314999999999999"/>
    <n v="0.20380000000000001"/>
    <n v="2"/>
    <n v="0"/>
    <n v="1.587302"/>
    <s v="na"/>
    <s v="na"/>
    <s v="na"/>
    <s v="na"/>
    <s v="na"/>
    <s v="na"/>
    <s v="na"/>
    <s v="na"/>
    <s v="Right hand"/>
    <n v="131"/>
    <n v="101"/>
    <n v="117"/>
    <n v="60"/>
    <n v="49"/>
    <n v="75"/>
    <n v="53"/>
    <x v="2"/>
    <x v="18"/>
    <x v="14"/>
    <x v="18"/>
    <n v="105"/>
    <n v="85"/>
    <n v="91"/>
    <n v="75"/>
    <m/>
  </r>
  <r>
    <n v="254"/>
    <m/>
    <n v="1"/>
    <x v="1"/>
    <n v="8.2245000000000008"/>
    <s v="Male"/>
    <s v="No"/>
    <s v="No"/>
    <s v=""/>
    <s v=""/>
    <s v=""/>
    <s v="Claritin"/>
    <s v="Over $200,000"/>
    <s v="07-09-06.1"/>
    <m/>
    <s v="addition_event_1A"/>
    <s v="No"/>
    <s v="fMRI"/>
    <s v="3T1"/>
    <s v="AA"/>
    <m/>
    <n v="0.81"/>
    <n v="0.88"/>
    <n v="2875.42"/>
    <n v="1845.62"/>
    <n v="3063.5"/>
    <n v="1829.5"/>
    <n v="0.24676000000000001"/>
    <n v="0.61506400000000006"/>
    <n v="2.4738389999999999"/>
    <n v="1.6582840000000001"/>
    <n v="0.43030400000000002"/>
    <n v="0.78705800000000004"/>
    <n v="2.7648000000000001"/>
    <n v="2.1057999999999999"/>
    <n v="0.10059999999999999"/>
    <n v="1"/>
    <n v="0"/>
    <n v="1.0471200000000001"/>
    <s v="na"/>
    <s v="na"/>
    <s v="na"/>
    <s v="na"/>
    <s v="na"/>
    <s v="na"/>
    <s v="na"/>
    <s v="na"/>
    <s v="Right hand"/>
    <n v="111"/>
    <n v="140"/>
    <n v="128"/>
    <n v="59"/>
    <n v="80"/>
    <n v="56"/>
    <n v="63"/>
    <x v="11"/>
    <x v="19"/>
    <x v="15"/>
    <x v="7"/>
    <s v="not_recoverable"/>
    <n v="93"/>
    <n v="110"/>
    <n v="105"/>
    <m/>
  </r>
  <r>
    <n v="257"/>
    <m/>
    <n v="1"/>
    <x v="1"/>
    <n v="7.9938000000000002"/>
    <s v="Male"/>
    <s v="No"/>
    <s v="No"/>
    <s v="Myringotomy and eartube insertion tonsilectomy and adenoidectomy"/>
    <s v="No"/>
    <s v="No"/>
    <s v="general anesthesia for myringotomy and insertion of ear tubes; no post surgical eds needed."/>
    <s v="$100,000 - $125,000"/>
    <s v="07-08-14.1"/>
    <m/>
    <s v="addition_event_1A"/>
    <s v="No"/>
    <s v="fMRI"/>
    <s v="3T1"/>
    <s v="AA"/>
    <m/>
    <n v="0.54"/>
    <n v="0.85"/>
    <n v="2257.46"/>
    <n v="2249.15"/>
    <n v="2880"/>
    <n v="2275"/>
    <n v="1.2929809999999999"/>
    <n v="2.8587039999999999"/>
    <n v="1.793194"/>
    <n v="5.0979229999999998"/>
    <n v="1.9300809999999999"/>
    <n v="1.347297"/>
    <n v="5.2245999999999997"/>
    <n v="4.6360999999999999"/>
    <n v="0.43840000000000001"/>
    <n v="10"/>
    <n v="0"/>
    <n v="5.7591619999999999"/>
    <s v="na"/>
    <s v="na"/>
    <s v="na"/>
    <s v="na"/>
    <s v="na"/>
    <s v="na"/>
    <s v="na"/>
    <s v="na"/>
    <s v="Left hand"/>
    <n v="128"/>
    <n v="100"/>
    <n v="115"/>
    <n v="72"/>
    <n v="56"/>
    <n v="60"/>
    <n v="45"/>
    <x v="14"/>
    <x v="20"/>
    <x v="8"/>
    <x v="19"/>
    <n v="136"/>
    <n v="118"/>
    <n v="98"/>
    <n v="129"/>
    <m/>
  </r>
  <r>
    <n v="303"/>
    <m/>
    <n v="2"/>
    <x v="1"/>
    <n v="9.4244000000000003"/>
    <s v="Male"/>
    <s v="No"/>
    <s v="No"/>
    <s v=""/>
    <s v=""/>
    <s v=""/>
    <s v=""/>
    <s v="$100,000 - $125,000"/>
    <s v="09-11-21.1"/>
    <m/>
    <s v="addition_event_1A"/>
    <s v="No"/>
    <s v="fMRI"/>
    <s v="3T1"/>
    <s v=""/>
    <m/>
    <n v="0.38"/>
    <n v="0.69"/>
    <n v="1492.27"/>
    <n v="2751.65"/>
    <n v="187"/>
    <n v="3100.5"/>
    <n v="0.429641"/>
    <n v="0.17382"/>
    <n v="1.0050239999999999"/>
    <n v="0.85058500000000004"/>
    <n v="0.63024100000000005"/>
    <n v="1.238788"/>
    <n v="1.3496999999999999"/>
    <n v="0.91479999999999995"/>
    <n v="0.12740000000000001"/>
    <n v="0"/>
    <n v="0"/>
    <n v="0.52356000000000003"/>
    <s v="na"/>
    <s v="na"/>
    <s v="na"/>
    <s v="na"/>
    <s v="na"/>
    <s v="na"/>
    <s v="na"/>
    <s v="na"/>
    <s v="Right hand"/>
    <n v="132"/>
    <n v="107"/>
    <n v="122"/>
    <n v="63"/>
    <n v="52"/>
    <n v="73"/>
    <n v="58"/>
    <x v="15"/>
    <x v="21"/>
    <x v="16"/>
    <x v="16"/>
    <n v="113"/>
    <n v="90"/>
    <n v="113"/>
    <n v="75"/>
    <m/>
  </r>
  <r>
    <n v="318"/>
    <m/>
    <n v="2"/>
    <x v="1"/>
    <n v="11.9582"/>
    <s v="Male"/>
    <s v="No"/>
    <s v="No"/>
    <s v=""/>
    <s v=""/>
    <s v=""/>
    <s v=""/>
    <s v="$75,000 - $100,000"/>
    <s v="10-12-11.1"/>
    <m/>
    <s v="addition_event_1A"/>
    <s v="No"/>
    <s v="CMRS"/>
    <s v="3T1"/>
    <s v=""/>
    <m/>
    <n v="0.96"/>
    <n v="1"/>
    <n v="1832.42"/>
    <n v="1661.42"/>
    <n v="1633.5"/>
    <n v="1643.5"/>
    <n v="0.54562900000000003"/>
    <n v="1.0101169999999999"/>
    <n v="4.6180870000000001"/>
    <n v="4.5796330000000003"/>
    <n v="1.704907"/>
    <n v="1.3475820000000001"/>
    <n v="4.8971999999999998"/>
    <n v="3.8077999999999999"/>
    <n v="0.36609999999999998"/>
    <n v="7"/>
    <n v="0"/>
    <n v="4.1884819999999996"/>
    <s v="na"/>
    <s v="na"/>
    <s v="na"/>
    <s v="na"/>
    <s v="na"/>
    <s v="na"/>
    <s v="na"/>
    <s v="na"/>
    <s v="Right hand"/>
    <n v="125"/>
    <n v="109"/>
    <n v="119"/>
    <n v="62"/>
    <n v="56"/>
    <n v="67"/>
    <n v="57"/>
    <x v="12"/>
    <x v="10"/>
    <x v="8"/>
    <x v="7"/>
    <n v="94"/>
    <n v="101"/>
    <n v="75"/>
    <n v="81"/>
    <m/>
  </r>
  <r>
    <n v="329"/>
    <m/>
    <n v="3"/>
    <x v="1"/>
    <n v="11.238200000000001"/>
    <s v="Female"/>
    <s v="No"/>
    <s v="No"/>
    <s v=""/>
    <s v=""/>
    <s v=""/>
    <s v=""/>
    <s v="$125,000 - $150,000"/>
    <s v="11-07-27.2"/>
    <m/>
    <s v="addition_event_1A"/>
    <s v="No"/>
    <s v="CMRS"/>
    <s v="3T1"/>
    <s v=""/>
    <m/>
    <n v="0.96"/>
    <n v="1"/>
    <n v="2164"/>
    <n v="1951.08"/>
    <n v="1988"/>
    <n v="1780"/>
    <n v="0.48056900000000002"/>
    <n v="1.1192690000000001"/>
    <n v="2.6208689999999999"/>
    <n v="3.9750839999999998"/>
    <n v="0.45765899999999998"/>
    <n v="0.40271400000000002"/>
    <n v="3.4205999999999999"/>
    <n v="3.1375000000000002"/>
    <n v="0.26790000000000003"/>
    <n v="6"/>
    <n v="0"/>
    <n v="3.6649210000000001"/>
    <s v="na"/>
    <s v="na"/>
    <s v="na"/>
    <s v="na"/>
    <s v="na"/>
    <s v="na"/>
    <s v="na"/>
    <s v="na"/>
    <s v="Right hand"/>
    <n v="126"/>
    <n v="134"/>
    <n v="134"/>
    <n v="66"/>
    <n v="74"/>
    <n v="64"/>
    <n v="63"/>
    <x v="12"/>
    <x v="22"/>
    <x v="17"/>
    <x v="11"/>
    <n v="129"/>
    <n v="85"/>
    <n v="114"/>
    <s v="&lt;143"/>
    <m/>
  </r>
  <r>
    <n v="346"/>
    <m/>
    <n v="1"/>
    <x v="1"/>
    <n v="9.0985999999999994"/>
    <s v="Male"/>
    <s v="No"/>
    <s v="No"/>
    <s v=""/>
    <s v=""/>
    <s v=""/>
    <s v=""/>
    <s v="$75,000 - $100,000"/>
    <s v="08-10-04.1"/>
    <m/>
    <s v="addition_event_1A"/>
    <s v="No"/>
    <s v="fMRI"/>
    <s v="3T1"/>
    <s v="AA"/>
    <m/>
    <n v="0.46"/>
    <n v="0.65"/>
    <n v="2420.81"/>
    <n v="3090.77"/>
    <n v="3193.5"/>
    <n v="3188"/>
    <n v="0.16294"/>
    <n v="0.82953399999999999"/>
    <n v="1.2972349999999999"/>
    <n v="0.835256"/>
    <n v="0.40371299999999999"/>
    <n v="0.60014299999999998"/>
    <n v="1.3713"/>
    <n v="0.69799999999999995"/>
    <n v="0.15329999999999999"/>
    <n v="0"/>
    <n v="0"/>
    <n v="0.52356000000000003"/>
    <s v="na"/>
    <s v="na"/>
    <s v="na"/>
    <s v="na"/>
    <s v="na"/>
    <s v="na"/>
    <s v="na"/>
    <s v="na"/>
    <s v="Left hand"/>
    <n v="117"/>
    <n v="118"/>
    <n v="119"/>
    <n v="61"/>
    <n v="57"/>
    <n v="60"/>
    <n v="64"/>
    <x v="16"/>
    <x v="23"/>
    <x v="9"/>
    <x v="20"/>
    <n v="93"/>
    <n v="82"/>
    <n v="71"/>
    <n v="70"/>
    <m/>
  </r>
  <r>
    <n v="350"/>
    <m/>
    <n v="2"/>
    <x v="1"/>
    <n v="11.6516"/>
    <s v="Male"/>
    <s v="No"/>
    <s v="No"/>
    <s v="Yes - hypospadias, corrected under anesthesia at 6 mo, did not require overnight stay"/>
    <s v=""/>
    <s v=""/>
    <s v=""/>
    <s v="$75,000 - $100,000"/>
    <s v="11-07-23.1"/>
    <m/>
    <s v="addition_event_1A"/>
    <s v="No"/>
    <s v="CMRS"/>
    <s v="3T1"/>
    <s v=""/>
    <m/>
    <n v="0.88"/>
    <n v="1"/>
    <n v="2777.23"/>
    <n v="2343.77"/>
    <n v="2788.5"/>
    <n v="2244"/>
    <n v="9.2797000000000004E-2"/>
    <n v="0.246783"/>
    <n v="0.22330700000000001"/>
    <n v="0.85183200000000003"/>
    <n v="0.21429899999999999"/>
    <n v="0.213284"/>
    <n v="1.0204"/>
    <n v="0.1023"/>
    <n v="4.2500000000000003E-2"/>
    <n v="0"/>
    <n v="0"/>
    <n v="0.52356000000000003"/>
    <s v="na"/>
    <s v="na"/>
    <s v="na"/>
    <s v="na"/>
    <s v="na"/>
    <s v="na"/>
    <s v="na"/>
    <s v="na"/>
    <s v="Left hand"/>
    <n v="98"/>
    <n v="75"/>
    <n v="85"/>
    <n v="47"/>
    <n v="38"/>
    <n v="51"/>
    <n v="28"/>
    <x v="17"/>
    <x v="24"/>
    <x v="18"/>
    <x v="21"/>
    <n v="101"/>
    <n v="89"/>
    <n v="71"/>
    <n v="72"/>
    <m/>
  </r>
  <r>
    <n v="405"/>
    <m/>
    <n v="2"/>
    <x v="1"/>
    <n v="10.955500000000001"/>
    <s v="Male"/>
    <s v="No"/>
    <s v="No"/>
    <s v="No"/>
    <s v="No"/>
    <s v="No"/>
    <s v="Ibuprofen, Sudafed"/>
    <s v="Over $200,000"/>
    <s v="11-05-30.1"/>
    <m/>
    <s v="addition_event_1A"/>
    <s v="No"/>
    <s v="CMRS"/>
    <s v="3T1"/>
    <s v=""/>
    <m/>
    <n v="0.96"/>
    <n v="1"/>
    <n v="2500.54"/>
    <n v="1946.54"/>
    <n v="2304.5"/>
    <n v="1828.5"/>
    <n v="0.16900399999999999"/>
    <n v="0.59331299999999998"/>
    <n v="1.0391170000000001"/>
    <n v="1.251728"/>
    <n v="0.63351199999999996"/>
    <n v="1.399834"/>
    <n v="1.1315"/>
    <n v="1.2325999999999999"/>
    <n v="0.15909999999999999"/>
    <n v="0"/>
    <n v="0"/>
    <n v="0.52356000000000003"/>
    <s v="na"/>
    <s v="na"/>
    <s v="na"/>
    <s v="na"/>
    <s v="na"/>
    <s v="na"/>
    <s v="na"/>
    <s v="na"/>
    <s v="Right hand"/>
    <n v="130"/>
    <n v="119"/>
    <n v="128"/>
    <n v="70"/>
    <n v="60"/>
    <n v="64"/>
    <n v="63"/>
    <x v="18"/>
    <x v="25"/>
    <x v="8"/>
    <x v="9"/>
    <n v="110"/>
    <n v="93"/>
    <n v="101"/>
    <n v="105"/>
    <m/>
  </r>
  <r>
    <n v="423"/>
    <m/>
    <n v="2"/>
    <x v="1"/>
    <n v="10.7255"/>
    <s v="Male"/>
    <s v="No"/>
    <s v="No"/>
    <s v="none"/>
    <s v="none"/>
    <s v="none"/>
    <s v="Cough medicine"/>
    <s v="$150,000 - $200,000"/>
    <s v="11-07-01.1"/>
    <m/>
    <s v="addition_event_1A"/>
    <s v="No"/>
    <s v="CMRS"/>
    <s v="3T1"/>
    <s v=""/>
    <m/>
    <n v="0.65"/>
    <n v="0.84"/>
    <n v="2433.5"/>
    <n v="2290.6799999999998"/>
    <n v="2775"/>
    <n v="2086"/>
    <n v="1.048338"/>
    <n v="1.3456790000000001"/>
    <n v="5.8772950000000002"/>
    <n v="5.3806310000000002"/>
    <n v="2.676787"/>
    <n v="0.754112"/>
    <n v="5.9131999999999998"/>
    <n v="4.0296000000000003"/>
    <n v="0.42980000000000002"/>
    <n v="13"/>
    <n v="0"/>
    <n v="7.3298430000000003"/>
    <s v="na"/>
    <s v="na"/>
    <s v="na"/>
    <s v="na"/>
    <s v="na"/>
    <s v="na"/>
    <s v="na"/>
    <s v="na"/>
    <s v="Right hand"/>
    <n v="128"/>
    <n v="119"/>
    <n v="127"/>
    <n v="72"/>
    <n v="60"/>
    <n v="60"/>
    <n v="63"/>
    <x v="8"/>
    <x v="26"/>
    <x v="15"/>
    <x v="22"/>
    <n v="107"/>
    <n v="85"/>
    <n v="88"/>
    <n v="105"/>
    <m/>
  </r>
  <r>
    <n v="433"/>
    <m/>
    <n v="1"/>
    <x v="1"/>
    <n v="8.7829999999999995"/>
    <s v="Male"/>
    <s v="No"/>
    <s v="No"/>
    <s v=""/>
    <s v=""/>
    <s v=""/>
    <s v="Albuterol"/>
    <s v="Over $200,000"/>
    <s v="09-06-20.1"/>
    <m/>
    <s v="addition_event_2B"/>
    <s v="No"/>
    <s v="fMRI"/>
    <s v="3T1"/>
    <s v=""/>
    <m/>
    <n v="0.92"/>
    <n v="0.96"/>
    <n v="2024.65"/>
    <n v="1587.92"/>
    <n v="2004"/>
    <n v="1552"/>
    <n v="2.1941190000000002"/>
    <n v="5.6109"/>
    <n v="10.887435999999999"/>
    <n v="10.609068000000001"/>
    <n v="2.6810200000000002"/>
    <n v="3.1407219999999998"/>
    <n v="10.6896"/>
    <n v="10.6424"/>
    <n v="0.82689999999999997"/>
    <n v="23"/>
    <n v="6"/>
    <n v="14.659686000000001"/>
    <s v="na"/>
    <s v="na"/>
    <s v="na"/>
    <s v="na"/>
    <s v="na"/>
    <s v="na"/>
    <s v="na"/>
    <s v="na"/>
    <s v="Right hand"/>
    <n v="107"/>
    <n v="135"/>
    <n v="123"/>
    <n v="55"/>
    <n v="74"/>
    <n v="54"/>
    <n v="64"/>
    <x v="15"/>
    <x v="12"/>
    <x v="19"/>
    <x v="16"/>
    <n v="93"/>
    <n v="93"/>
    <n v="125"/>
    <n v="115"/>
    <m/>
  </r>
  <r>
    <n v="457"/>
    <m/>
    <n v="2"/>
    <x v="1"/>
    <n v="9.0245999999999995"/>
    <s v="Male"/>
    <s v="No"/>
    <s v="No"/>
    <s v=""/>
    <s v=""/>
    <s v=""/>
    <s v=""/>
    <s v="$150,000 - $200,000"/>
    <s v="10-07-24.1"/>
    <m/>
    <s v="addition_event_1A"/>
    <s v="Yes"/>
    <s v="CMRS"/>
    <s v="3T1"/>
    <s v=""/>
    <m/>
    <n v="0.62"/>
    <n v="0.88"/>
    <n v="2652.08"/>
    <n v="2349.85"/>
    <n v="3255"/>
    <n v="2244"/>
    <n v="3.4017469999999999"/>
    <n v="5.410819"/>
    <n v="5.9927929999999998"/>
    <n v="3.562497"/>
    <n v="2.398304"/>
    <n v="1.3536189999999999"/>
    <n v="6.4291"/>
    <n v="5.9916"/>
    <n v="0.75929999999999997"/>
    <n v="18"/>
    <n v="0"/>
    <n v="9.9476440000000004"/>
    <s v="na"/>
    <s v="na"/>
    <s v="na"/>
    <s v="na"/>
    <s v="na"/>
    <s v="na"/>
    <s v="na"/>
    <s v="na"/>
    <s v="Right hand"/>
    <n v="137"/>
    <n v="128"/>
    <n v="137"/>
    <n v="64"/>
    <n v="67"/>
    <n v="77"/>
    <n v="64"/>
    <x v="11"/>
    <x v="27"/>
    <x v="20"/>
    <x v="23"/>
    <n v="141"/>
    <n v="70"/>
    <n v="87"/>
    <n v="87"/>
    <m/>
  </r>
  <r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  <x v="28"/>
    <x v="21"/>
    <x v="24"/>
    <m/>
    <m/>
    <m/>
    <m/>
    <m/>
  </r>
  <r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  <x v="28"/>
    <x v="21"/>
    <x v="24"/>
    <m/>
    <m/>
    <m/>
    <m/>
    <m/>
  </r>
  <r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  <x v="28"/>
    <x v="21"/>
    <x v="24"/>
    <m/>
    <m/>
    <m/>
    <m/>
    <m/>
  </r>
  <r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  <x v="28"/>
    <x v="21"/>
    <x v="2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8" firstHeaderRow="1" firstDataRow="2" firstDataCol="1"/>
  <pivotFields count="64"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16"/>
        <item x="17"/>
        <item x="13"/>
        <item x="3"/>
        <item x="15"/>
        <item x="5"/>
        <item x="2"/>
        <item x="7"/>
        <item x="8"/>
        <item x="0"/>
        <item x="10"/>
        <item x="12"/>
        <item x="11"/>
        <item x="6"/>
        <item x="18"/>
        <item x="9"/>
        <item x="1"/>
        <item x="14"/>
        <item x="4"/>
        <item x="19"/>
        <item t="default"/>
      </items>
    </pivotField>
    <pivotField dataField="1" showAll="0">
      <items count="30">
        <item x="1"/>
        <item x="26"/>
        <item x="19"/>
        <item x="23"/>
        <item x="14"/>
        <item x="24"/>
        <item x="3"/>
        <item x="25"/>
        <item x="4"/>
        <item x="20"/>
        <item x="16"/>
        <item x="21"/>
        <item x="15"/>
        <item x="13"/>
        <item x="10"/>
        <item x="5"/>
        <item x="8"/>
        <item x="7"/>
        <item x="18"/>
        <item x="12"/>
        <item x="0"/>
        <item x="27"/>
        <item x="17"/>
        <item x="2"/>
        <item x="22"/>
        <item x="9"/>
        <item x="6"/>
        <item x="11"/>
        <item x="28"/>
        <item t="default"/>
      </items>
    </pivotField>
    <pivotField dataField="1" showAll="0">
      <items count="23">
        <item x="16"/>
        <item x="18"/>
        <item x="13"/>
        <item x="4"/>
        <item x="1"/>
        <item x="5"/>
        <item x="6"/>
        <item x="0"/>
        <item x="14"/>
        <item x="2"/>
        <item x="12"/>
        <item x="9"/>
        <item x="19"/>
        <item x="15"/>
        <item x="17"/>
        <item x="8"/>
        <item x="11"/>
        <item x="3"/>
        <item x="7"/>
        <item x="20"/>
        <item x="10"/>
        <item x="21"/>
        <item t="default"/>
      </items>
    </pivotField>
    <pivotField dataField="1" showAll="0">
      <items count="26">
        <item x="21"/>
        <item x="0"/>
        <item x="1"/>
        <item x="19"/>
        <item x="20"/>
        <item x="17"/>
        <item x="22"/>
        <item x="18"/>
        <item x="15"/>
        <item x="14"/>
        <item x="3"/>
        <item x="7"/>
        <item x="4"/>
        <item x="16"/>
        <item x="12"/>
        <item x="11"/>
        <item x="5"/>
        <item x="2"/>
        <item x="23"/>
        <item x="13"/>
        <item x="8"/>
        <item x="9"/>
        <item x="10"/>
        <item x="6"/>
        <item x="24"/>
        <item t="default"/>
      </items>
    </pivotField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3"/>
  </colFields>
  <colItems count="3">
    <i>
      <x/>
    </i>
    <i>
      <x v="1"/>
    </i>
    <i t="grand">
      <x/>
    </i>
  </colItems>
  <dataFields count="4">
    <dataField name="Average of word reading standard" fld="55" subtotal="average" baseField="3" baseItem="0"/>
    <dataField name="Average of number operations standard" fld="56" subtotal="average" baseField="3" baseItem="0"/>
    <dataField name="Average of reading comp standard" fld="57" subtotal="average" baseField="3" baseItem="0"/>
    <dataField name="Average of math reasoning standard" fld="58" subtotal="average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Q37" sqref="Q37"/>
    </sheetView>
  </sheetViews>
  <sheetFormatPr defaultRowHeight="15" x14ac:dyDescent="0.25"/>
  <sheetData>
    <row r="1" spans="1:15" x14ac:dyDescent="0.25">
      <c r="A1" s="2" t="s">
        <v>24</v>
      </c>
    </row>
    <row r="2" spans="1:15" x14ac:dyDescent="0.25">
      <c r="A2" s="1" t="s">
        <v>0</v>
      </c>
      <c r="B2" s="1" t="s">
        <v>1</v>
      </c>
      <c r="C2" s="8" t="s">
        <v>2</v>
      </c>
      <c r="D2" s="9" t="s">
        <v>5</v>
      </c>
      <c r="E2" s="8" t="s">
        <v>6</v>
      </c>
      <c r="F2" s="8" t="s">
        <v>7</v>
      </c>
      <c r="G2" t="s">
        <v>8</v>
      </c>
      <c r="H2" t="s">
        <v>11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4" t="s">
        <v>98</v>
      </c>
    </row>
    <row r="3" spans="1:15" x14ac:dyDescent="0.25">
      <c r="A3" s="4">
        <v>21</v>
      </c>
      <c r="B3" s="4">
        <v>3</v>
      </c>
      <c r="C3" s="4">
        <v>1</v>
      </c>
      <c r="D3" s="4">
        <v>12.95</v>
      </c>
      <c r="E3" s="4">
        <v>1</v>
      </c>
      <c r="F3" s="4">
        <v>112</v>
      </c>
      <c r="G3" s="4">
        <v>1</v>
      </c>
      <c r="H3" s="4">
        <v>0</v>
      </c>
      <c r="I3" s="4">
        <v>0.30807000000000001</v>
      </c>
      <c r="J3" s="4">
        <v>0.51317999999999997</v>
      </c>
      <c r="K3" s="4">
        <v>0.44902999999999998</v>
      </c>
      <c r="L3" s="4">
        <v>0.48507</v>
      </c>
      <c r="M3" s="4">
        <v>0.36427999999999999</v>
      </c>
      <c r="N3" s="4">
        <v>0.19719</v>
      </c>
      <c r="O3" s="4">
        <v>0.52356000000000003</v>
      </c>
    </row>
    <row r="4" spans="1:15" x14ac:dyDescent="0.25">
      <c r="A4" s="4">
        <v>22</v>
      </c>
      <c r="B4" s="4">
        <v>1</v>
      </c>
      <c r="C4" s="4">
        <v>1</v>
      </c>
      <c r="D4" s="4">
        <v>8.2163000000000004</v>
      </c>
      <c r="E4" s="4">
        <v>1</v>
      </c>
      <c r="F4" s="4">
        <v>114</v>
      </c>
      <c r="G4" s="4">
        <v>0</v>
      </c>
      <c r="H4" s="4">
        <v>1</v>
      </c>
      <c r="I4" s="4">
        <v>1.3920999999999999</v>
      </c>
      <c r="J4" s="4">
        <v>1.8707</v>
      </c>
      <c r="K4" s="4">
        <v>5.2925000000000004</v>
      </c>
      <c r="L4" s="4">
        <v>3.8953000000000002</v>
      </c>
      <c r="M4" s="4">
        <v>2.4685000000000001</v>
      </c>
      <c r="N4" s="4">
        <v>2.3313000000000001</v>
      </c>
      <c r="O4" s="4">
        <v>7.8533999999999997</v>
      </c>
    </row>
    <row r="5" spans="1:15" x14ac:dyDescent="0.25">
      <c r="A5" s="4">
        <v>62</v>
      </c>
      <c r="B5" s="4">
        <v>1</v>
      </c>
      <c r="C5" s="4">
        <v>1</v>
      </c>
      <c r="D5" s="4">
        <v>7.9938000000000002</v>
      </c>
      <c r="E5" s="4">
        <v>1</v>
      </c>
      <c r="F5" s="4">
        <v>120</v>
      </c>
      <c r="G5" s="4">
        <v>1</v>
      </c>
      <c r="H5" s="4">
        <v>1</v>
      </c>
      <c r="I5" s="4">
        <v>0.54351000000000005</v>
      </c>
      <c r="J5" s="4">
        <v>2.1126999999999998</v>
      </c>
      <c r="K5" s="4">
        <v>1.6846000000000001</v>
      </c>
      <c r="L5" s="4">
        <v>4.9943</v>
      </c>
      <c r="M5" s="4">
        <v>0.97567999999999999</v>
      </c>
      <c r="N5" s="4">
        <v>0.45766000000000001</v>
      </c>
      <c r="O5" s="4">
        <v>3.1414</v>
      </c>
    </row>
    <row r="6" spans="1:15" x14ac:dyDescent="0.25">
      <c r="A6" s="4">
        <v>108</v>
      </c>
      <c r="B6" s="4">
        <v>1</v>
      </c>
      <c r="C6" s="4">
        <v>1</v>
      </c>
      <c r="D6" s="4">
        <v>7.3231000000000002</v>
      </c>
      <c r="E6" s="4">
        <v>1</v>
      </c>
      <c r="F6" s="4">
        <v>125</v>
      </c>
      <c r="G6" s="4">
        <v>0</v>
      </c>
      <c r="H6" s="4">
        <v>1</v>
      </c>
      <c r="I6" s="4">
        <v>0.86434</v>
      </c>
      <c r="J6" s="4">
        <v>0.52400000000000002</v>
      </c>
      <c r="K6" s="4">
        <v>1.2217</v>
      </c>
      <c r="L6" s="4">
        <v>3.6842000000000001</v>
      </c>
      <c r="M6" s="4">
        <v>0.80028999999999995</v>
      </c>
      <c r="N6" s="4">
        <v>1.4674</v>
      </c>
      <c r="O6" s="4">
        <v>2.0941999999999998</v>
      </c>
    </row>
    <row r="7" spans="1:15" x14ac:dyDescent="0.25">
      <c r="A7" s="4">
        <v>111</v>
      </c>
      <c r="B7" s="4">
        <v>3</v>
      </c>
      <c r="C7" s="4">
        <v>1</v>
      </c>
      <c r="D7" s="4">
        <v>11.75</v>
      </c>
      <c r="E7" s="4">
        <v>1</v>
      </c>
      <c r="F7" s="4">
        <v>117</v>
      </c>
      <c r="G7" s="4">
        <v>1</v>
      </c>
      <c r="H7" s="4">
        <v>0</v>
      </c>
      <c r="I7" s="4">
        <v>0.45347999999999999</v>
      </c>
      <c r="J7" s="4">
        <v>0.44527</v>
      </c>
      <c r="K7" s="4">
        <v>1.6123000000000001</v>
      </c>
      <c r="L7" s="4">
        <v>3.1739000000000002</v>
      </c>
      <c r="M7" s="4">
        <v>1.0761000000000001</v>
      </c>
      <c r="N7" s="4">
        <v>1.3758999999999999</v>
      </c>
      <c r="O7" s="4">
        <v>1.5707</v>
      </c>
    </row>
    <row r="8" spans="1:15" x14ac:dyDescent="0.25">
      <c r="A8" s="4">
        <v>254</v>
      </c>
      <c r="B8" s="4">
        <v>1</v>
      </c>
      <c r="C8" s="4">
        <v>1</v>
      </c>
      <c r="D8" s="4">
        <v>8.2245000000000008</v>
      </c>
      <c r="E8" s="4">
        <v>1</v>
      </c>
      <c r="F8" s="4">
        <v>128</v>
      </c>
      <c r="G8" s="4">
        <v>1</v>
      </c>
      <c r="H8" s="4">
        <v>1</v>
      </c>
      <c r="I8" s="4">
        <v>0.24676000000000001</v>
      </c>
      <c r="J8" s="4">
        <v>0.61506000000000005</v>
      </c>
      <c r="K8" s="4">
        <v>2.4738000000000002</v>
      </c>
      <c r="L8" s="4">
        <v>1.6583000000000001</v>
      </c>
      <c r="M8" s="4">
        <v>0.43030000000000002</v>
      </c>
      <c r="N8" s="4">
        <v>0.78705999999999998</v>
      </c>
      <c r="O8" s="4">
        <v>1.0470999999999999</v>
      </c>
    </row>
    <row r="9" spans="1:15" x14ac:dyDescent="0.25">
      <c r="A9" s="4">
        <v>257</v>
      </c>
      <c r="B9" s="4">
        <v>1</v>
      </c>
      <c r="C9" s="4">
        <v>0</v>
      </c>
      <c r="D9" s="4">
        <v>7.9938000000000002</v>
      </c>
      <c r="E9" s="4">
        <v>1</v>
      </c>
      <c r="F9" s="4">
        <v>115</v>
      </c>
      <c r="G9" s="4">
        <v>1</v>
      </c>
      <c r="H9" s="4">
        <v>1</v>
      </c>
      <c r="I9" s="4">
        <v>1.2929999999999999</v>
      </c>
      <c r="J9" s="4">
        <v>2.8586999999999998</v>
      </c>
      <c r="K9" s="4">
        <v>1.7931999999999999</v>
      </c>
      <c r="L9" s="4">
        <v>5.0979000000000001</v>
      </c>
      <c r="M9" s="4">
        <v>1.9300999999999999</v>
      </c>
      <c r="N9" s="4">
        <v>1.3472999999999999</v>
      </c>
      <c r="O9" s="4">
        <v>5.7591999999999999</v>
      </c>
    </row>
    <row r="10" spans="1:15" x14ac:dyDescent="0.25">
      <c r="A10" s="4">
        <v>303</v>
      </c>
      <c r="B10" s="4">
        <v>2</v>
      </c>
      <c r="C10" s="4">
        <v>1</v>
      </c>
      <c r="D10" s="4">
        <v>9.4244000000000003</v>
      </c>
      <c r="E10" s="4">
        <v>1</v>
      </c>
      <c r="F10" s="4">
        <v>122</v>
      </c>
      <c r="G10" s="4">
        <v>1</v>
      </c>
      <c r="H10" s="4">
        <v>1</v>
      </c>
      <c r="I10" s="4">
        <v>0.42964000000000002</v>
      </c>
      <c r="J10" s="4">
        <v>0.17382</v>
      </c>
      <c r="K10" s="4">
        <v>1.0049999999999999</v>
      </c>
      <c r="L10" s="4">
        <v>0.85058999999999996</v>
      </c>
      <c r="M10" s="4">
        <v>0.63024000000000002</v>
      </c>
      <c r="N10" s="4">
        <v>1.2387999999999999</v>
      </c>
      <c r="O10" s="4">
        <v>5.7591999999999999</v>
      </c>
    </row>
    <row r="11" spans="1:15" x14ac:dyDescent="0.25">
      <c r="A11" s="4">
        <v>318</v>
      </c>
      <c r="B11" s="4">
        <v>2</v>
      </c>
      <c r="C11" s="4">
        <v>1</v>
      </c>
      <c r="D11" s="4">
        <v>11.958</v>
      </c>
      <c r="E11" s="4">
        <v>1</v>
      </c>
      <c r="F11" s="4">
        <v>119</v>
      </c>
      <c r="G11" s="4">
        <v>1</v>
      </c>
      <c r="H11" s="4">
        <v>0</v>
      </c>
      <c r="I11" s="4">
        <v>0.54562999999999995</v>
      </c>
      <c r="J11" s="4">
        <v>1.0101</v>
      </c>
      <c r="K11" s="4">
        <v>4.6181000000000001</v>
      </c>
      <c r="L11" s="4">
        <v>4.5796000000000001</v>
      </c>
      <c r="M11" s="4">
        <v>1.7049000000000001</v>
      </c>
      <c r="N11" s="4">
        <v>1.3475999999999999</v>
      </c>
      <c r="O11" s="4">
        <v>8.3770000000000007</v>
      </c>
    </row>
    <row r="12" spans="1:15" x14ac:dyDescent="0.25">
      <c r="A12" s="4">
        <v>329</v>
      </c>
      <c r="B12" s="4">
        <v>3</v>
      </c>
      <c r="C12" s="4">
        <v>1</v>
      </c>
      <c r="D12" s="4">
        <v>11.238</v>
      </c>
      <c r="E12" s="4">
        <v>0</v>
      </c>
      <c r="F12" s="4">
        <v>134</v>
      </c>
      <c r="G12" s="4">
        <v>1</v>
      </c>
      <c r="H12" s="4">
        <v>0</v>
      </c>
      <c r="I12" s="4">
        <v>0.48057</v>
      </c>
      <c r="J12" s="4">
        <v>1.1193</v>
      </c>
      <c r="K12" s="4">
        <v>2.6208999999999998</v>
      </c>
      <c r="L12" s="4">
        <v>3.9750999999999999</v>
      </c>
      <c r="M12" s="4">
        <v>0.45766000000000001</v>
      </c>
      <c r="N12" s="4">
        <v>0.40271000000000001</v>
      </c>
      <c r="O12" s="4">
        <v>3.6648999999999998</v>
      </c>
    </row>
    <row r="13" spans="1:15" x14ac:dyDescent="0.25">
      <c r="A13" s="4">
        <v>346</v>
      </c>
      <c r="B13" s="4">
        <v>1</v>
      </c>
      <c r="C13" s="4">
        <v>0</v>
      </c>
      <c r="D13" s="4">
        <v>9.0985999999999994</v>
      </c>
      <c r="E13" s="4">
        <v>1</v>
      </c>
      <c r="F13" s="4">
        <v>119</v>
      </c>
      <c r="G13" s="4">
        <v>1</v>
      </c>
      <c r="H13" s="4">
        <v>1</v>
      </c>
      <c r="I13" s="4">
        <v>0.16294</v>
      </c>
      <c r="J13" s="4">
        <v>0.82952999999999999</v>
      </c>
      <c r="K13" s="4">
        <v>1.2971999999999999</v>
      </c>
      <c r="L13" s="4">
        <v>0.83526</v>
      </c>
      <c r="M13" s="4">
        <v>0.40371000000000001</v>
      </c>
      <c r="N13" s="4">
        <v>0.60014000000000001</v>
      </c>
      <c r="O13" s="4">
        <v>0.52356000000000003</v>
      </c>
    </row>
    <row r="14" spans="1:15" x14ac:dyDescent="0.25">
      <c r="A14" s="4">
        <v>350</v>
      </c>
      <c r="B14" s="4">
        <v>2</v>
      </c>
      <c r="C14" s="4">
        <v>0</v>
      </c>
      <c r="D14" s="4">
        <v>11.651999999999999</v>
      </c>
      <c r="E14" s="4">
        <v>1</v>
      </c>
      <c r="F14" s="4">
        <v>85</v>
      </c>
      <c r="G14" s="4">
        <v>1</v>
      </c>
      <c r="H14" s="4">
        <v>0</v>
      </c>
      <c r="I14" s="4">
        <v>9.2797000000000004E-2</v>
      </c>
      <c r="J14" s="4">
        <v>0.24678</v>
      </c>
      <c r="K14" s="4">
        <v>0.22331000000000001</v>
      </c>
      <c r="L14" s="4">
        <v>0.85182999999999998</v>
      </c>
      <c r="M14" s="4">
        <v>0.21429999999999999</v>
      </c>
      <c r="N14" s="4">
        <v>0.21328</v>
      </c>
      <c r="O14" s="4">
        <v>0.52356000000000003</v>
      </c>
    </row>
    <row r="15" spans="1:15" x14ac:dyDescent="0.25">
      <c r="A15" s="4">
        <v>405</v>
      </c>
      <c r="B15" s="4">
        <v>2</v>
      </c>
      <c r="C15" s="4">
        <v>1</v>
      </c>
      <c r="D15" s="4">
        <v>10.956</v>
      </c>
      <c r="E15" s="4">
        <v>1</v>
      </c>
      <c r="F15" s="4">
        <v>128</v>
      </c>
      <c r="G15" s="4">
        <v>1</v>
      </c>
      <c r="H15" s="4">
        <v>0</v>
      </c>
      <c r="I15" s="4">
        <v>0.16900000000000001</v>
      </c>
      <c r="J15" s="4">
        <v>0.59331</v>
      </c>
      <c r="K15" s="4">
        <v>1.0390999999999999</v>
      </c>
      <c r="L15" s="4">
        <v>1.2517</v>
      </c>
      <c r="M15" s="4">
        <v>0.63351000000000002</v>
      </c>
      <c r="N15" s="4">
        <v>1.3997999999999999</v>
      </c>
      <c r="O15" s="4">
        <v>9.4240999999999993</v>
      </c>
    </row>
    <row r="16" spans="1:15" x14ac:dyDescent="0.25">
      <c r="A16" s="4">
        <v>423</v>
      </c>
      <c r="B16" s="4">
        <v>2</v>
      </c>
      <c r="C16" s="4">
        <v>1</v>
      </c>
      <c r="D16" s="4">
        <v>10.726000000000001</v>
      </c>
      <c r="E16" s="4">
        <v>1</v>
      </c>
      <c r="F16" s="4">
        <v>127</v>
      </c>
      <c r="G16" s="4">
        <v>1</v>
      </c>
      <c r="H16" s="4">
        <v>0</v>
      </c>
      <c r="I16" s="4">
        <v>1.0483</v>
      </c>
      <c r="J16" s="4">
        <v>1.3456999999999999</v>
      </c>
      <c r="K16" s="4">
        <v>5.8773</v>
      </c>
      <c r="L16" s="4">
        <v>5.3806000000000003</v>
      </c>
      <c r="M16" s="4">
        <v>2.6768000000000001</v>
      </c>
      <c r="N16" s="4">
        <v>0.75410999999999995</v>
      </c>
      <c r="O16" s="4">
        <v>13.089</v>
      </c>
    </row>
    <row r="17" spans="1:15" x14ac:dyDescent="0.25">
      <c r="A17" s="4">
        <v>433</v>
      </c>
      <c r="B17" s="4">
        <v>1</v>
      </c>
      <c r="C17" s="4">
        <v>1</v>
      </c>
      <c r="D17" s="4">
        <v>8.7829999999999995</v>
      </c>
      <c r="E17" s="4">
        <v>1</v>
      </c>
      <c r="F17" s="4">
        <v>123</v>
      </c>
      <c r="G17" s="4">
        <v>0</v>
      </c>
      <c r="H17" s="4">
        <v>1</v>
      </c>
      <c r="I17" s="4">
        <v>2.1941000000000002</v>
      </c>
      <c r="J17" s="4">
        <v>5.6109</v>
      </c>
      <c r="K17" s="4">
        <v>10.887</v>
      </c>
      <c r="L17" s="4">
        <v>10.609</v>
      </c>
      <c r="M17" s="4">
        <v>2.681</v>
      </c>
      <c r="N17" s="4">
        <v>3.1406999999999998</v>
      </c>
      <c r="O17" s="4">
        <v>14.66</v>
      </c>
    </row>
    <row r="18" spans="1:15" x14ac:dyDescent="0.25">
      <c r="A18" s="4">
        <v>457</v>
      </c>
      <c r="B18" s="4">
        <v>2</v>
      </c>
      <c r="C18" s="4">
        <v>1</v>
      </c>
      <c r="D18" s="4">
        <v>9.0245999999999995</v>
      </c>
      <c r="E18" s="4">
        <v>1</v>
      </c>
      <c r="F18" s="4">
        <v>137</v>
      </c>
      <c r="G18" s="4">
        <v>1</v>
      </c>
      <c r="H18" s="4">
        <v>0</v>
      </c>
      <c r="I18" s="4">
        <v>3.4016999999999999</v>
      </c>
      <c r="J18" s="4">
        <v>5.4108000000000001</v>
      </c>
      <c r="K18" s="4">
        <v>5.9927999999999999</v>
      </c>
      <c r="L18" s="4">
        <v>3.5625</v>
      </c>
      <c r="M18" s="4">
        <v>2.3982999999999999</v>
      </c>
      <c r="N18" s="4">
        <v>1.3535999999999999</v>
      </c>
      <c r="O18" s="4">
        <v>9.9475999999999996</v>
      </c>
    </row>
    <row r="20" spans="1:15" x14ac:dyDescent="0.25">
      <c r="A20" t="s">
        <v>22</v>
      </c>
      <c r="C20">
        <f>SUM(C3:C18)</f>
        <v>13</v>
      </c>
      <c r="D20">
        <f>AVERAGE(D3:D18)</f>
        <v>9.8320062499999992</v>
      </c>
      <c r="E20">
        <f>SUM(E3:E18)</f>
        <v>15</v>
      </c>
      <c r="F20">
        <f>AVERAGE(F3:F18)</f>
        <v>120.3125</v>
      </c>
      <c r="G20">
        <f>SUM(G3:G18)</f>
        <v>13</v>
      </c>
      <c r="H20">
        <f>SUM(H3:H18)</f>
        <v>8</v>
      </c>
      <c r="I20">
        <f>AVERAGE(I3:I18)</f>
        <v>0.85162106250000003</v>
      </c>
      <c r="J20">
        <f t="shared" ref="J20:N20" si="0">AVERAGE(J3:J18)</f>
        <v>1.5799906249999998</v>
      </c>
      <c r="K20">
        <f t="shared" si="0"/>
        <v>3.0054900000000004</v>
      </c>
      <c r="L20">
        <f t="shared" si="0"/>
        <v>3.4303218750000002</v>
      </c>
      <c r="M20">
        <f t="shared" si="0"/>
        <v>1.2403543750000001</v>
      </c>
      <c r="N20">
        <f t="shared" si="0"/>
        <v>1.1509093749999999</v>
      </c>
      <c r="O20" s="4">
        <f t="shared" ref="O20" si="1">AVERAGE(O3:O18)</f>
        <v>5.4974049999999997</v>
      </c>
    </row>
    <row r="21" spans="1:15" x14ac:dyDescent="0.25">
      <c r="A21" t="s">
        <v>23</v>
      </c>
      <c r="D21">
        <f>STDEV(D3:D18)</f>
        <v>1.7507286389648433</v>
      </c>
      <c r="F21">
        <f>STDEV(F3:F18)</f>
        <v>11.71733046957938</v>
      </c>
      <c r="I21">
        <f>STDEV(I3:I18)</f>
        <v>0.88208568825297762</v>
      </c>
      <c r="J21">
        <f t="shared" ref="J21:N21" si="2">STDEV(J3:J18)</f>
        <v>1.6986661892063777</v>
      </c>
      <c r="K21">
        <f t="shared" si="2"/>
        <v>2.8396155083085923</v>
      </c>
      <c r="L21">
        <f t="shared" si="2"/>
        <v>2.5709181318722658</v>
      </c>
      <c r="M21">
        <f t="shared" si="2"/>
        <v>0.91286442450832561</v>
      </c>
      <c r="N21">
        <f t="shared" si="2"/>
        <v>0.77947403797234749</v>
      </c>
      <c r="O21" s="4">
        <f t="shared" ref="O21" si="3">STDEV(O3:O18)</f>
        <v>4.624000803030496</v>
      </c>
    </row>
    <row r="23" spans="1:15" x14ac:dyDescent="0.25">
      <c r="A23" s="2" t="s">
        <v>25</v>
      </c>
    </row>
    <row r="24" spans="1:15" x14ac:dyDescent="0.25">
      <c r="A24" s="1" t="s">
        <v>0</v>
      </c>
      <c r="B24" s="1" t="s">
        <v>1</v>
      </c>
      <c r="C24" s="8" t="s">
        <v>2</v>
      </c>
      <c r="D24" s="9" t="s">
        <v>5</v>
      </c>
      <c r="E24" s="8" t="s">
        <v>6</v>
      </c>
      <c r="F24" s="8" t="s">
        <v>7</v>
      </c>
      <c r="G24" t="s">
        <v>8</v>
      </c>
      <c r="H24" t="s">
        <v>11</v>
      </c>
      <c r="I24" t="s">
        <v>15</v>
      </c>
      <c r="J24" t="s">
        <v>16</v>
      </c>
      <c r="K24" t="s">
        <v>17</v>
      </c>
      <c r="L24" t="s">
        <v>18</v>
      </c>
      <c r="M24" t="s">
        <v>19</v>
      </c>
      <c r="N24" t="s">
        <v>20</v>
      </c>
      <c r="O24" t="s">
        <v>98</v>
      </c>
    </row>
    <row r="25" spans="1:15" x14ac:dyDescent="0.25">
      <c r="A25" s="1">
        <v>4000</v>
      </c>
      <c r="B25" s="1">
        <v>1</v>
      </c>
      <c r="C25" s="8">
        <v>1</v>
      </c>
      <c r="D25" s="6">
        <v>8.3394999999999992</v>
      </c>
      <c r="E25" s="7">
        <v>1</v>
      </c>
      <c r="F25" s="8">
        <v>93</v>
      </c>
      <c r="G25">
        <v>1</v>
      </c>
      <c r="H25">
        <v>1</v>
      </c>
      <c r="I25">
        <v>0.95692999999999995</v>
      </c>
      <c r="J25">
        <v>0.81513599999999997</v>
      </c>
      <c r="K25">
        <v>1.48953</v>
      </c>
      <c r="L25">
        <v>1.196869</v>
      </c>
      <c r="M25">
        <v>0.99606799999999995</v>
      </c>
      <c r="N25">
        <v>1.0261039999999999</v>
      </c>
      <c r="O25">
        <v>0.52356000000000003</v>
      </c>
    </row>
    <row r="26" spans="1:15" x14ac:dyDescent="0.25">
      <c r="A26" s="1">
        <v>4017</v>
      </c>
      <c r="B26" s="1">
        <v>1</v>
      </c>
      <c r="C26" s="8">
        <v>1</v>
      </c>
      <c r="D26" s="6">
        <v>9.0300999999999991</v>
      </c>
      <c r="E26" s="7">
        <v>1</v>
      </c>
      <c r="F26" s="8">
        <v>94</v>
      </c>
      <c r="G26">
        <v>0</v>
      </c>
      <c r="H26">
        <v>1</v>
      </c>
      <c r="I26">
        <v>0.86161500000000002</v>
      </c>
      <c r="J26">
        <v>2.9879519999999999</v>
      </c>
      <c r="K26">
        <v>6.341539</v>
      </c>
      <c r="L26">
        <v>5.5410740000000001</v>
      </c>
      <c r="M26">
        <v>1.7559480000000001</v>
      </c>
      <c r="N26">
        <v>1.646533</v>
      </c>
      <c r="O26">
        <v>12.04189</v>
      </c>
    </row>
    <row r="27" spans="1:15" x14ac:dyDescent="0.25">
      <c r="A27" s="1">
        <v>4020</v>
      </c>
      <c r="B27" s="1">
        <v>2</v>
      </c>
      <c r="C27" s="5">
        <v>0</v>
      </c>
      <c r="D27" s="6">
        <v>8.9199000000000002</v>
      </c>
      <c r="E27" s="7">
        <v>0</v>
      </c>
      <c r="F27" s="8">
        <v>114</v>
      </c>
      <c r="G27">
        <v>0</v>
      </c>
      <c r="H27">
        <v>1</v>
      </c>
      <c r="I27">
        <v>0.11274099999999999</v>
      </c>
      <c r="J27">
        <v>0.36798799999999998</v>
      </c>
      <c r="K27">
        <v>1.179467</v>
      </c>
      <c r="L27">
        <v>0.48164699999999999</v>
      </c>
      <c r="M27">
        <v>0.38868399999999997</v>
      </c>
      <c r="N27">
        <v>0.19972999999999999</v>
      </c>
      <c r="O27">
        <v>0.52356000000000003</v>
      </c>
    </row>
    <row r="28" spans="1:15" x14ac:dyDescent="0.25">
      <c r="A28" s="1">
        <v>4021</v>
      </c>
      <c r="B28" s="1">
        <v>1</v>
      </c>
      <c r="C28" s="8">
        <v>1</v>
      </c>
      <c r="D28" s="6">
        <v>9.0821000000000005</v>
      </c>
      <c r="E28" s="7">
        <v>1</v>
      </c>
      <c r="F28" s="8">
        <v>137</v>
      </c>
      <c r="G28">
        <v>1</v>
      </c>
      <c r="H28">
        <v>1</v>
      </c>
      <c r="I28">
        <v>0.26530999999999999</v>
      </c>
      <c r="J28">
        <v>0.51291200000000003</v>
      </c>
      <c r="K28">
        <v>0.58973699999999996</v>
      </c>
      <c r="L28">
        <v>1.4137949999999999</v>
      </c>
      <c r="M28">
        <v>0.92127800000000004</v>
      </c>
      <c r="N28">
        <v>0.509274</v>
      </c>
      <c r="O28">
        <v>0.52356000000000003</v>
      </c>
    </row>
    <row r="29" spans="1:15" x14ac:dyDescent="0.25">
      <c r="A29" s="1">
        <v>4026</v>
      </c>
      <c r="B29" s="1">
        <v>2</v>
      </c>
      <c r="C29" s="8">
        <v>1</v>
      </c>
      <c r="D29" s="6">
        <v>10.829599999999999</v>
      </c>
      <c r="E29" s="7">
        <v>1</v>
      </c>
      <c r="F29" s="8">
        <v>114</v>
      </c>
      <c r="G29">
        <v>1</v>
      </c>
      <c r="H29">
        <v>1</v>
      </c>
      <c r="I29">
        <v>2.2472949999999998</v>
      </c>
      <c r="J29">
        <v>3.667214</v>
      </c>
      <c r="K29">
        <v>6.907203</v>
      </c>
      <c r="L29">
        <v>5.1449559999999996</v>
      </c>
      <c r="M29">
        <v>1.451076</v>
      </c>
      <c r="N29">
        <v>1.1828719999999999</v>
      </c>
      <c r="O29">
        <v>8.4656079999999996</v>
      </c>
    </row>
    <row r="30" spans="1:15" x14ac:dyDescent="0.25">
      <c r="A30" s="1">
        <v>4028</v>
      </c>
      <c r="B30" s="1">
        <v>1</v>
      </c>
      <c r="C30" s="8">
        <v>1</v>
      </c>
      <c r="D30" s="6">
        <v>7.7774999999999999</v>
      </c>
      <c r="E30" s="7">
        <v>1</v>
      </c>
      <c r="F30" s="8">
        <v>128</v>
      </c>
      <c r="G30">
        <v>1</v>
      </c>
      <c r="H30">
        <v>1</v>
      </c>
      <c r="I30">
        <v>0.146066</v>
      </c>
      <c r="J30">
        <v>0.35974099999999998</v>
      </c>
      <c r="K30">
        <v>1.0563640000000001</v>
      </c>
      <c r="L30">
        <v>0.637486</v>
      </c>
      <c r="M30">
        <v>0.45741199999999999</v>
      </c>
      <c r="N30">
        <v>0.36279299999999998</v>
      </c>
      <c r="O30">
        <v>0.52356000000000003</v>
      </c>
    </row>
    <row r="31" spans="1:15" x14ac:dyDescent="0.25">
      <c r="A31" s="1">
        <v>4030</v>
      </c>
      <c r="B31" s="1">
        <v>1</v>
      </c>
      <c r="C31" s="8">
        <v>1</v>
      </c>
      <c r="D31" s="6">
        <v>8.3833000000000002</v>
      </c>
      <c r="E31" s="7">
        <v>1</v>
      </c>
      <c r="F31" s="8">
        <v>100</v>
      </c>
      <c r="G31">
        <v>1</v>
      </c>
      <c r="H31">
        <v>1</v>
      </c>
      <c r="I31">
        <v>0.18834100000000001</v>
      </c>
      <c r="J31">
        <v>0.35087000000000002</v>
      </c>
      <c r="K31">
        <v>1.4996640000000001</v>
      </c>
      <c r="L31">
        <v>1.2623789999999999</v>
      </c>
      <c r="M31">
        <v>0.79586999999999997</v>
      </c>
      <c r="N31">
        <v>0.23997099999999999</v>
      </c>
      <c r="O31">
        <v>1.0471200000000001</v>
      </c>
    </row>
    <row r="32" spans="1:15" x14ac:dyDescent="0.25">
      <c r="A32" s="1">
        <v>4034</v>
      </c>
      <c r="B32" s="1">
        <v>1</v>
      </c>
      <c r="C32" s="5">
        <v>0</v>
      </c>
      <c r="D32" s="6">
        <v>11.2628</v>
      </c>
      <c r="E32" s="7">
        <v>1</v>
      </c>
      <c r="F32" s="8">
        <v>115</v>
      </c>
      <c r="G32">
        <v>1</v>
      </c>
      <c r="H32">
        <v>1</v>
      </c>
      <c r="I32">
        <v>0.27351300000000001</v>
      </c>
      <c r="J32">
        <v>0.918713</v>
      </c>
      <c r="K32">
        <v>2.2732519999999998</v>
      </c>
      <c r="L32">
        <v>2.2754620000000001</v>
      </c>
      <c r="M32">
        <v>0.51788000000000001</v>
      </c>
      <c r="N32">
        <v>0.21037700000000001</v>
      </c>
      <c r="O32">
        <v>1.570681</v>
      </c>
    </row>
    <row r="33" spans="1:15" x14ac:dyDescent="0.25">
      <c r="A33" s="1">
        <v>4043</v>
      </c>
      <c r="B33" s="1">
        <v>2</v>
      </c>
      <c r="C33" s="8">
        <v>1</v>
      </c>
      <c r="D33" s="6">
        <v>12.8323</v>
      </c>
      <c r="E33" s="7">
        <v>1</v>
      </c>
      <c r="F33" s="8">
        <v>124</v>
      </c>
      <c r="G33">
        <v>1</v>
      </c>
      <c r="H33">
        <v>0</v>
      </c>
      <c r="I33">
        <v>1.6000460000000001</v>
      </c>
      <c r="J33">
        <v>5.0402420000000001</v>
      </c>
      <c r="K33">
        <v>7.1074770000000003</v>
      </c>
      <c r="L33">
        <v>6.528168</v>
      </c>
      <c r="M33">
        <v>1.4034040000000001</v>
      </c>
      <c r="N33">
        <v>1.621267</v>
      </c>
      <c r="O33">
        <v>5.2356020000000001</v>
      </c>
    </row>
    <row r="34" spans="1:15" x14ac:dyDescent="0.25">
      <c r="A34" s="1">
        <v>4045</v>
      </c>
      <c r="B34" s="1">
        <v>1</v>
      </c>
      <c r="C34" s="8">
        <v>1</v>
      </c>
      <c r="D34" s="6">
        <v>12.936299999999999</v>
      </c>
      <c r="E34" s="7">
        <v>1</v>
      </c>
      <c r="F34" s="8">
        <v>137</v>
      </c>
      <c r="G34">
        <v>1</v>
      </c>
      <c r="H34" t="s">
        <v>14</v>
      </c>
      <c r="I34">
        <v>1.945497</v>
      </c>
      <c r="J34">
        <v>1.287482</v>
      </c>
      <c r="K34">
        <v>3.953681</v>
      </c>
      <c r="L34">
        <v>3.412839</v>
      </c>
      <c r="M34">
        <v>1.5702389999999999</v>
      </c>
      <c r="N34">
        <v>1.305485</v>
      </c>
      <c r="O34">
        <v>2.0942409999999998</v>
      </c>
    </row>
    <row r="35" spans="1:15" x14ac:dyDescent="0.25">
      <c r="A35" s="1">
        <v>4047</v>
      </c>
      <c r="B35" s="1">
        <v>1</v>
      </c>
      <c r="C35" s="8">
        <v>1</v>
      </c>
      <c r="D35" s="6">
        <v>8.7940000000000005</v>
      </c>
      <c r="E35" s="7">
        <v>1</v>
      </c>
      <c r="F35" s="8">
        <v>128</v>
      </c>
      <c r="G35">
        <v>1</v>
      </c>
      <c r="H35">
        <v>0</v>
      </c>
      <c r="I35">
        <v>1.612681</v>
      </c>
      <c r="J35">
        <v>4.3271470000000001</v>
      </c>
      <c r="K35">
        <v>1.036877</v>
      </c>
      <c r="L35">
        <v>3.051021</v>
      </c>
      <c r="M35">
        <v>0.97330300000000003</v>
      </c>
      <c r="N35">
        <v>0.40371699999999999</v>
      </c>
      <c r="O35">
        <v>3.1413609999999998</v>
      </c>
    </row>
    <row r="36" spans="1:15" x14ac:dyDescent="0.25">
      <c r="A36" s="1">
        <v>4050</v>
      </c>
      <c r="B36" s="1">
        <v>1</v>
      </c>
      <c r="C36" s="8">
        <v>1</v>
      </c>
      <c r="D36" s="6">
        <v>7.5284000000000004</v>
      </c>
      <c r="E36" s="7">
        <v>1</v>
      </c>
      <c r="F36" s="8">
        <v>124</v>
      </c>
      <c r="G36">
        <v>1</v>
      </c>
      <c r="H36">
        <v>0</v>
      </c>
      <c r="I36">
        <v>0.347995</v>
      </c>
      <c r="J36">
        <v>0.69557899999999995</v>
      </c>
      <c r="K36">
        <v>0.79894699999999996</v>
      </c>
      <c r="L36">
        <v>0.69270399999999999</v>
      </c>
      <c r="M36">
        <v>0.48717100000000002</v>
      </c>
      <c r="N36">
        <v>0.68435800000000002</v>
      </c>
      <c r="O36">
        <v>0.52356000000000003</v>
      </c>
    </row>
    <row r="37" spans="1:15" x14ac:dyDescent="0.25">
      <c r="A37" s="1">
        <v>4065</v>
      </c>
      <c r="B37" s="1">
        <v>1</v>
      </c>
      <c r="C37" s="5">
        <v>0</v>
      </c>
      <c r="D37" s="6">
        <v>9.2737999999999996</v>
      </c>
      <c r="E37" s="7">
        <v>1</v>
      </c>
      <c r="F37" s="8">
        <v>142</v>
      </c>
      <c r="G37">
        <v>0</v>
      </c>
      <c r="H37">
        <v>0</v>
      </c>
      <c r="I37">
        <v>3.161257</v>
      </c>
      <c r="J37">
        <v>5.6171150000000001</v>
      </c>
      <c r="K37">
        <v>9.1478940000000009</v>
      </c>
      <c r="L37">
        <v>6.5813410000000001</v>
      </c>
      <c r="M37">
        <v>2.895343</v>
      </c>
      <c r="N37">
        <v>2.5744180000000001</v>
      </c>
      <c r="O37">
        <v>9.4240840000000006</v>
      </c>
    </row>
    <row r="38" spans="1:15" x14ac:dyDescent="0.25">
      <c r="A38" s="1">
        <v>4074</v>
      </c>
      <c r="B38" s="1">
        <v>1</v>
      </c>
      <c r="C38" s="5">
        <v>1</v>
      </c>
      <c r="D38" s="6">
        <v>11.6982</v>
      </c>
      <c r="E38" s="7">
        <v>1</v>
      </c>
      <c r="F38" s="8">
        <v>114</v>
      </c>
      <c r="G38">
        <v>1</v>
      </c>
      <c r="H38">
        <v>0</v>
      </c>
      <c r="I38">
        <v>0.178309</v>
      </c>
      <c r="J38">
        <v>0.19584799999999999</v>
      </c>
      <c r="K38">
        <v>0.91032299999999999</v>
      </c>
      <c r="L38">
        <v>0.75598699999999996</v>
      </c>
      <c r="M38">
        <v>0.30017100000000002</v>
      </c>
      <c r="N38">
        <v>0.28526699999999999</v>
      </c>
      <c r="O38">
        <v>0.52356000000000003</v>
      </c>
    </row>
    <row r="39" spans="1:15" x14ac:dyDescent="0.25">
      <c r="A39" s="1">
        <v>4076</v>
      </c>
      <c r="B39" s="1">
        <v>1</v>
      </c>
      <c r="C39" s="8">
        <v>1</v>
      </c>
      <c r="D39" s="6">
        <v>8.8979999999999997</v>
      </c>
      <c r="E39" s="7">
        <v>1</v>
      </c>
      <c r="F39" s="8">
        <v>138</v>
      </c>
      <c r="G39">
        <v>1</v>
      </c>
      <c r="H39">
        <v>0</v>
      </c>
      <c r="I39">
        <v>0.475074</v>
      </c>
      <c r="J39">
        <v>1.4438679999999999</v>
      </c>
      <c r="K39">
        <v>5.8542269999999998</v>
      </c>
      <c r="L39">
        <v>9.3794609999999992</v>
      </c>
      <c r="M39">
        <v>1.846212</v>
      </c>
      <c r="N39">
        <v>1.5803970000000001</v>
      </c>
      <c r="O39">
        <v>12.56545</v>
      </c>
    </row>
    <row r="40" spans="1:15" x14ac:dyDescent="0.25">
      <c r="A40" s="1">
        <v>4078</v>
      </c>
      <c r="B40" s="1">
        <v>1</v>
      </c>
      <c r="C40" s="8">
        <v>1</v>
      </c>
      <c r="D40" s="6">
        <v>11.432600000000001</v>
      </c>
      <c r="E40" s="7">
        <v>1</v>
      </c>
      <c r="F40" s="8">
        <v>122</v>
      </c>
      <c r="G40">
        <v>1</v>
      </c>
      <c r="H40">
        <v>0</v>
      </c>
      <c r="I40">
        <v>6.2485229999999996</v>
      </c>
      <c r="J40">
        <v>4.4824039999999998</v>
      </c>
      <c r="K40">
        <v>6.9426769999999998</v>
      </c>
      <c r="L40">
        <v>6.5651890000000002</v>
      </c>
      <c r="M40">
        <v>3.2489150000000002</v>
      </c>
      <c r="N40">
        <v>3.6694170000000002</v>
      </c>
      <c r="O40">
        <v>10.4712</v>
      </c>
    </row>
    <row r="42" spans="1:15" s="3" customFormat="1" x14ac:dyDescent="0.25">
      <c r="A42" s="3" t="s">
        <v>22</v>
      </c>
      <c r="C42" s="3">
        <f>SUM(C25:C40)</f>
        <v>13</v>
      </c>
      <c r="D42" s="3">
        <f>AVERAGE(D25:D40)</f>
        <v>9.8136500000000009</v>
      </c>
      <c r="E42" s="3">
        <f>SUM(E25:E40)</f>
        <v>15</v>
      </c>
      <c r="F42" s="3">
        <f>AVERAGE(F25:F40)</f>
        <v>120.25</v>
      </c>
      <c r="G42" s="3">
        <f>SUM(G25:G40)</f>
        <v>13</v>
      </c>
      <c r="H42" s="3">
        <f>SUM(H25:H40)</f>
        <v>8</v>
      </c>
      <c r="I42" s="3">
        <f>AVERAGE(I25:I40)</f>
        <v>1.2888245625000001</v>
      </c>
      <c r="J42" s="3">
        <f t="shared" ref="J42:N42" si="4">AVERAGE(J25:J40)</f>
        <v>2.0668881875</v>
      </c>
      <c r="K42" s="3">
        <f t="shared" si="4"/>
        <v>3.5680536875</v>
      </c>
      <c r="L42" s="3">
        <f t="shared" si="4"/>
        <v>3.432523625</v>
      </c>
      <c r="M42" s="3">
        <f t="shared" si="4"/>
        <v>1.2505608750000001</v>
      </c>
      <c r="N42" s="3">
        <f t="shared" si="4"/>
        <v>1.09387375</v>
      </c>
      <c r="O42" s="4">
        <f t="shared" ref="O42" si="5">AVERAGE(O25:O40)</f>
        <v>4.3249123125000004</v>
      </c>
    </row>
    <row r="43" spans="1:15" s="3" customFormat="1" x14ac:dyDescent="0.25">
      <c r="A43" s="3" t="s">
        <v>23</v>
      </c>
      <c r="D43" s="3">
        <f>STDEV(D25:D40)</f>
        <v>1.7487642616049317</v>
      </c>
      <c r="F43" s="3">
        <f>STDEV(F25:F40)</f>
        <v>15.246857599737288</v>
      </c>
      <c r="I43" s="3">
        <f>STDEV(I25:I40)</f>
        <v>1.6064052688353569</v>
      </c>
      <c r="J43" s="3">
        <f t="shared" ref="J43:N43" si="6">STDEV(J25:J40)</f>
        <v>1.9359769818794925</v>
      </c>
      <c r="K43" s="3">
        <f t="shared" si="6"/>
        <v>2.9615908224614405</v>
      </c>
      <c r="L43" s="3">
        <f t="shared" si="6"/>
        <v>2.8108618694444565</v>
      </c>
      <c r="M43" s="3">
        <f t="shared" si="6"/>
        <v>0.86895561906009711</v>
      </c>
      <c r="N43" s="3">
        <f t="shared" si="6"/>
        <v>0.97249910273607287</v>
      </c>
      <c r="O43" s="4">
        <f t="shared" ref="O43" si="7">STDEV(O25:O40)</f>
        <v>4.6232701552823086</v>
      </c>
    </row>
    <row r="44" spans="1:15" s="3" customFormat="1" x14ac:dyDescent="0.25">
      <c r="O44" s="4"/>
    </row>
    <row r="45" spans="1:15" x14ac:dyDescent="0.25">
      <c r="A45" t="s">
        <v>21</v>
      </c>
      <c r="C45">
        <f t="shared" ref="C45:N45" si="8">TTEST(C3:C18,C25:C40,2,3)</f>
        <v>1</v>
      </c>
      <c r="D45">
        <f t="shared" si="8"/>
        <v>0.97652478793908548</v>
      </c>
      <c r="E45">
        <f t="shared" si="8"/>
        <v>1</v>
      </c>
      <c r="F45">
        <f t="shared" si="8"/>
        <v>0.98971870298520237</v>
      </c>
      <c r="G45">
        <f t="shared" si="8"/>
        <v>1</v>
      </c>
      <c r="H45">
        <f t="shared" si="8"/>
        <v>0.85871705644443885</v>
      </c>
      <c r="I45">
        <f t="shared" si="8"/>
        <v>0.34975499799288945</v>
      </c>
      <c r="J45">
        <f t="shared" si="8"/>
        <v>0.45553563882141979</v>
      </c>
      <c r="K45">
        <f t="shared" si="8"/>
        <v>0.58745269032544856</v>
      </c>
      <c r="L45">
        <f t="shared" si="8"/>
        <v>0.99817072749469216</v>
      </c>
      <c r="M45">
        <f t="shared" si="8"/>
        <v>0.97437342808549932</v>
      </c>
      <c r="N45">
        <f t="shared" si="8"/>
        <v>0.85604706779097539</v>
      </c>
      <c r="O45" s="4">
        <f t="shared" ref="O45" si="9">TTEST(O3:O18,O25:O40,2,3)</f>
        <v>0.47876669603315292</v>
      </c>
    </row>
    <row r="46" spans="1:15" x14ac:dyDescent="0.25">
      <c r="C46" s="5"/>
    </row>
  </sheetData>
  <sortState ref="A3:N18">
    <sortCondition ref="A3:A18"/>
    <sortCondition ref="B3:B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3"/>
  <sheetViews>
    <sheetView topLeftCell="A4" workbookViewId="0">
      <selection activeCell="AT18" sqref="AT18"/>
    </sheetView>
  </sheetViews>
  <sheetFormatPr defaultRowHeight="15" x14ac:dyDescent="0.25"/>
  <cols>
    <col min="2" max="2" width="9.140625" style="88"/>
    <col min="4" max="4" width="9.140625" style="88"/>
    <col min="14" max="14" width="10.42578125" customWidth="1"/>
    <col min="16" max="16" width="27.42578125" customWidth="1"/>
    <col min="24" max="27" width="9.140625" style="4"/>
    <col min="34" max="38" width="9.140625" style="60"/>
    <col min="47" max="47" width="9.140625" style="61"/>
  </cols>
  <sheetData>
    <row r="1" spans="1:64" s="2" customFormat="1" x14ac:dyDescent="0.25">
      <c r="A1" s="2" t="s">
        <v>0</v>
      </c>
      <c r="B1" s="2" t="s">
        <v>248</v>
      </c>
      <c r="C1" s="2" t="s">
        <v>1</v>
      </c>
      <c r="D1" s="2" t="s">
        <v>239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59" t="s">
        <v>111</v>
      </c>
      <c r="N1" s="59" t="s">
        <v>112</v>
      </c>
      <c r="O1" s="59" t="s">
        <v>113</v>
      </c>
      <c r="P1" s="59" t="s">
        <v>8</v>
      </c>
      <c r="Q1" s="2" t="s">
        <v>114</v>
      </c>
      <c r="R1" s="82" t="s">
        <v>11</v>
      </c>
      <c r="S1" s="82" t="s">
        <v>115</v>
      </c>
      <c r="T1" s="2" t="s">
        <v>116</v>
      </c>
      <c r="U1" s="2" t="s">
        <v>117</v>
      </c>
      <c r="V1" s="81" t="s">
        <v>118</v>
      </c>
      <c r="W1" s="81" t="s">
        <v>119</v>
      </c>
      <c r="X1" s="81" t="s">
        <v>220</v>
      </c>
      <c r="Y1" s="81" t="s">
        <v>221</v>
      </c>
      <c r="Z1" s="81" t="s">
        <v>222</v>
      </c>
      <c r="AA1" s="81" t="s">
        <v>223</v>
      </c>
      <c r="AB1" s="80" t="s">
        <v>15</v>
      </c>
      <c r="AC1" s="80" t="s">
        <v>16</v>
      </c>
      <c r="AD1" s="80" t="s">
        <v>17</v>
      </c>
      <c r="AE1" s="80" t="s">
        <v>18</v>
      </c>
      <c r="AF1" s="80" t="s">
        <v>19</v>
      </c>
      <c r="AG1" s="80" t="s">
        <v>20</v>
      </c>
      <c r="AH1" s="62" t="s">
        <v>120</v>
      </c>
      <c r="AI1" s="62" t="s">
        <v>121</v>
      </c>
      <c r="AJ1" s="62" t="s">
        <v>122</v>
      </c>
      <c r="AK1" s="62" t="s">
        <v>123</v>
      </c>
      <c r="AL1" s="62" t="s">
        <v>124</v>
      </c>
      <c r="AM1" s="80" t="s">
        <v>98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57" t="s">
        <v>132</v>
      </c>
      <c r="AV1" s="2" t="s">
        <v>2</v>
      </c>
      <c r="AW1" s="2" t="s">
        <v>133</v>
      </c>
      <c r="AX1" s="2" t="s">
        <v>134</v>
      </c>
      <c r="AY1" s="2" t="s">
        <v>7</v>
      </c>
      <c r="AZ1" s="2" t="s">
        <v>135</v>
      </c>
      <c r="BA1" s="2" t="s">
        <v>136</v>
      </c>
      <c r="BB1" s="2" t="s">
        <v>137</v>
      </c>
      <c r="BC1" s="2" t="s">
        <v>138</v>
      </c>
      <c r="BD1" s="2" t="s">
        <v>139</v>
      </c>
      <c r="BE1" s="2" t="s">
        <v>140</v>
      </c>
      <c r="BF1" s="2" t="s">
        <v>141</v>
      </c>
      <c r="BG1" s="2" t="s">
        <v>142</v>
      </c>
      <c r="BH1" s="2" t="s">
        <v>143</v>
      </c>
      <c r="BI1" s="2" t="s">
        <v>144</v>
      </c>
      <c r="BJ1" s="2" t="s">
        <v>145</v>
      </c>
      <c r="BK1" s="2" t="s">
        <v>146</v>
      </c>
      <c r="BL1" s="2" t="s">
        <v>147</v>
      </c>
    </row>
    <row r="2" spans="1:64" s="4" customFormat="1" x14ac:dyDescent="0.25">
      <c r="A2" s="92">
        <v>4000</v>
      </c>
      <c r="B2" s="92" t="s">
        <v>91</v>
      </c>
      <c r="C2" s="4">
        <v>1</v>
      </c>
      <c r="D2" s="88" t="s">
        <v>25</v>
      </c>
      <c r="E2" s="4">
        <v>7.5339</v>
      </c>
      <c r="F2" s="4" t="s">
        <v>26</v>
      </c>
      <c r="G2" s="4" t="s">
        <v>28</v>
      </c>
      <c r="H2" s="4" t="s">
        <v>148</v>
      </c>
      <c r="I2" s="4" t="s">
        <v>149</v>
      </c>
      <c r="L2" s="4" t="s">
        <v>150</v>
      </c>
      <c r="M2" s="32" t="s">
        <v>34</v>
      </c>
      <c r="N2" s="94" t="s">
        <v>151</v>
      </c>
      <c r="O2" s="36" t="s">
        <v>152</v>
      </c>
      <c r="P2" s="37" t="s">
        <v>9</v>
      </c>
      <c r="Q2" s="4" t="s">
        <v>29</v>
      </c>
      <c r="R2" s="4" t="s">
        <v>12</v>
      </c>
      <c r="S2" s="33" t="s">
        <v>30</v>
      </c>
      <c r="U2" s="4" t="s">
        <v>153</v>
      </c>
      <c r="V2" s="4">
        <v>0.65</v>
      </c>
      <c r="W2" s="4">
        <v>0.8</v>
      </c>
      <c r="X2" s="67">
        <v>2698.38</v>
      </c>
      <c r="Y2" s="67">
        <v>2805.44</v>
      </c>
      <c r="Z2" s="71">
        <v>3158.5</v>
      </c>
      <c r="AA2" s="71">
        <v>2821</v>
      </c>
      <c r="AB2" s="35">
        <v>0.95692999999999995</v>
      </c>
      <c r="AC2" s="35">
        <v>0.81513599999999997</v>
      </c>
      <c r="AD2" s="35">
        <v>1.48953</v>
      </c>
      <c r="AE2" s="35">
        <v>1.196869</v>
      </c>
      <c r="AF2" s="35">
        <v>0.99606799999999995</v>
      </c>
      <c r="AG2" s="35">
        <v>1.0261039999999999</v>
      </c>
      <c r="AH2" s="60">
        <v>1.2527269999999999</v>
      </c>
      <c r="AI2" s="60">
        <v>1.4375020000000001</v>
      </c>
      <c r="AJ2" s="60">
        <v>0.223027</v>
      </c>
      <c r="AK2" s="60">
        <v>0</v>
      </c>
      <c r="AL2" s="60">
        <v>0</v>
      </c>
      <c r="AM2" s="35">
        <v>0.52356000000000003</v>
      </c>
      <c r="AN2" s="4">
        <v>20</v>
      </c>
      <c r="AO2" s="4">
        <v>15</v>
      </c>
      <c r="AP2" s="4">
        <v>8</v>
      </c>
      <c r="AQ2" s="4">
        <v>2</v>
      </c>
      <c r="AR2" s="4">
        <v>2</v>
      </c>
      <c r="AS2" s="4">
        <v>7</v>
      </c>
      <c r="AT2" s="4">
        <v>9</v>
      </c>
      <c r="AU2" s="61">
        <v>2</v>
      </c>
      <c r="AV2" s="4" t="s">
        <v>3</v>
      </c>
      <c r="AW2" s="4">
        <v>111</v>
      </c>
      <c r="AX2" s="4">
        <v>77</v>
      </c>
      <c r="AY2" s="4">
        <v>93</v>
      </c>
      <c r="AZ2" s="4">
        <v>56</v>
      </c>
      <c r="BA2" s="4">
        <v>37</v>
      </c>
      <c r="BB2" s="4">
        <v>59</v>
      </c>
      <c r="BC2" s="4">
        <v>33</v>
      </c>
      <c r="BD2" s="4">
        <v>115</v>
      </c>
      <c r="BE2" s="4">
        <v>120</v>
      </c>
      <c r="BF2" s="4">
        <v>106</v>
      </c>
      <c r="BG2" s="4">
        <v>81</v>
      </c>
      <c r="BH2" s="4">
        <v>137</v>
      </c>
      <c r="BI2" s="4">
        <v>60</v>
      </c>
      <c r="BJ2" s="4">
        <v>61</v>
      </c>
      <c r="BK2" s="4">
        <v>72</v>
      </c>
      <c r="BL2" s="4">
        <f>(BH2+BI2+BJ2+BK2)/4</f>
        <v>82.5</v>
      </c>
    </row>
    <row r="3" spans="1:64" s="4" customFormat="1" x14ac:dyDescent="0.25">
      <c r="A3" s="92">
        <v>4017</v>
      </c>
      <c r="B3" s="92" t="s">
        <v>249</v>
      </c>
      <c r="C3" s="4">
        <v>1</v>
      </c>
      <c r="D3" s="88" t="s">
        <v>25</v>
      </c>
      <c r="E3" s="4">
        <v>8.8131000000000004</v>
      </c>
      <c r="F3" s="4" t="s">
        <v>26</v>
      </c>
      <c r="G3" s="4" t="s">
        <v>28</v>
      </c>
      <c r="H3" s="4" t="s">
        <v>154</v>
      </c>
      <c r="I3" s="4" t="s">
        <v>29</v>
      </c>
      <c r="J3" s="4" t="s">
        <v>29</v>
      </c>
      <c r="L3" s="4" t="s">
        <v>155</v>
      </c>
      <c r="M3" s="32" t="s">
        <v>34</v>
      </c>
      <c r="N3" s="36" t="s">
        <v>156</v>
      </c>
      <c r="O3" s="36" t="s">
        <v>152</v>
      </c>
      <c r="P3" s="37" t="s">
        <v>10</v>
      </c>
      <c r="Q3" s="4" t="s">
        <v>29</v>
      </c>
      <c r="R3" s="4" t="s">
        <v>12</v>
      </c>
      <c r="S3" s="33" t="s">
        <v>30</v>
      </c>
      <c r="U3" s="34" t="s">
        <v>157</v>
      </c>
      <c r="V3" s="4">
        <v>0.73</v>
      </c>
      <c r="W3" s="4">
        <v>0.92</v>
      </c>
      <c r="X3" s="67">
        <v>2044.65</v>
      </c>
      <c r="Y3" s="67">
        <v>1623.42</v>
      </c>
      <c r="Z3" s="71">
        <v>2213.5</v>
      </c>
      <c r="AA3" s="71">
        <v>1584</v>
      </c>
      <c r="AB3" s="35">
        <v>0.86161500000000002</v>
      </c>
      <c r="AC3" s="35">
        <v>2.9879519999999999</v>
      </c>
      <c r="AD3" s="35">
        <v>6.341539</v>
      </c>
      <c r="AE3" s="35">
        <v>5.5410740000000001</v>
      </c>
      <c r="AF3" s="35">
        <v>1.7559480000000001</v>
      </c>
      <c r="AG3" s="35">
        <v>1.646533</v>
      </c>
      <c r="AH3" s="60">
        <v>5.6583069999999998</v>
      </c>
      <c r="AI3" s="60">
        <v>5.2302569999999999</v>
      </c>
      <c r="AJ3" s="60">
        <v>0.70511400000000002</v>
      </c>
      <c r="AK3" s="60">
        <v>22</v>
      </c>
      <c r="AL3" s="60">
        <v>0</v>
      </c>
      <c r="AM3" s="35">
        <v>12.041885000000001</v>
      </c>
      <c r="AN3" s="4">
        <v>24</v>
      </c>
      <c r="AO3" s="4">
        <v>14</v>
      </c>
      <c r="AP3" s="4">
        <v>8</v>
      </c>
      <c r="AQ3" s="4">
        <v>5</v>
      </c>
      <c r="AR3" s="4">
        <v>7</v>
      </c>
      <c r="AS3" s="4">
        <v>11</v>
      </c>
      <c r="AT3" s="4">
        <v>18</v>
      </c>
      <c r="AU3" s="61">
        <v>0</v>
      </c>
      <c r="AV3" s="4" t="s">
        <v>3</v>
      </c>
      <c r="AW3" s="4">
        <v>95</v>
      </c>
      <c r="AX3" s="4">
        <v>95</v>
      </c>
      <c r="AY3" s="4">
        <v>94</v>
      </c>
      <c r="AZ3" s="4">
        <v>49</v>
      </c>
      <c r="BA3" s="4">
        <v>37</v>
      </c>
      <c r="BB3" s="4">
        <v>44</v>
      </c>
      <c r="BC3" s="4">
        <v>57</v>
      </c>
      <c r="BD3" s="4">
        <v>115</v>
      </c>
      <c r="BE3" s="4">
        <v>82</v>
      </c>
      <c r="BF3" s="4">
        <v>92</v>
      </c>
      <c r="BG3" s="4">
        <v>92</v>
      </c>
      <c r="BH3" s="4">
        <v>81</v>
      </c>
      <c r="BI3" s="4">
        <v>86</v>
      </c>
      <c r="BJ3" s="4" t="s">
        <v>158</v>
      </c>
      <c r="BK3" s="4">
        <v>83</v>
      </c>
      <c r="BL3" s="4" t="e">
        <f t="shared" ref="BL3:BL17" si="0">(BH3+BI3+BJ3+BK3)/4</f>
        <v>#VALUE!</v>
      </c>
    </row>
    <row r="4" spans="1:64" s="4" customFormat="1" x14ac:dyDescent="0.25">
      <c r="A4" s="92">
        <v>4020</v>
      </c>
      <c r="B4" s="92" t="s">
        <v>249</v>
      </c>
      <c r="C4" s="4">
        <v>2</v>
      </c>
      <c r="D4" s="88" t="s">
        <v>25</v>
      </c>
      <c r="E4" s="79">
        <v>8.4763999999999999</v>
      </c>
      <c r="F4" s="4" t="s">
        <v>36</v>
      </c>
      <c r="G4" s="4" t="s">
        <v>28</v>
      </c>
      <c r="K4" s="4" t="s">
        <v>159</v>
      </c>
      <c r="M4" s="32" t="s">
        <v>160</v>
      </c>
      <c r="N4" s="36" t="s">
        <v>161</v>
      </c>
      <c r="O4" s="36" t="s">
        <v>162</v>
      </c>
      <c r="P4" s="37" t="s">
        <v>10</v>
      </c>
      <c r="Q4" s="4" t="s">
        <v>29</v>
      </c>
      <c r="R4" s="4" t="s">
        <v>12</v>
      </c>
      <c r="S4" s="33" t="s">
        <v>30</v>
      </c>
      <c r="U4" s="4" t="s">
        <v>163</v>
      </c>
      <c r="V4" s="30">
        <v>0.75</v>
      </c>
      <c r="W4" s="30">
        <v>0.92</v>
      </c>
      <c r="X4" s="67">
        <v>2728.21</v>
      </c>
      <c r="Y4" s="67">
        <v>2538.6799999999998</v>
      </c>
      <c r="Z4" s="71">
        <v>3313</v>
      </c>
      <c r="AA4" s="71">
        <v>2495</v>
      </c>
      <c r="AB4" s="35">
        <v>0.11274099999999999</v>
      </c>
      <c r="AC4" s="35">
        <v>0.36798799999999998</v>
      </c>
      <c r="AD4" s="35">
        <v>1.179467</v>
      </c>
      <c r="AE4" s="35">
        <v>0.48164699999999999</v>
      </c>
      <c r="AF4" s="35">
        <v>0.38868399999999997</v>
      </c>
      <c r="AG4" s="35">
        <v>0.19972999999999999</v>
      </c>
      <c r="AH4" s="60">
        <v>0.99650300000000003</v>
      </c>
      <c r="AI4" s="60">
        <v>0.66492899999999999</v>
      </c>
      <c r="AJ4" s="60">
        <v>0.110068</v>
      </c>
      <c r="AK4" s="60">
        <v>0</v>
      </c>
      <c r="AL4" s="60">
        <v>0</v>
      </c>
      <c r="AM4" s="35">
        <v>0.52356000000000003</v>
      </c>
      <c r="AN4" s="4">
        <v>10</v>
      </c>
      <c r="AO4" s="4">
        <v>6</v>
      </c>
      <c r="AP4" s="4">
        <v>2</v>
      </c>
      <c r="AQ4" s="4">
        <v>0</v>
      </c>
      <c r="AR4" s="4">
        <v>2</v>
      </c>
      <c r="AS4" s="4">
        <v>7</v>
      </c>
      <c r="AT4" s="4">
        <v>9</v>
      </c>
      <c r="AU4" s="61">
        <v>1</v>
      </c>
      <c r="AV4" s="30" t="s">
        <v>4</v>
      </c>
      <c r="AW4" s="4">
        <v>109</v>
      </c>
      <c r="AX4" s="4">
        <v>116</v>
      </c>
      <c r="AY4" s="4">
        <v>114</v>
      </c>
      <c r="AZ4" s="4">
        <v>56</v>
      </c>
      <c r="BA4" s="4">
        <v>53</v>
      </c>
      <c r="BB4" s="4">
        <v>56</v>
      </c>
      <c r="BC4" s="4">
        <v>66</v>
      </c>
      <c r="BD4" s="4">
        <v>128</v>
      </c>
      <c r="BE4" s="4">
        <v>130</v>
      </c>
      <c r="BF4" s="4">
        <v>111</v>
      </c>
      <c r="BG4" s="4">
        <v>130</v>
      </c>
      <c r="BH4" s="4">
        <v>117</v>
      </c>
      <c r="BI4" s="4">
        <v>69</v>
      </c>
      <c r="BJ4" s="4">
        <v>95</v>
      </c>
      <c r="BK4" s="4">
        <v>134</v>
      </c>
      <c r="BL4" s="4">
        <f t="shared" si="0"/>
        <v>103.75</v>
      </c>
    </row>
    <row r="5" spans="1:64" s="4" customFormat="1" x14ac:dyDescent="0.25">
      <c r="A5" s="92">
        <v>4021</v>
      </c>
      <c r="B5" s="92" t="s">
        <v>249</v>
      </c>
      <c r="C5" s="4">
        <v>1</v>
      </c>
      <c r="D5" s="88" t="s">
        <v>25</v>
      </c>
      <c r="E5" s="4">
        <v>8.8597000000000001</v>
      </c>
      <c r="F5" s="4" t="s">
        <v>26</v>
      </c>
      <c r="G5" s="4" t="s">
        <v>28</v>
      </c>
      <c r="H5" s="4" t="s">
        <v>164</v>
      </c>
      <c r="I5" s="4" t="s">
        <v>165</v>
      </c>
      <c r="K5" s="4" t="s">
        <v>166</v>
      </c>
      <c r="L5" s="4" t="s">
        <v>167</v>
      </c>
      <c r="M5" s="32" t="s">
        <v>37</v>
      </c>
      <c r="N5" s="36" t="s">
        <v>168</v>
      </c>
      <c r="O5" s="36" t="s">
        <v>152</v>
      </c>
      <c r="P5" s="37" t="s">
        <v>9</v>
      </c>
      <c r="Q5" s="4" t="s">
        <v>29</v>
      </c>
      <c r="R5" s="4" t="s">
        <v>12</v>
      </c>
      <c r="S5" s="33" t="s">
        <v>30</v>
      </c>
      <c r="V5" s="4">
        <v>0.35</v>
      </c>
      <c r="W5" s="4">
        <v>0.92</v>
      </c>
      <c r="X5" s="67">
        <v>1244.6199999999999</v>
      </c>
      <c r="Y5" s="67">
        <v>2802.85</v>
      </c>
      <c r="Z5" s="71">
        <v>0</v>
      </c>
      <c r="AA5" s="71">
        <v>2920</v>
      </c>
      <c r="AB5" s="35">
        <v>0.26530999999999999</v>
      </c>
      <c r="AC5" s="35">
        <v>0.51291200000000003</v>
      </c>
      <c r="AD5" s="35">
        <v>0.58973699999999996</v>
      </c>
      <c r="AE5" s="35">
        <v>1.4137949999999999</v>
      </c>
      <c r="AF5" s="35">
        <v>0.92127800000000004</v>
      </c>
      <c r="AG5" s="35">
        <v>0.509274</v>
      </c>
      <c r="AH5" s="60">
        <v>1.3697010000000001</v>
      </c>
      <c r="AI5" s="60">
        <v>1.0987070000000001</v>
      </c>
      <c r="AJ5" s="60">
        <v>9.7414000000000001E-2</v>
      </c>
      <c r="AK5" s="60">
        <v>0</v>
      </c>
      <c r="AL5" s="60">
        <v>0</v>
      </c>
      <c r="AM5" s="35">
        <v>0.52356000000000003</v>
      </c>
      <c r="AN5" s="4">
        <v>19</v>
      </c>
      <c r="AO5" s="4">
        <v>16</v>
      </c>
      <c r="AP5" s="4">
        <v>2</v>
      </c>
      <c r="AQ5" s="4">
        <v>3</v>
      </c>
      <c r="AR5" s="4">
        <v>4</v>
      </c>
      <c r="AS5" s="4">
        <v>9</v>
      </c>
      <c r="AT5" s="4">
        <v>13</v>
      </c>
      <c r="AU5" s="61">
        <v>5</v>
      </c>
      <c r="AV5" s="4" t="s">
        <v>3</v>
      </c>
      <c r="AW5" s="4">
        <v>137</v>
      </c>
      <c r="AX5" s="4">
        <v>128</v>
      </c>
      <c r="AY5" s="4">
        <v>137</v>
      </c>
      <c r="AZ5" s="4">
        <v>73</v>
      </c>
      <c r="BA5" s="4">
        <v>61</v>
      </c>
      <c r="BB5" s="4">
        <v>68</v>
      </c>
      <c r="BC5" s="4">
        <v>70</v>
      </c>
      <c r="BD5" s="4">
        <v>112</v>
      </c>
      <c r="BE5" s="4">
        <v>92</v>
      </c>
      <c r="BF5" s="4">
        <v>123</v>
      </c>
      <c r="BG5" s="4">
        <v>117</v>
      </c>
      <c r="BH5" s="4">
        <v>141</v>
      </c>
      <c r="BI5" s="4">
        <v>78</v>
      </c>
      <c r="BJ5" s="4">
        <v>110</v>
      </c>
      <c r="BK5" s="4">
        <v>95</v>
      </c>
      <c r="BL5" s="4">
        <f t="shared" si="0"/>
        <v>106</v>
      </c>
    </row>
    <row r="6" spans="1:64" s="4" customFormat="1" x14ac:dyDescent="0.25">
      <c r="A6" s="92">
        <v>4026</v>
      </c>
      <c r="B6" s="92" t="s">
        <v>249</v>
      </c>
      <c r="C6" s="4">
        <v>2</v>
      </c>
      <c r="D6" s="88" t="s">
        <v>25</v>
      </c>
      <c r="F6" s="4" t="s">
        <v>26</v>
      </c>
      <c r="G6" s="4" t="s">
        <v>28</v>
      </c>
      <c r="I6" s="4" t="s">
        <v>169</v>
      </c>
      <c r="L6" s="4" t="s">
        <v>170</v>
      </c>
      <c r="M6" s="32" t="s">
        <v>37</v>
      </c>
      <c r="N6" s="38" t="s">
        <v>171</v>
      </c>
      <c r="O6" s="38" t="s">
        <v>172</v>
      </c>
      <c r="P6" s="37" t="s">
        <v>9</v>
      </c>
      <c r="Q6" s="4" t="s">
        <v>29</v>
      </c>
      <c r="R6" s="4" t="s">
        <v>12</v>
      </c>
      <c r="S6" s="33" t="s">
        <v>30</v>
      </c>
      <c r="T6" s="4" t="s">
        <v>173</v>
      </c>
      <c r="U6" s="4" t="s">
        <v>174</v>
      </c>
      <c r="V6" s="4">
        <v>0.96</v>
      </c>
      <c r="W6" s="4">
        <v>0.96</v>
      </c>
      <c r="X6" s="67">
        <v>2215.77</v>
      </c>
      <c r="Y6" s="67">
        <v>1320.35</v>
      </c>
      <c r="Z6" s="71">
        <v>1972</v>
      </c>
      <c r="AA6" s="71">
        <v>1331</v>
      </c>
      <c r="AB6" s="35">
        <v>2.2472949999999998</v>
      </c>
      <c r="AC6" s="35">
        <v>3.667214</v>
      </c>
      <c r="AD6" s="35">
        <v>6.907203</v>
      </c>
      <c r="AE6" s="35">
        <v>5.1449559999999996</v>
      </c>
      <c r="AF6" s="35">
        <v>1.451076</v>
      </c>
      <c r="AG6" s="35">
        <v>1.1828719999999999</v>
      </c>
      <c r="AH6" s="60">
        <v>5.3266960000000001</v>
      </c>
      <c r="AI6" s="60">
        <v>5.5554439999999996</v>
      </c>
      <c r="AJ6" s="60">
        <v>0.56762100000000004</v>
      </c>
      <c r="AK6" s="60">
        <v>15</v>
      </c>
      <c r="AL6" s="60">
        <v>0</v>
      </c>
      <c r="AM6" s="35">
        <v>8.4656079999999996</v>
      </c>
      <c r="AN6" s="4">
        <v>21</v>
      </c>
      <c r="AO6" s="4">
        <v>23</v>
      </c>
      <c r="AP6" s="4">
        <v>11</v>
      </c>
      <c r="AQ6" s="4">
        <v>3</v>
      </c>
      <c r="AR6" s="4">
        <v>3</v>
      </c>
      <c r="AS6" s="4">
        <v>9</v>
      </c>
      <c r="AT6" s="4">
        <v>12</v>
      </c>
      <c r="AU6" s="61">
        <v>1</v>
      </c>
      <c r="AV6" s="4" t="s">
        <v>3</v>
      </c>
      <c r="AW6" s="4">
        <v>95</v>
      </c>
      <c r="AX6" s="4">
        <v>135</v>
      </c>
      <c r="AY6" s="4">
        <v>114</v>
      </c>
      <c r="AZ6" s="4">
        <v>43</v>
      </c>
      <c r="BA6" s="4">
        <v>76</v>
      </c>
      <c r="BB6" s="4">
        <v>51</v>
      </c>
      <c r="BC6" s="4">
        <v>62</v>
      </c>
      <c r="BD6" s="4">
        <v>100</v>
      </c>
      <c r="BE6" s="4">
        <v>94</v>
      </c>
      <c r="BF6" s="79">
        <v>91</v>
      </c>
      <c r="BG6" s="4">
        <v>120</v>
      </c>
      <c r="BH6" s="4">
        <v>100</v>
      </c>
      <c r="BI6" s="4">
        <v>108</v>
      </c>
      <c r="BJ6" s="4">
        <v>85</v>
      </c>
      <c r="BK6" s="4">
        <v>89</v>
      </c>
      <c r="BL6" s="4">
        <f t="shared" si="0"/>
        <v>95.5</v>
      </c>
    </row>
    <row r="7" spans="1:64" s="4" customFormat="1" x14ac:dyDescent="0.25">
      <c r="A7" s="92">
        <v>4028</v>
      </c>
      <c r="B7" s="92" t="s">
        <v>249</v>
      </c>
      <c r="C7" s="4">
        <v>1</v>
      </c>
      <c r="D7" s="88" t="s">
        <v>25</v>
      </c>
      <c r="E7" s="4">
        <v>7.5476000000000001</v>
      </c>
      <c r="F7" s="4" t="s">
        <v>26</v>
      </c>
      <c r="G7" s="4" t="s">
        <v>28</v>
      </c>
      <c r="H7" s="4" t="s">
        <v>175</v>
      </c>
      <c r="K7" s="4" t="s">
        <v>176</v>
      </c>
      <c r="M7" s="32" t="s">
        <v>37</v>
      </c>
      <c r="N7" s="36" t="s">
        <v>177</v>
      </c>
      <c r="O7" s="36" t="s">
        <v>172</v>
      </c>
      <c r="P7" s="37" t="s">
        <v>9</v>
      </c>
      <c r="Q7" s="4" t="s">
        <v>29</v>
      </c>
      <c r="R7" s="4" t="s">
        <v>12</v>
      </c>
      <c r="S7" s="33" t="s">
        <v>30</v>
      </c>
      <c r="U7" s="4" t="s">
        <v>178</v>
      </c>
      <c r="V7" s="4">
        <v>0.88</v>
      </c>
      <c r="W7" s="4">
        <v>0.85</v>
      </c>
      <c r="X7" s="67">
        <v>2964.58</v>
      </c>
      <c r="Y7" s="67">
        <v>2149.69</v>
      </c>
      <c r="Z7" s="71">
        <v>2957.5</v>
      </c>
      <c r="AA7" s="71">
        <v>2014</v>
      </c>
      <c r="AB7" s="35">
        <v>0.146066</v>
      </c>
      <c r="AC7" s="35">
        <v>0.35974099999999998</v>
      </c>
      <c r="AD7" s="35">
        <v>1.0563640000000001</v>
      </c>
      <c r="AE7" s="35">
        <v>0.637486</v>
      </c>
      <c r="AF7" s="35">
        <v>0.45741199999999999</v>
      </c>
      <c r="AG7" s="35">
        <v>0.36279299999999998</v>
      </c>
      <c r="AH7" s="60">
        <v>0.985483</v>
      </c>
      <c r="AI7" s="60">
        <v>0.55107600000000001</v>
      </c>
      <c r="AJ7" s="60">
        <v>0.11337999999999999</v>
      </c>
      <c r="AK7" s="60">
        <v>0</v>
      </c>
      <c r="AL7" s="60">
        <v>0</v>
      </c>
      <c r="AM7" s="35">
        <v>0.52356000000000003</v>
      </c>
      <c r="AN7" s="4">
        <v>6</v>
      </c>
      <c r="AO7" s="4">
        <v>1</v>
      </c>
      <c r="AP7" s="4">
        <v>1</v>
      </c>
      <c r="AQ7" s="4">
        <v>0</v>
      </c>
      <c r="AR7" s="4">
        <v>4</v>
      </c>
      <c r="AS7" s="4">
        <v>9</v>
      </c>
      <c r="AT7" s="4">
        <v>13</v>
      </c>
      <c r="AU7" s="61">
        <v>2</v>
      </c>
      <c r="AV7" s="4" t="s">
        <v>3</v>
      </c>
      <c r="AW7" s="4">
        <v>106</v>
      </c>
      <c r="AX7" s="4">
        <v>147</v>
      </c>
      <c r="AY7" s="4">
        <v>128</v>
      </c>
      <c r="AZ7" s="4">
        <v>67</v>
      </c>
      <c r="BA7" s="4">
        <v>80</v>
      </c>
      <c r="BB7" s="4">
        <v>40</v>
      </c>
      <c r="BC7" s="4">
        <v>70</v>
      </c>
      <c r="BD7" s="4">
        <v>131</v>
      </c>
      <c r="BE7" s="4">
        <v>114</v>
      </c>
      <c r="BF7" s="79">
        <v>95</v>
      </c>
      <c r="BG7" s="4">
        <v>129</v>
      </c>
      <c r="BH7" s="4">
        <v>113</v>
      </c>
      <c r="BI7" s="4">
        <v>103</v>
      </c>
      <c r="BJ7" s="4">
        <v>119</v>
      </c>
      <c r="BK7" s="4">
        <v>104</v>
      </c>
      <c r="BL7" s="4">
        <f t="shared" si="0"/>
        <v>109.75</v>
      </c>
    </row>
    <row r="8" spans="1:64" s="4" customFormat="1" x14ac:dyDescent="0.25">
      <c r="A8" s="92">
        <v>4030</v>
      </c>
      <c r="B8" s="92" t="s">
        <v>249</v>
      </c>
      <c r="C8" s="4">
        <v>1</v>
      </c>
      <c r="D8" s="88" t="s">
        <v>25</v>
      </c>
      <c r="E8" s="4">
        <v>8.2108000000000008</v>
      </c>
      <c r="F8" s="4" t="s">
        <v>26</v>
      </c>
      <c r="G8" s="4" t="s">
        <v>28</v>
      </c>
      <c r="H8" s="4" t="s">
        <v>154</v>
      </c>
      <c r="I8" s="4" t="s">
        <v>29</v>
      </c>
      <c r="J8" s="4" t="s">
        <v>29</v>
      </c>
      <c r="M8" s="32" t="s">
        <v>34</v>
      </c>
      <c r="N8" s="36" t="s">
        <v>179</v>
      </c>
      <c r="O8" s="36" t="s">
        <v>180</v>
      </c>
      <c r="P8" s="37" t="s">
        <v>9</v>
      </c>
      <c r="Q8" s="4" t="s">
        <v>29</v>
      </c>
      <c r="R8" s="4" t="s">
        <v>12</v>
      </c>
      <c r="S8" s="33" t="s">
        <v>30</v>
      </c>
      <c r="U8" s="4" t="s">
        <v>181</v>
      </c>
      <c r="V8" s="4">
        <v>1</v>
      </c>
      <c r="W8" s="4">
        <v>1</v>
      </c>
      <c r="X8" s="68">
        <v>2497.58</v>
      </c>
      <c r="Y8" s="68">
        <v>1909.92</v>
      </c>
      <c r="Z8" s="72">
        <v>2352</v>
      </c>
      <c r="AA8" s="72">
        <v>1833</v>
      </c>
      <c r="AB8" s="35">
        <v>0.18834100000000001</v>
      </c>
      <c r="AC8" s="35">
        <v>0.35087000000000002</v>
      </c>
      <c r="AD8" s="35">
        <v>1.4996640000000001</v>
      </c>
      <c r="AE8" s="35">
        <v>1.2623789999999999</v>
      </c>
      <c r="AF8" s="35">
        <v>0.79586999999999997</v>
      </c>
      <c r="AG8" s="35">
        <v>0.23997099999999999</v>
      </c>
      <c r="AH8" s="60">
        <v>1.1702939999999999</v>
      </c>
      <c r="AI8" s="60">
        <v>1.364652</v>
      </c>
      <c r="AJ8" s="60">
        <v>0.14999299999999999</v>
      </c>
      <c r="AK8" s="60">
        <v>0</v>
      </c>
      <c r="AL8" s="60">
        <v>1</v>
      </c>
      <c r="AM8" s="35">
        <v>1.0471200000000001</v>
      </c>
      <c r="AN8" s="4">
        <v>27</v>
      </c>
      <c r="AO8" s="4">
        <v>20</v>
      </c>
      <c r="AP8" s="4">
        <v>6</v>
      </c>
      <c r="AQ8" s="4">
        <v>3</v>
      </c>
      <c r="AU8" s="61" t="s">
        <v>225</v>
      </c>
      <c r="AV8" s="4" t="s">
        <v>3</v>
      </c>
      <c r="AW8" s="4">
        <v>93</v>
      </c>
      <c r="AX8" s="4">
        <v>106</v>
      </c>
      <c r="AY8" s="4">
        <v>100</v>
      </c>
      <c r="AZ8" s="4">
        <v>37</v>
      </c>
      <c r="BA8" s="4">
        <v>48</v>
      </c>
      <c r="BB8" s="4">
        <v>54</v>
      </c>
      <c r="BC8" s="4">
        <v>60</v>
      </c>
      <c r="BD8" s="4">
        <v>109</v>
      </c>
      <c r="BE8" s="4">
        <v>152</v>
      </c>
      <c r="BF8" s="4">
        <v>100</v>
      </c>
      <c r="BG8" s="4">
        <v>145</v>
      </c>
      <c r="BH8" s="4">
        <v>140</v>
      </c>
      <c r="BI8" s="4">
        <v>139</v>
      </c>
      <c r="BJ8" s="4">
        <v>108</v>
      </c>
      <c r="BK8" s="4">
        <v>119</v>
      </c>
      <c r="BL8" s="4">
        <f t="shared" si="0"/>
        <v>126.5</v>
      </c>
    </row>
    <row r="9" spans="1:64" s="4" customFormat="1" x14ac:dyDescent="0.25">
      <c r="A9" s="92">
        <v>4034</v>
      </c>
      <c r="B9" s="92" t="s">
        <v>249</v>
      </c>
      <c r="C9" s="4">
        <v>1</v>
      </c>
      <c r="D9" s="88" t="s">
        <v>25</v>
      </c>
      <c r="E9" s="4">
        <v>11.1889</v>
      </c>
      <c r="F9" s="4" t="s">
        <v>26</v>
      </c>
      <c r="G9" s="4" t="s">
        <v>28</v>
      </c>
      <c r="I9" s="4" t="s">
        <v>182</v>
      </c>
      <c r="J9" s="4" t="s">
        <v>183</v>
      </c>
      <c r="K9" s="4" t="s">
        <v>184</v>
      </c>
      <c r="L9" s="4" t="s">
        <v>185</v>
      </c>
      <c r="M9" s="32" t="s">
        <v>54</v>
      </c>
      <c r="N9" s="38" t="s">
        <v>186</v>
      </c>
      <c r="O9" s="38" t="s">
        <v>152</v>
      </c>
      <c r="P9" s="37" t="s">
        <v>9</v>
      </c>
      <c r="Q9" s="4" t="s">
        <v>29</v>
      </c>
      <c r="R9" s="4" t="s">
        <v>12</v>
      </c>
      <c r="S9" s="33" t="s">
        <v>30</v>
      </c>
      <c r="U9" s="34" t="s">
        <v>187</v>
      </c>
      <c r="V9" s="4">
        <v>0.96</v>
      </c>
      <c r="W9" s="4">
        <v>0.96</v>
      </c>
      <c r="X9" s="69">
        <v>2079.65</v>
      </c>
      <c r="Y9" s="69">
        <v>1827.96</v>
      </c>
      <c r="Z9" s="73">
        <v>1860</v>
      </c>
      <c r="AA9" s="73">
        <v>1767</v>
      </c>
      <c r="AB9" s="35">
        <v>0.27351300000000001</v>
      </c>
      <c r="AC9" s="35">
        <v>0.918713</v>
      </c>
      <c r="AD9" s="35">
        <v>2.2732519999999998</v>
      </c>
      <c r="AE9" s="35">
        <v>2.2754620000000001</v>
      </c>
      <c r="AF9" s="35">
        <v>0.51788000000000001</v>
      </c>
      <c r="AG9" s="35">
        <v>0.21037700000000001</v>
      </c>
      <c r="AH9" s="60">
        <v>2.4026179999999999</v>
      </c>
      <c r="AI9" s="60">
        <v>2.0642100000000001</v>
      </c>
      <c r="AJ9" s="60">
        <v>0.119728</v>
      </c>
      <c r="AK9" s="60">
        <v>2</v>
      </c>
      <c r="AL9" s="60">
        <v>0</v>
      </c>
      <c r="AM9" s="35">
        <v>1.570681</v>
      </c>
      <c r="AN9" s="4">
        <v>18</v>
      </c>
      <c r="AO9" s="4">
        <v>16</v>
      </c>
      <c r="AP9" s="4">
        <v>9</v>
      </c>
      <c r="AQ9" s="4">
        <v>3</v>
      </c>
      <c r="AR9" s="4">
        <v>5</v>
      </c>
      <c r="AS9" s="4">
        <v>11</v>
      </c>
      <c r="AT9" s="4">
        <v>16</v>
      </c>
      <c r="AU9" s="61">
        <v>0</v>
      </c>
      <c r="AV9" s="30" t="s">
        <v>4</v>
      </c>
      <c r="AW9" s="4">
        <v>113</v>
      </c>
      <c r="AX9" s="4">
        <v>114</v>
      </c>
      <c r="AY9" s="4">
        <v>115</v>
      </c>
      <c r="AZ9" s="4">
        <v>61</v>
      </c>
      <c r="BA9" s="4">
        <v>56</v>
      </c>
      <c r="BB9" s="4">
        <v>56</v>
      </c>
      <c r="BC9" s="4">
        <v>61</v>
      </c>
      <c r="BD9" s="4">
        <v>123</v>
      </c>
      <c r="BE9" s="4">
        <v>116</v>
      </c>
      <c r="BF9" s="4">
        <v>125</v>
      </c>
      <c r="BG9" s="4">
        <v>117</v>
      </c>
      <c r="BH9" s="4">
        <v>129</v>
      </c>
      <c r="BI9" s="4">
        <v>85</v>
      </c>
      <c r="BJ9" s="4">
        <v>114</v>
      </c>
      <c r="BK9" s="4">
        <v>105</v>
      </c>
      <c r="BL9" s="4">
        <f t="shared" si="0"/>
        <v>108.25</v>
      </c>
    </row>
    <row r="10" spans="1:64" s="4" customFormat="1" x14ac:dyDescent="0.25">
      <c r="A10" s="92">
        <v>4043</v>
      </c>
      <c r="B10" s="92" t="s">
        <v>249</v>
      </c>
      <c r="C10" s="4">
        <v>2</v>
      </c>
      <c r="D10" s="88" t="s">
        <v>25</v>
      </c>
      <c r="E10" s="79">
        <v>12.0602</v>
      </c>
      <c r="F10" s="4" t="s">
        <v>26</v>
      </c>
      <c r="G10" s="4" t="s">
        <v>28</v>
      </c>
      <c r="H10" s="4" t="s">
        <v>154</v>
      </c>
      <c r="I10" s="4" t="s">
        <v>188</v>
      </c>
      <c r="K10" s="4" t="s">
        <v>189</v>
      </c>
      <c r="L10" s="4" t="s">
        <v>190</v>
      </c>
      <c r="M10" s="32" t="s">
        <v>34</v>
      </c>
      <c r="N10" s="37" t="s">
        <v>191</v>
      </c>
      <c r="O10" s="37" t="s">
        <v>192</v>
      </c>
      <c r="P10" s="37" t="s">
        <v>9</v>
      </c>
      <c r="Q10" s="4" t="s">
        <v>29</v>
      </c>
      <c r="R10" s="4" t="s">
        <v>13</v>
      </c>
      <c r="S10" s="33" t="s">
        <v>30</v>
      </c>
      <c r="T10" s="4" t="s">
        <v>193</v>
      </c>
      <c r="U10" s="34" t="s">
        <v>187</v>
      </c>
      <c r="V10" s="4">
        <v>0.88</v>
      </c>
      <c r="W10" s="4">
        <v>0.96</v>
      </c>
      <c r="X10" s="69">
        <v>1901.69</v>
      </c>
      <c r="Y10" s="69">
        <v>2085.38</v>
      </c>
      <c r="Z10" s="73">
        <v>1782</v>
      </c>
      <c r="AA10" s="73">
        <v>1878</v>
      </c>
      <c r="AB10" s="35">
        <v>1.6000460000000001</v>
      </c>
      <c r="AC10" s="35">
        <v>5.0402420000000001</v>
      </c>
      <c r="AD10" s="35">
        <v>7.1074770000000003</v>
      </c>
      <c r="AE10" s="35">
        <v>6.528168</v>
      </c>
      <c r="AF10" s="35">
        <v>1.4034040000000001</v>
      </c>
      <c r="AG10" s="35">
        <v>1.621267</v>
      </c>
      <c r="AH10" s="60">
        <v>7.8342640000000001</v>
      </c>
      <c r="AI10" s="60">
        <v>8.4823819999999994</v>
      </c>
      <c r="AJ10" s="60">
        <v>0.36857200000000001</v>
      </c>
      <c r="AK10" s="60">
        <v>9</v>
      </c>
      <c r="AL10" s="60">
        <v>0</v>
      </c>
      <c r="AM10" s="35">
        <v>5.2356020000000001</v>
      </c>
      <c r="AN10" s="4">
        <v>18</v>
      </c>
      <c r="AO10" s="4">
        <v>16</v>
      </c>
      <c r="AP10" s="4">
        <v>9</v>
      </c>
      <c r="AQ10" s="4">
        <v>3</v>
      </c>
      <c r="AR10" s="4">
        <v>2</v>
      </c>
      <c r="AS10" s="4">
        <v>6</v>
      </c>
      <c r="AT10" s="4">
        <v>8</v>
      </c>
      <c r="AU10" s="61">
        <v>2</v>
      </c>
      <c r="AV10" s="4" t="s">
        <v>3</v>
      </c>
      <c r="AW10" s="4">
        <v>132</v>
      </c>
      <c r="AX10" s="4">
        <v>109</v>
      </c>
      <c r="AY10" s="4">
        <v>124</v>
      </c>
      <c r="AZ10" s="4">
        <v>69</v>
      </c>
      <c r="BA10" s="4">
        <v>54</v>
      </c>
      <c r="BB10" s="4">
        <v>67</v>
      </c>
      <c r="BC10" s="4">
        <v>59</v>
      </c>
      <c r="BD10" s="4">
        <v>115</v>
      </c>
      <c r="BE10" s="4">
        <v>115</v>
      </c>
      <c r="BF10" s="4">
        <v>111</v>
      </c>
      <c r="BG10" s="4">
        <v>118</v>
      </c>
      <c r="BH10" s="4">
        <v>107</v>
      </c>
      <c r="BI10" s="4">
        <v>81</v>
      </c>
      <c r="BJ10" s="4">
        <v>78</v>
      </c>
      <c r="BK10" s="4">
        <v>105</v>
      </c>
      <c r="BL10" s="4">
        <f t="shared" si="0"/>
        <v>92.75</v>
      </c>
    </row>
    <row r="11" spans="1:64" s="4" customFormat="1" x14ac:dyDescent="0.25">
      <c r="A11" s="92">
        <v>4045</v>
      </c>
      <c r="B11" s="92" t="s">
        <v>249</v>
      </c>
      <c r="C11" s="4">
        <v>1</v>
      </c>
      <c r="D11" s="88" t="s">
        <v>25</v>
      </c>
      <c r="E11" s="4">
        <v>12.854200000000001</v>
      </c>
      <c r="F11" s="4" t="s">
        <v>26</v>
      </c>
      <c r="G11" s="4" t="s">
        <v>28</v>
      </c>
      <c r="H11" s="4" t="s">
        <v>154</v>
      </c>
      <c r="K11" s="4" t="s">
        <v>194</v>
      </c>
      <c r="M11" s="32" t="s">
        <v>44</v>
      </c>
      <c r="N11" s="39" t="s">
        <v>195</v>
      </c>
      <c r="O11" s="38" t="s">
        <v>196</v>
      </c>
      <c r="P11" s="37" t="s">
        <v>9</v>
      </c>
      <c r="Q11" s="4" t="s">
        <v>29</v>
      </c>
      <c r="R11" s="34" t="s">
        <v>14</v>
      </c>
      <c r="S11" s="33" t="s">
        <v>30</v>
      </c>
      <c r="U11" s="4" t="s">
        <v>32</v>
      </c>
      <c r="V11" s="4">
        <v>1</v>
      </c>
      <c r="W11" s="4">
        <v>1</v>
      </c>
      <c r="X11" s="69">
        <v>2117.38</v>
      </c>
      <c r="Y11" s="69">
        <v>1530.88</v>
      </c>
      <c r="Z11" s="73">
        <v>2048.5</v>
      </c>
      <c r="AA11" s="73">
        <v>1391.5</v>
      </c>
      <c r="AB11" s="35">
        <v>1.945497</v>
      </c>
      <c r="AC11" s="35">
        <v>1.287482</v>
      </c>
      <c r="AD11" s="35">
        <v>3.953681</v>
      </c>
      <c r="AE11" s="35">
        <v>3.412839</v>
      </c>
      <c r="AF11" s="35">
        <v>1.5702389999999999</v>
      </c>
      <c r="AG11" s="35">
        <v>1.305485</v>
      </c>
      <c r="AH11" s="60">
        <v>4.8402079999999996</v>
      </c>
      <c r="AI11" s="60">
        <v>2.6108989999999999</v>
      </c>
      <c r="AJ11" s="60">
        <v>0.26266899999999999</v>
      </c>
      <c r="AK11" s="60">
        <v>3</v>
      </c>
      <c r="AL11" s="60">
        <v>0</v>
      </c>
      <c r="AM11" s="35">
        <v>2.0942409999999998</v>
      </c>
      <c r="AN11" s="4">
        <v>26</v>
      </c>
      <c r="AO11" s="4">
        <v>22</v>
      </c>
      <c r="AP11" s="4">
        <v>6</v>
      </c>
      <c r="AQ11" s="4">
        <v>5</v>
      </c>
      <c r="AR11" s="4">
        <v>5</v>
      </c>
      <c r="AS11" s="4">
        <v>10</v>
      </c>
      <c r="AT11" s="4">
        <v>15</v>
      </c>
      <c r="AU11" s="61">
        <v>5</v>
      </c>
      <c r="AV11" s="4" t="s">
        <v>3</v>
      </c>
      <c r="AW11" s="4">
        <v>136</v>
      </c>
      <c r="AX11" s="4">
        <v>129</v>
      </c>
      <c r="AY11" s="4">
        <v>137</v>
      </c>
      <c r="AZ11" s="4">
        <v>67</v>
      </c>
      <c r="BA11" s="4">
        <v>65</v>
      </c>
      <c r="BB11" s="4">
        <v>73</v>
      </c>
      <c r="BC11" s="4">
        <v>67</v>
      </c>
      <c r="BD11" s="4">
        <v>113</v>
      </c>
      <c r="BE11" s="4">
        <v>145</v>
      </c>
      <c r="BF11" s="4">
        <v>120</v>
      </c>
      <c r="BG11" s="4">
        <v>138</v>
      </c>
      <c r="BH11" s="4">
        <v>137</v>
      </c>
      <c r="BI11" s="4">
        <v>105</v>
      </c>
      <c r="BJ11" s="4">
        <v>134</v>
      </c>
      <c r="BK11" s="4">
        <v>143</v>
      </c>
      <c r="BL11" s="4">
        <f t="shared" si="0"/>
        <v>129.75</v>
      </c>
    </row>
    <row r="12" spans="1:64" s="4" customFormat="1" x14ac:dyDescent="0.25">
      <c r="A12" s="92">
        <v>4047</v>
      </c>
      <c r="B12" s="92" t="s">
        <v>249</v>
      </c>
      <c r="C12" s="4">
        <v>1</v>
      </c>
      <c r="D12" s="88" t="s">
        <v>25</v>
      </c>
      <c r="E12" s="4">
        <v>8.4326000000000008</v>
      </c>
      <c r="F12" s="4" t="s">
        <v>26</v>
      </c>
      <c r="G12" s="4" t="s">
        <v>28</v>
      </c>
      <c r="K12" s="4" t="s">
        <v>197</v>
      </c>
      <c r="M12" s="32" t="s">
        <v>198</v>
      </c>
      <c r="N12" s="38" t="s">
        <v>199</v>
      </c>
      <c r="O12" s="38" t="s">
        <v>152</v>
      </c>
      <c r="P12" s="37" t="s">
        <v>9</v>
      </c>
      <c r="Q12" s="92" t="s">
        <v>28</v>
      </c>
      <c r="R12" s="4" t="s">
        <v>13</v>
      </c>
      <c r="S12" s="33" t="s">
        <v>30</v>
      </c>
      <c r="U12" s="4" t="s">
        <v>174</v>
      </c>
      <c r="V12" s="4">
        <v>0.65</v>
      </c>
      <c r="W12" s="4">
        <v>0.96</v>
      </c>
      <c r="X12" s="69">
        <v>2403.73</v>
      </c>
      <c r="Y12" s="69">
        <v>2722.85</v>
      </c>
      <c r="Z12" s="73">
        <v>2851.5</v>
      </c>
      <c r="AA12" s="73">
        <v>2448</v>
      </c>
      <c r="AB12" s="35">
        <v>1.612681</v>
      </c>
      <c r="AC12" s="35">
        <v>4.3271470000000001</v>
      </c>
      <c r="AD12" s="35">
        <v>1.036877</v>
      </c>
      <c r="AE12" s="35">
        <v>3.051021</v>
      </c>
      <c r="AF12" s="35">
        <v>0.97330300000000003</v>
      </c>
      <c r="AG12" s="35">
        <v>0.40371699999999999</v>
      </c>
      <c r="AH12" s="60">
        <v>3.5797750000000002</v>
      </c>
      <c r="AI12" s="60">
        <v>2.6699730000000002</v>
      </c>
      <c r="AJ12" s="60">
        <v>0.34005200000000002</v>
      </c>
      <c r="AK12" s="60">
        <v>5</v>
      </c>
      <c r="AL12" s="60">
        <v>0</v>
      </c>
      <c r="AM12" s="35">
        <v>3.1413609999999998</v>
      </c>
      <c r="AN12" s="4">
        <v>25</v>
      </c>
      <c r="AO12" s="4">
        <v>20</v>
      </c>
      <c r="AP12" s="4">
        <v>7</v>
      </c>
      <c r="AQ12" s="4">
        <v>3</v>
      </c>
      <c r="AR12" s="4">
        <v>3</v>
      </c>
      <c r="AS12" s="4">
        <v>8</v>
      </c>
      <c r="AT12" s="4">
        <v>11</v>
      </c>
      <c r="AU12" s="61">
        <v>3</v>
      </c>
      <c r="AV12" s="4" t="s">
        <v>3</v>
      </c>
      <c r="AW12" s="4">
        <v>151</v>
      </c>
      <c r="AX12" s="4">
        <v>102</v>
      </c>
      <c r="AY12" s="4">
        <v>128</v>
      </c>
      <c r="AZ12" s="4">
        <v>79</v>
      </c>
      <c r="BA12" s="4">
        <v>43</v>
      </c>
      <c r="BB12" s="4">
        <v>76</v>
      </c>
      <c r="BC12" s="4">
        <v>60</v>
      </c>
      <c r="BD12" s="4">
        <v>114</v>
      </c>
      <c r="BE12" s="4">
        <v>113</v>
      </c>
      <c r="BF12" s="4">
        <v>115</v>
      </c>
      <c r="BG12" s="4">
        <v>141</v>
      </c>
      <c r="BH12" s="4">
        <v>117</v>
      </c>
      <c r="BI12" s="4">
        <v>77</v>
      </c>
      <c r="BJ12" s="4">
        <v>111</v>
      </c>
      <c r="BK12" s="4">
        <v>119</v>
      </c>
      <c r="BL12" s="4">
        <f t="shared" si="0"/>
        <v>106</v>
      </c>
    </row>
    <row r="13" spans="1:64" s="4" customFormat="1" x14ac:dyDescent="0.25">
      <c r="A13" s="92">
        <v>4050</v>
      </c>
      <c r="B13" s="92" t="s">
        <v>249</v>
      </c>
      <c r="C13" s="4">
        <v>1</v>
      </c>
      <c r="D13" s="88" t="s">
        <v>25</v>
      </c>
      <c r="E13" s="4">
        <v>7.0137</v>
      </c>
      <c r="F13" s="4" t="s">
        <v>26</v>
      </c>
      <c r="G13" s="4" t="s">
        <v>28</v>
      </c>
      <c r="H13" s="4" t="s">
        <v>200</v>
      </c>
      <c r="M13" s="4" t="s">
        <v>34</v>
      </c>
      <c r="N13" s="34" t="s">
        <v>201</v>
      </c>
      <c r="O13" s="34" t="s">
        <v>152</v>
      </c>
      <c r="P13" s="31" t="s">
        <v>9</v>
      </c>
      <c r="Q13" s="92" t="s">
        <v>28</v>
      </c>
      <c r="R13" s="4" t="s">
        <v>13</v>
      </c>
      <c r="S13" s="33" t="s">
        <v>30</v>
      </c>
      <c r="U13" s="4" t="s">
        <v>202</v>
      </c>
      <c r="V13" s="4">
        <v>0.96</v>
      </c>
      <c r="W13" s="4">
        <v>0.96</v>
      </c>
      <c r="X13" s="69">
        <v>3526.85</v>
      </c>
      <c r="Y13" s="69">
        <v>2554.65</v>
      </c>
      <c r="Z13" s="73">
        <v>3559</v>
      </c>
      <c r="AA13" s="73">
        <v>2411</v>
      </c>
      <c r="AB13" s="35">
        <v>0.347995</v>
      </c>
      <c r="AC13" s="35">
        <v>0.69557899999999995</v>
      </c>
      <c r="AD13" s="35">
        <v>0.79894699999999996</v>
      </c>
      <c r="AE13" s="35">
        <v>0.69270399999999999</v>
      </c>
      <c r="AF13" s="35">
        <v>0.48717100000000002</v>
      </c>
      <c r="AG13" s="35">
        <v>0.68435800000000002</v>
      </c>
      <c r="AH13" s="60">
        <v>0.99577400000000005</v>
      </c>
      <c r="AI13" s="60">
        <v>0.86184000000000005</v>
      </c>
      <c r="AJ13" s="60">
        <v>0.111772</v>
      </c>
      <c r="AK13" s="60">
        <v>0</v>
      </c>
      <c r="AL13" s="60">
        <v>0</v>
      </c>
      <c r="AM13" s="35">
        <v>0.52356000000000003</v>
      </c>
      <c r="AN13" s="4">
        <v>13</v>
      </c>
      <c r="AO13" s="4">
        <v>11</v>
      </c>
      <c r="AP13" s="4">
        <v>3</v>
      </c>
      <c r="AQ13" s="4">
        <v>1</v>
      </c>
      <c r="AR13" s="4">
        <v>2</v>
      </c>
      <c r="AS13" s="4">
        <v>8</v>
      </c>
      <c r="AT13" s="4">
        <v>10</v>
      </c>
      <c r="AU13" s="61">
        <v>2</v>
      </c>
      <c r="AV13" s="4" t="s">
        <v>3</v>
      </c>
      <c r="AW13" s="4">
        <v>114</v>
      </c>
      <c r="AX13" s="4">
        <v>129</v>
      </c>
      <c r="AY13" s="4">
        <v>124</v>
      </c>
      <c r="AZ13" s="4">
        <v>50</v>
      </c>
      <c r="BA13" s="4">
        <v>61</v>
      </c>
      <c r="BB13" s="4">
        <v>68</v>
      </c>
      <c r="BC13" s="4">
        <v>71</v>
      </c>
      <c r="BD13" s="4">
        <v>125</v>
      </c>
      <c r="BE13" s="4">
        <v>158</v>
      </c>
      <c r="BF13" s="4">
        <v>111</v>
      </c>
      <c r="BG13" s="4">
        <v>143</v>
      </c>
      <c r="BH13" s="4">
        <v>113</v>
      </c>
      <c r="BI13" s="4">
        <v>94</v>
      </c>
      <c r="BJ13" s="4">
        <v>81</v>
      </c>
      <c r="BK13" s="4">
        <v>77</v>
      </c>
      <c r="BL13" s="4">
        <f t="shared" si="0"/>
        <v>91.25</v>
      </c>
    </row>
    <row r="14" spans="1:64" s="4" customFormat="1" x14ac:dyDescent="0.25">
      <c r="A14" s="4">
        <v>4065</v>
      </c>
      <c r="B14" s="88"/>
      <c r="C14" s="4">
        <v>1</v>
      </c>
      <c r="D14" s="88" t="s">
        <v>25</v>
      </c>
      <c r="E14" s="4">
        <v>8.4381000000000004</v>
      </c>
      <c r="F14" s="4" t="s">
        <v>26</v>
      </c>
      <c r="G14" s="4" t="s">
        <v>28</v>
      </c>
      <c r="H14" s="4" t="s">
        <v>203</v>
      </c>
      <c r="I14" s="4" t="s">
        <v>204</v>
      </c>
      <c r="J14" s="4" t="s">
        <v>29</v>
      </c>
      <c r="K14" s="4" t="s">
        <v>29</v>
      </c>
      <c r="L14" s="4" t="s">
        <v>205</v>
      </c>
      <c r="M14" s="4" t="s">
        <v>34</v>
      </c>
      <c r="N14" s="31" t="s">
        <v>206</v>
      </c>
      <c r="O14" s="31" t="s">
        <v>207</v>
      </c>
      <c r="P14" s="31" t="s">
        <v>10</v>
      </c>
      <c r="Q14" s="4" t="s">
        <v>29</v>
      </c>
      <c r="R14" s="4" t="s">
        <v>13</v>
      </c>
      <c r="S14" s="33" t="s">
        <v>30</v>
      </c>
      <c r="U14" s="4" t="s">
        <v>202</v>
      </c>
      <c r="V14" s="4">
        <v>0.92</v>
      </c>
      <c r="W14" s="4">
        <v>0.96</v>
      </c>
      <c r="X14" s="69">
        <v>2880.54</v>
      </c>
      <c r="Y14" s="69">
        <v>2470.7600000000002</v>
      </c>
      <c r="Z14" s="73">
        <v>2895</v>
      </c>
      <c r="AA14" s="73">
        <v>2494</v>
      </c>
      <c r="AB14" s="35">
        <v>3.161257</v>
      </c>
      <c r="AC14" s="35">
        <v>5.6171150000000001</v>
      </c>
      <c r="AD14" s="35">
        <v>9.1478940000000009</v>
      </c>
      <c r="AE14" s="35">
        <v>6.5813410000000001</v>
      </c>
      <c r="AF14" s="35">
        <v>2.895343</v>
      </c>
      <c r="AG14" s="35">
        <v>2.5744180000000001</v>
      </c>
      <c r="AH14" s="60">
        <v>7.6800249999999997</v>
      </c>
      <c r="AI14" s="60">
        <v>8.6173769999999994</v>
      </c>
      <c r="AJ14" s="60">
        <v>0.70718000000000003</v>
      </c>
      <c r="AK14" s="60">
        <v>17</v>
      </c>
      <c r="AL14" s="60">
        <v>0</v>
      </c>
      <c r="AM14" s="35">
        <v>9.4240840000000006</v>
      </c>
      <c r="AN14" s="4">
        <v>19</v>
      </c>
      <c r="AO14" s="4">
        <v>16</v>
      </c>
      <c r="AP14" s="4">
        <v>10</v>
      </c>
      <c r="AQ14" s="4">
        <v>3</v>
      </c>
      <c r="AR14" s="4">
        <v>2</v>
      </c>
      <c r="AS14" s="4">
        <v>10</v>
      </c>
      <c r="AT14" s="4">
        <v>12</v>
      </c>
      <c r="AU14" s="61">
        <v>2</v>
      </c>
      <c r="AV14" s="30" t="s">
        <v>4</v>
      </c>
      <c r="AW14" s="4">
        <v>125</v>
      </c>
      <c r="AX14" s="4">
        <v>149</v>
      </c>
      <c r="AY14" s="4">
        <v>142</v>
      </c>
      <c r="AZ14" s="4">
        <v>66</v>
      </c>
      <c r="BA14" s="4">
        <v>80</v>
      </c>
      <c r="BB14" s="4">
        <v>63</v>
      </c>
      <c r="BC14" s="4">
        <v>72</v>
      </c>
      <c r="BD14" s="4">
        <v>128</v>
      </c>
      <c r="BE14" s="4">
        <v>119</v>
      </c>
      <c r="BF14" s="4">
        <v>128</v>
      </c>
      <c r="BG14" s="4">
        <v>125</v>
      </c>
      <c r="BH14" s="4">
        <v>77</v>
      </c>
      <c r="BI14" s="4">
        <v>69</v>
      </c>
      <c r="BJ14" s="4">
        <v>83</v>
      </c>
      <c r="BK14" s="4">
        <v>91</v>
      </c>
      <c r="BL14" s="4">
        <f t="shared" si="0"/>
        <v>80</v>
      </c>
    </row>
    <row r="15" spans="1:64" s="4" customFormat="1" x14ac:dyDescent="0.25">
      <c r="A15" s="4">
        <v>4074</v>
      </c>
      <c r="B15" s="88"/>
      <c r="C15" s="4">
        <v>1</v>
      </c>
      <c r="D15" s="88" t="s">
        <v>25</v>
      </c>
      <c r="E15" s="4">
        <v>11.580399999999999</v>
      </c>
      <c r="F15" s="4" t="s">
        <v>26</v>
      </c>
      <c r="G15" s="4" t="s">
        <v>28</v>
      </c>
      <c r="H15" s="4" t="s">
        <v>154</v>
      </c>
      <c r="I15" s="4" t="s">
        <v>208</v>
      </c>
      <c r="L15" s="4" t="s">
        <v>209</v>
      </c>
      <c r="M15" s="4" t="s">
        <v>37</v>
      </c>
      <c r="N15" s="31" t="s">
        <v>210</v>
      </c>
      <c r="O15" s="31" t="s">
        <v>152</v>
      </c>
      <c r="P15" s="31" t="s">
        <v>9</v>
      </c>
      <c r="Q15" s="4" t="s">
        <v>29</v>
      </c>
      <c r="R15" s="4" t="s">
        <v>13</v>
      </c>
      <c r="S15" s="33" t="s">
        <v>30</v>
      </c>
      <c r="U15" s="4" t="s">
        <v>174</v>
      </c>
      <c r="V15" s="4">
        <v>1</v>
      </c>
      <c r="W15" s="4">
        <v>1</v>
      </c>
      <c r="X15" s="69">
        <v>1432.58</v>
      </c>
      <c r="Y15" s="69">
        <v>1338.08</v>
      </c>
      <c r="Z15" s="73">
        <v>1336</v>
      </c>
      <c r="AA15" s="73">
        <v>1357</v>
      </c>
      <c r="AB15" s="35">
        <v>0.178309</v>
      </c>
      <c r="AC15" s="35">
        <v>0.19584799999999999</v>
      </c>
      <c r="AD15" s="35">
        <v>0.91032299999999999</v>
      </c>
      <c r="AE15" s="35">
        <v>0.75598699999999996</v>
      </c>
      <c r="AF15" s="35">
        <v>0.30017100000000002</v>
      </c>
      <c r="AG15" s="35">
        <v>0.28526699999999999</v>
      </c>
      <c r="AH15" s="60">
        <v>1.186304</v>
      </c>
      <c r="AI15" s="60">
        <v>0.19819400000000001</v>
      </c>
      <c r="AJ15" s="60">
        <v>7.7986E-2</v>
      </c>
      <c r="AK15" s="60">
        <v>0</v>
      </c>
      <c r="AL15" s="60">
        <v>0</v>
      </c>
      <c r="AM15" s="35">
        <v>0.52356000000000003</v>
      </c>
      <c r="AN15" s="4">
        <v>22</v>
      </c>
      <c r="AO15" s="4">
        <v>19</v>
      </c>
      <c r="AP15" s="4">
        <v>4</v>
      </c>
      <c r="AQ15" s="4">
        <v>5</v>
      </c>
      <c r="AR15" s="4">
        <v>4</v>
      </c>
      <c r="AS15" s="4">
        <v>10</v>
      </c>
      <c r="AT15" s="4">
        <v>14</v>
      </c>
      <c r="AU15" s="61">
        <v>1</v>
      </c>
      <c r="AV15" s="4" t="s">
        <v>3</v>
      </c>
      <c r="AW15" s="4">
        <v>119</v>
      </c>
      <c r="AX15" s="4">
        <v>106</v>
      </c>
      <c r="AY15" s="4">
        <v>114</v>
      </c>
      <c r="AZ15" s="4">
        <v>60</v>
      </c>
      <c r="BA15" s="4">
        <v>53</v>
      </c>
      <c r="BB15" s="4">
        <v>63</v>
      </c>
      <c r="BC15" s="4">
        <v>56</v>
      </c>
      <c r="BD15" s="4">
        <v>116</v>
      </c>
      <c r="BE15" s="4">
        <v>120</v>
      </c>
      <c r="BF15" s="4">
        <v>121</v>
      </c>
      <c r="BG15" s="4">
        <v>123</v>
      </c>
      <c r="BH15" s="4">
        <v>99</v>
      </c>
      <c r="BI15" s="4">
        <v>113</v>
      </c>
      <c r="BJ15" s="4">
        <v>101</v>
      </c>
      <c r="BK15" s="4">
        <v>85</v>
      </c>
      <c r="BL15" s="4">
        <f t="shared" si="0"/>
        <v>99.5</v>
      </c>
    </row>
    <row r="16" spans="1:64" s="4" customFormat="1" x14ac:dyDescent="0.25">
      <c r="A16" s="4">
        <v>4076</v>
      </c>
      <c r="B16" s="88"/>
      <c r="C16" s="4">
        <v>1</v>
      </c>
      <c r="D16" s="88" t="s">
        <v>25</v>
      </c>
      <c r="E16" s="4">
        <v>8.8048999999999999</v>
      </c>
      <c r="F16" s="4" t="s">
        <v>26</v>
      </c>
      <c r="G16" s="4" t="s">
        <v>28</v>
      </c>
      <c r="H16" s="4" t="s">
        <v>211</v>
      </c>
      <c r="I16" s="4" t="s">
        <v>91</v>
      </c>
      <c r="J16" s="4" t="s">
        <v>212</v>
      </c>
      <c r="K16" s="4" t="s">
        <v>91</v>
      </c>
      <c r="L16" s="4" t="s">
        <v>29</v>
      </c>
      <c r="M16" s="4" t="s">
        <v>34</v>
      </c>
      <c r="N16" s="31" t="s">
        <v>213</v>
      </c>
      <c r="O16" s="31" t="s">
        <v>214</v>
      </c>
      <c r="P16" s="31" t="s">
        <v>9</v>
      </c>
      <c r="Q16" s="4" t="s">
        <v>29</v>
      </c>
      <c r="R16" s="4" t="s">
        <v>13</v>
      </c>
      <c r="S16" s="33" t="s">
        <v>30</v>
      </c>
      <c r="U16" s="4" t="s">
        <v>215</v>
      </c>
      <c r="V16" s="4">
        <v>0.92</v>
      </c>
      <c r="W16" s="4">
        <v>0.96</v>
      </c>
      <c r="X16" s="69">
        <v>2264.6799999999998</v>
      </c>
      <c r="Y16" s="69">
        <v>1750.04</v>
      </c>
      <c r="Z16" s="73">
        <v>2200</v>
      </c>
      <c r="AA16" s="73">
        <v>1547</v>
      </c>
      <c r="AB16" s="35">
        <v>0.475074</v>
      </c>
      <c r="AC16" s="35">
        <v>1.4438679999999999</v>
      </c>
      <c r="AD16" s="35">
        <v>5.8542269999999998</v>
      </c>
      <c r="AE16" s="35">
        <v>9.3794609999999992</v>
      </c>
      <c r="AF16" s="35">
        <v>1.846212</v>
      </c>
      <c r="AG16" s="35">
        <v>1.5803970000000001</v>
      </c>
      <c r="AH16" s="60">
        <v>9.2100410000000004</v>
      </c>
      <c r="AI16" s="60">
        <v>10.548802</v>
      </c>
      <c r="AJ16" s="60">
        <v>1.021147</v>
      </c>
      <c r="AK16" s="60">
        <v>23</v>
      </c>
      <c r="AL16" s="60">
        <v>0</v>
      </c>
      <c r="AM16" s="35">
        <v>12.565445</v>
      </c>
      <c r="AN16" s="4">
        <v>16</v>
      </c>
      <c r="AO16" s="4">
        <v>7</v>
      </c>
      <c r="AP16" s="4">
        <v>2</v>
      </c>
      <c r="AQ16" s="4">
        <v>1</v>
      </c>
      <c r="AU16" s="61" t="s">
        <v>225</v>
      </c>
      <c r="AV16" s="4" t="s">
        <v>3</v>
      </c>
      <c r="AW16" s="4">
        <v>122</v>
      </c>
      <c r="AX16" s="4">
        <v>143</v>
      </c>
      <c r="AY16" s="4">
        <v>138</v>
      </c>
      <c r="AZ16" s="4">
        <v>66</v>
      </c>
      <c r="BA16" s="4">
        <v>78</v>
      </c>
      <c r="BB16" s="4">
        <v>61</v>
      </c>
      <c r="BC16" s="4">
        <v>68</v>
      </c>
      <c r="BD16" s="4">
        <v>122</v>
      </c>
      <c r="BE16" s="4">
        <v>111</v>
      </c>
      <c r="BF16" s="4">
        <v>114</v>
      </c>
      <c r="BG16" s="4">
        <v>137</v>
      </c>
      <c r="BH16" s="4">
        <v>117</v>
      </c>
      <c r="BI16" s="4">
        <v>113</v>
      </c>
      <c r="BJ16" s="4">
        <v>64</v>
      </c>
      <c r="BK16" s="4">
        <v>87</v>
      </c>
      <c r="BL16" s="4">
        <f t="shared" si="0"/>
        <v>95.25</v>
      </c>
    </row>
    <row r="17" spans="1:65" s="4" customFormat="1" ht="15.75" thickBot="1" x14ac:dyDescent="0.3">
      <c r="A17" s="4">
        <v>4078</v>
      </c>
      <c r="B17" s="88"/>
      <c r="C17" s="4">
        <v>1</v>
      </c>
      <c r="D17" s="88" t="s">
        <v>25</v>
      </c>
      <c r="E17" s="4">
        <v>11.1752</v>
      </c>
      <c r="F17" s="4" t="s">
        <v>26</v>
      </c>
      <c r="G17" s="4" t="s">
        <v>28</v>
      </c>
      <c r="H17" s="4" t="s">
        <v>200</v>
      </c>
      <c r="I17" s="4" t="s">
        <v>29</v>
      </c>
      <c r="J17" s="4" t="s">
        <v>29</v>
      </c>
      <c r="K17" s="4" t="s">
        <v>29</v>
      </c>
      <c r="L17" s="4" t="s">
        <v>216</v>
      </c>
      <c r="M17" s="4" t="s">
        <v>34</v>
      </c>
      <c r="N17" s="31" t="s">
        <v>217</v>
      </c>
      <c r="O17" s="31" t="s">
        <v>152</v>
      </c>
      <c r="P17" s="31" t="s">
        <v>9</v>
      </c>
      <c r="Q17" s="4" t="s">
        <v>29</v>
      </c>
      <c r="R17" s="4" t="s">
        <v>13</v>
      </c>
      <c r="S17" s="33" t="s">
        <v>30</v>
      </c>
      <c r="U17" s="4" t="s">
        <v>174</v>
      </c>
      <c r="V17" s="4">
        <v>0.92</v>
      </c>
      <c r="W17" s="4">
        <v>0.88</v>
      </c>
      <c r="X17" s="70">
        <v>2133.31</v>
      </c>
      <c r="Y17" s="70">
        <v>2066.08</v>
      </c>
      <c r="Z17" s="73">
        <v>1995.5</v>
      </c>
      <c r="AA17" s="73">
        <v>1878</v>
      </c>
      <c r="AB17" s="35">
        <v>6.2485229999999996</v>
      </c>
      <c r="AC17" s="35">
        <v>4.4824039999999998</v>
      </c>
      <c r="AD17" s="35">
        <v>6.9426769999999998</v>
      </c>
      <c r="AE17" s="35">
        <v>6.5651890000000002</v>
      </c>
      <c r="AF17" s="35">
        <v>3.2489150000000002</v>
      </c>
      <c r="AG17" s="35">
        <v>3.6694170000000002</v>
      </c>
      <c r="AH17" s="60">
        <v>6.6810460000000003</v>
      </c>
      <c r="AI17" s="60">
        <v>9.2081339999999994</v>
      </c>
      <c r="AJ17" s="60">
        <v>0.70936600000000005</v>
      </c>
      <c r="AK17" s="60">
        <v>19</v>
      </c>
      <c r="AL17" s="60">
        <v>0</v>
      </c>
      <c r="AM17" s="35">
        <v>10.471204</v>
      </c>
      <c r="AN17" s="4">
        <v>18</v>
      </c>
      <c r="AO17" s="4">
        <v>15</v>
      </c>
      <c r="AP17" s="4">
        <v>4</v>
      </c>
      <c r="AQ17" s="4">
        <v>2</v>
      </c>
      <c r="AR17" s="4">
        <v>3</v>
      </c>
      <c r="AS17" s="4">
        <v>6</v>
      </c>
      <c r="AT17" s="4">
        <v>9</v>
      </c>
      <c r="AU17" s="61">
        <v>2</v>
      </c>
      <c r="AV17" s="4" t="s">
        <v>3</v>
      </c>
      <c r="AW17" s="4">
        <v>119</v>
      </c>
      <c r="AX17" s="4">
        <v>119</v>
      </c>
      <c r="AY17" s="4">
        <v>122</v>
      </c>
      <c r="AZ17" s="4">
        <v>66</v>
      </c>
      <c r="BA17" s="4">
        <v>61</v>
      </c>
      <c r="BB17" s="4">
        <v>58</v>
      </c>
      <c r="BC17" s="4">
        <v>61</v>
      </c>
      <c r="BD17" s="4">
        <v>118</v>
      </c>
      <c r="BE17" s="4">
        <v>89</v>
      </c>
      <c r="BF17" s="4">
        <v>125</v>
      </c>
      <c r="BG17" s="4">
        <v>116</v>
      </c>
      <c r="BH17" s="4">
        <v>113</v>
      </c>
      <c r="BI17" s="4">
        <v>117</v>
      </c>
      <c r="BJ17" s="4">
        <v>101</v>
      </c>
      <c r="BK17" s="4">
        <v>71</v>
      </c>
      <c r="BL17" s="4">
        <f t="shared" si="0"/>
        <v>100.5</v>
      </c>
    </row>
    <row r="18" spans="1:65" x14ac:dyDescent="0.25">
      <c r="E18">
        <f>AVERAGE(E2:E17)</f>
        <v>9.3993133333333319</v>
      </c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>
        <f t="shared" ref="V18:BK18" si="1">AVERAGE(V2:V17)</f>
        <v>0.84562499999999996</v>
      </c>
      <c r="W18" s="88">
        <f t="shared" si="1"/>
        <v>0.93812500000000021</v>
      </c>
      <c r="X18" s="88">
        <f t="shared" si="1"/>
        <v>2320.8874999999998</v>
      </c>
      <c r="Y18" s="88">
        <f t="shared" si="1"/>
        <v>2093.5643750000004</v>
      </c>
      <c r="Z18" s="88">
        <f t="shared" si="1"/>
        <v>2280.875</v>
      </c>
      <c r="AA18" s="88">
        <f t="shared" si="1"/>
        <v>2010.59375</v>
      </c>
      <c r="AB18" s="88">
        <f t="shared" si="1"/>
        <v>1.2888245625000001</v>
      </c>
      <c r="AC18" s="88">
        <f t="shared" si="1"/>
        <v>2.0668881875</v>
      </c>
      <c r="AD18" s="88">
        <f t="shared" si="1"/>
        <v>3.5680536875</v>
      </c>
      <c r="AE18" s="88">
        <f t="shared" si="1"/>
        <v>3.432523625</v>
      </c>
      <c r="AF18" s="88">
        <f t="shared" si="1"/>
        <v>1.2505608750000001</v>
      </c>
      <c r="AG18" s="88">
        <f t="shared" si="1"/>
        <v>1.09387375</v>
      </c>
      <c r="AH18" s="88">
        <f t="shared" si="1"/>
        <v>3.8231103750000002</v>
      </c>
      <c r="AI18" s="88">
        <f t="shared" si="1"/>
        <v>3.822773625</v>
      </c>
      <c r="AJ18" s="88">
        <f t="shared" si="1"/>
        <v>0.35531806250000003</v>
      </c>
      <c r="AK18" s="88">
        <f t="shared" si="1"/>
        <v>7.1875</v>
      </c>
      <c r="AL18" s="88">
        <f t="shared" si="1"/>
        <v>6.25E-2</v>
      </c>
      <c r="AM18" s="88">
        <f t="shared" si="1"/>
        <v>4.3249119375000005</v>
      </c>
      <c r="AN18" s="88">
        <f t="shared" si="1"/>
        <v>18.875</v>
      </c>
      <c r="AO18" s="88">
        <f t="shared" si="1"/>
        <v>14.8125</v>
      </c>
      <c r="AP18" s="88">
        <f t="shared" si="1"/>
        <v>5.75</v>
      </c>
      <c r="AQ18" s="88">
        <f t="shared" si="1"/>
        <v>2.625</v>
      </c>
      <c r="AR18" s="88">
        <f t="shared" si="1"/>
        <v>3.4285714285714284</v>
      </c>
      <c r="AS18" s="88">
        <f t="shared" si="1"/>
        <v>8.6428571428571423</v>
      </c>
      <c r="AT18" s="88">
        <f t="shared" si="1"/>
        <v>12.071428571428571</v>
      </c>
      <c r="AU18" s="88">
        <f t="shared" si="1"/>
        <v>2</v>
      </c>
      <c r="AV18" s="88" t="e">
        <f t="shared" si="1"/>
        <v>#DIV/0!</v>
      </c>
      <c r="AW18" s="88">
        <f t="shared" si="1"/>
        <v>117.3125</v>
      </c>
      <c r="AX18" s="104">
        <f t="shared" si="1"/>
        <v>119</v>
      </c>
      <c r="AY18" s="88">
        <f>AVERAGE(AY2:AY17)</f>
        <v>120.25</v>
      </c>
      <c r="AZ18" s="88">
        <f t="shared" si="1"/>
        <v>60.3125</v>
      </c>
      <c r="BA18" s="88">
        <f t="shared" si="1"/>
        <v>58.9375</v>
      </c>
      <c r="BB18" s="88">
        <f t="shared" si="1"/>
        <v>59.8125</v>
      </c>
      <c r="BC18" s="88">
        <f t="shared" si="1"/>
        <v>62.0625</v>
      </c>
      <c r="BD18" s="88">
        <f>AVERAGE(BD2:BD17)</f>
        <v>117.75</v>
      </c>
      <c r="BE18" s="88">
        <f t="shared" si="1"/>
        <v>116.875</v>
      </c>
      <c r="BF18" s="88">
        <f t="shared" si="1"/>
        <v>111.75</v>
      </c>
      <c r="BG18" s="88">
        <f t="shared" si="1"/>
        <v>123.25</v>
      </c>
      <c r="BH18" s="88">
        <f t="shared" si="1"/>
        <v>114.875</v>
      </c>
      <c r="BI18" s="88">
        <f t="shared" si="1"/>
        <v>93.5625</v>
      </c>
      <c r="BJ18" s="88">
        <f t="shared" si="1"/>
        <v>96.333333333333329</v>
      </c>
      <c r="BK18" s="88">
        <f t="shared" si="1"/>
        <v>98.6875</v>
      </c>
      <c r="BL18" s="88"/>
    </row>
    <row r="19" spans="1:65" x14ac:dyDescent="0.25">
      <c r="E19">
        <f>STDEV(E2:E17)</f>
        <v>1.84856715472386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>
        <f t="shared" ref="V19:BK19" si="2">STDEV(V2:V17)</f>
        <v>0.17783770691279152</v>
      </c>
      <c r="W19" s="88">
        <f t="shared" si="2"/>
        <v>5.5403820566214845E-2</v>
      </c>
      <c r="X19" s="88">
        <f t="shared" si="2"/>
        <v>570.19719416473276</v>
      </c>
      <c r="Y19" s="88">
        <f t="shared" si="2"/>
        <v>509.33792063774638</v>
      </c>
      <c r="Z19" s="88">
        <f t="shared" si="2"/>
        <v>871.69819891978671</v>
      </c>
      <c r="AA19" s="88">
        <f t="shared" si="2"/>
        <v>522.75045731687317</v>
      </c>
      <c r="AB19" s="88">
        <f t="shared" si="2"/>
        <v>1.6064052688353569</v>
      </c>
      <c r="AC19" s="88">
        <f t="shared" si="2"/>
        <v>1.9359769818794925</v>
      </c>
      <c r="AD19" s="88">
        <f t="shared" si="2"/>
        <v>2.9615908224614405</v>
      </c>
      <c r="AE19" s="88">
        <f t="shared" si="2"/>
        <v>2.8108618694444565</v>
      </c>
      <c r="AF19" s="88">
        <f t="shared" si="2"/>
        <v>0.86895561906009711</v>
      </c>
      <c r="AG19" s="88">
        <f t="shared" si="2"/>
        <v>0.97249910273607287</v>
      </c>
      <c r="AH19" s="88">
        <f t="shared" si="2"/>
        <v>2.9159802955647662</v>
      </c>
      <c r="AI19" s="88">
        <f t="shared" si="2"/>
        <v>3.5734963488858522</v>
      </c>
      <c r="AJ19" s="88">
        <f t="shared" si="2"/>
        <v>0.29501334532446016</v>
      </c>
      <c r="AK19" s="88">
        <f t="shared" si="2"/>
        <v>8.8710672037434897</v>
      </c>
      <c r="AL19" s="88">
        <f t="shared" si="2"/>
        <v>0.25</v>
      </c>
      <c r="AM19" s="88">
        <f t="shared" si="2"/>
        <v>4.623269359274329</v>
      </c>
      <c r="AN19" s="88">
        <f t="shared" si="2"/>
        <v>5.6906355825455321</v>
      </c>
      <c r="AO19" s="88">
        <f t="shared" si="2"/>
        <v>6.002430063454856</v>
      </c>
      <c r="AP19" s="88">
        <f t="shared" si="2"/>
        <v>3.2352228156135809</v>
      </c>
      <c r="AQ19" s="88">
        <f t="shared" si="2"/>
        <v>1.5864005379054391</v>
      </c>
      <c r="AR19" s="88">
        <f t="shared" si="2"/>
        <v>1.5045717874984439</v>
      </c>
      <c r="AS19" s="88">
        <f t="shared" si="2"/>
        <v>1.6919330254585634</v>
      </c>
      <c r="AT19" s="88">
        <f t="shared" si="2"/>
        <v>2.9733246275271275</v>
      </c>
      <c r="AU19" s="88">
        <f t="shared" si="2"/>
        <v>1.5191090506254998</v>
      </c>
      <c r="AV19" s="88" t="e">
        <f t="shared" si="2"/>
        <v>#DIV/0!</v>
      </c>
      <c r="AW19" s="88">
        <f t="shared" si="2"/>
        <v>16.385842466389494</v>
      </c>
      <c r="AX19" s="88">
        <f t="shared" si="2"/>
        <v>19.829271292712701</v>
      </c>
      <c r="AY19" s="88">
        <f t="shared" si="2"/>
        <v>15.246857599737288</v>
      </c>
      <c r="AZ19" s="88">
        <f t="shared" si="2"/>
        <v>11.217360057815148</v>
      </c>
      <c r="BA19" s="88">
        <f t="shared" si="2"/>
        <v>14.2148689758295</v>
      </c>
      <c r="BB19" s="88">
        <f t="shared" si="2"/>
        <v>9.7653724967355959</v>
      </c>
      <c r="BC19" s="88">
        <f t="shared" si="2"/>
        <v>9.3343005451220957</v>
      </c>
      <c r="BD19" s="88">
        <f t="shared" si="2"/>
        <v>8.0457027867883202</v>
      </c>
      <c r="BE19" s="88">
        <f t="shared" si="2"/>
        <v>21.771158291035718</v>
      </c>
      <c r="BF19" s="88">
        <f t="shared" si="2"/>
        <v>12.069244660154448</v>
      </c>
      <c r="BG19" s="88">
        <f t="shared" si="2"/>
        <v>17.506189381663464</v>
      </c>
      <c r="BH19" s="88">
        <f t="shared" si="2"/>
        <v>19.379972480200617</v>
      </c>
      <c r="BI19" s="88">
        <f t="shared" si="2"/>
        <v>21.50339120541998</v>
      </c>
      <c r="BJ19" s="88">
        <f t="shared" si="2"/>
        <v>20.700816639055819</v>
      </c>
      <c r="BK19" s="88">
        <f t="shared" si="2"/>
        <v>21.337662321194731</v>
      </c>
      <c r="BL19" s="88"/>
    </row>
    <row r="20" spans="1:65" s="2" customFormat="1" x14ac:dyDescent="0.25">
      <c r="A20" s="85" t="s">
        <v>0</v>
      </c>
      <c r="B20" s="85"/>
      <c r="C20" s="85" t="s">
        <v>55</v>
      </c>
      <c r="D20" s="2" t="s">
        <v>239</v>
      </c>
      <c r="E20" s="85" t="s">
        <v>56</v>
      </c>
      <c r="F20" s="85" t="s">
        <v>57</v>
      </c>
      <c r="G20" s="85" t="s">
        <v>58</v>
      </c>
      <c r="H20" s="85" t="s">
        <v>59</v>
      </c>
      <c r="I20" s="85" t="s">
        <v>60</v>
      </c>
      <c r="J20" s="85" t="s">
        <v>61</v>
      </c>
      <c r="K20" s="85" t="s">
        <v>62</v>
      </c>
      <c r="L20" s="85" t="s">
        <v>63</v>
      </c>
      <c r="M20" s="85" t="s">
        <v>64</v>
      </c>
      <c r="N20" s="85" t="s">
        <v>65</v>
      </c>
      <c r="O20" s="59" t="s">
        <v>113</v>
      </c>
      <c r="P20" s="85" t="s">
        <v>66</v>
      </c>
      <c r="Q20" s="85" t="s">
        <v>67</v>
      </c>
      <c r="R20" s="85" t="s">
        <v>68</v>
      </c>
      <c r="S20" s="85" t="s">
        <v>69</v>
      </c>
      <c r="T20" s="85" t="s">
        <v>70</v>
      </c>
      <c r="U20" s="2" t="s">
        <v>117</v>
      </c>
      <c r="V20" s="81" t="s">
        <v>118</v>
      </c>
      <c r="W20" s="81" t="s">
        <v>119</v>
      </c>
      <c r="X20" s="81"/>
      <c r="Y20" s="81"/>
      <c r="Z20" s="81"/>
      <c r="AA20" s="81"/>
      <c r="AB20" s="85" t="s">
        <v>71</v>
      </c>
      <c r="AC20" s="85" t="s">
        <v>72</v>
      </c>
      <c r="AD20" s="85" t="s">
        <v>73</v>
      </c>
      <c r="AE20" s="85" t="s">
        <v>74</v>
      </c>
      <c r="AF20" s="85" t="s">
        <v>75</v>
      </c>
      <c r="AG20" s="85" t="s">
        <v>76</v>
      </c>
      <c r="AH20" s="62" t="s">
        <v>120</v>
      </c>
      <c r="AI20" s="62" t="s">
        <v>121</v>
      </c>
      <c r="AJ20" s="62" t="s">
        <v>122</v>
      </c>
      <c r="AK20" s="62" t="s">
        <v>123</v>
      </c>
      <c r="AL20" s="62" t="s">
        <v>124</v>
      </c>
      <c r="AM20" s="85" t="s">
        <v>77</v>
      </c>
      <c r="AU20" s="56"/>
      <c r="AV20" s="85" t="s">
        <v>78</v>
      </c>
      <c r="AW20" s="84" t="s">
        <v>79</v>
      </c>
      <c r="AX20" s="84" t="s">
        <v>80</v>
      </c>
      <c r="AY20" s="84" t="s">
        <v>81</v>
      </c>
      <c r="AZ20" s="84" t="s">
        <v>82</v>
      </c>
      <c r="BA20" s="84" t="s">
        <v>83</v>
      </c>
      <c r="BB20" s="84" t="s">
        <v>84</v>
      </c>
      <c r="BC20" s="84" t="s">
        <v>85</v>
      </c>
      <c r="BD20" s="85" t="s">
        <v>86</v>
      </c>
      <c r="BE20" s="85" t="s">
        <v>87</v>
      </c>
      <c r="BF20" s="85" t="s">
        <v>88</v>
      </c>
      <c r="BG20" s="85" t="s">
        <v>89</v>
      </c>
      <c r="BH20" s="2" t="s">
        <v>143</v>
      </c>
      <c r="BI20" s="2" t="s">
        <v>144</v>
      </c>
      <c r="BJ20" s="2" t="s">
        <v>145</v>
      </c>
      <c r="BK20" s="2" t="s">
        <v>146</v>
      </c>
      <c r="BL20" s="85"/>
      <c r="BM20" s="85"/>
    </row>
    <row r="21" spans="1:65" x14ac:dyDescent="0.25">
      <c r="A21" s="11">
        <v>21</v>
      </c>
      <c r="B21" s="87"/>
      <c r="C21" s="11">
        <v>3</v>
      </c>
      <c r="D21" s="87" t="s">
        <v>24</v>
      </c>
      <c r="E21" s="11">
        <v>12.95</v>
      </c>
      <c r="F21" s="11" t="s">
        <v>26</v>
      </c>
      <c r="G21" s="11" t="s">
        <v>29</v>
      </c>
      <c r="H21" s="53" t="s">
        <v>29</v>
      </c>
      <c r="I21" s="11" t="s">
        <v>27</v>
      </c>
      <c r="J21" s="11" t="s">
        <v>27</v>
      </c>
      <c r="K21" s="11" t="s">
        <v>27</v>
      </c>
      <c r="L21" s="11" t="s">
        <v>27</v>
      </c>
      <c r="M21" s="11" t="s">
        <v>54</v>
      </c>
      <c r="N21" s="95" t="s">
        <v>90</v>
      </c>
      <c r="P21" s="11" t="s">
        <v>9</v>
      </c>
      <c r="Q21" s="11" t="s">
        <v>29</v>
      </c>
      <c r="R21" s="11" t="s">
        <v>13</v>
      </c>
      <c r="S21" s="29" t="s">
        <v>30</v>
      </c>
      <c r="T21" s="29" t="s">
        <v>27</v>
      </c>
      <c r="V21" s="74">
        <v>0.88</v>
      </c>
      <c r="W21" s="74">
        <v>1</v>
      </c>
      <c r="X21" s="76">
        <v>1871.58</v>
      </c>
      <c r="Y21" s="76">
        <v>1206.46</v>
      </c>
      <c r="Z21" s="78">
        <v>1659</v>
      </c>
      <c r="AA21" s="78">
        <v>1209</v>
      </c>
      <c r="AB21" s="11">
        <v>0.30806600000000001</v>
      </c>
      <c r="AC21" s="11">
        <v>0.51318299999999994</v>
      </c>
      <c r="AD21" s="11">
        <v>0.44902500000000001</v>
      </c>
      <c r="AE21" s="87">
        <v>0.485066</v>
      </c>
      <c r="AF21" s="87">
        <v>0.36427700000000002</v>
      </c>
      <c r="AG21" s="87">
        <v>0.19719200000000001</v>
      </c>
      <c r="AH21" s="83">
        <v>0.82340000000000002</v>
      </c>
      <c r="AI21" s="83">
        <v>0.59470000000000001</v>
      </c>
      <c r="AJ21" s="83">
        <v>6.6500000000000004E-2</v>
      </c>
      <c r="AK21" s="83">
        <v>0</v>
      </c>
      <c r="AL21" s="83">
        <v>0</v>
      </c>
      <c r="AM21" s="11">
        <v>0.52356000000000003</v>
      </c>
      <c r="AN21" t="s">
        <v>225</v>
      </c>
      <c r="AO21" s="4" t="s">
        <v>225</v>
      </c>
      <c r="AP21" s="4" t="s">
        <v>225</v>
      </c>
      <c r="AQ21" s="4" t="s">
        <v>225</v>
      </c>
      <c r="AR21" s="4" t="s">
        <v>225</v>
      </c>
      <c r="AS21" s="4" t="s">
        <v>225</v>
      </c>
      <c r="AT21" s="4" t="s">
        <v>225</v>
      </c>
      <c r="AU21" s="4" t="s">
        <v>225</v>
      </c>
      <c r="AV21" s="11" t="s">
        <v>3</v>
      </c>
      <c r="AW21" s="30">
        <v>106</v>
      </c>
      <c r="AX21" s="30">
        <v>117</v>
      </c>
      <c r="AY21" s="30">
        <v>112</v>
      </c>
      <c r="AZ21" s="30">
        <v>55</v>
      </c>
      <c r="BA21" s="30">
        <v>65</v>
      </c>
      <c r="BB21" s="30">
        <v>53</v>
      </c>
      <c r="BC21" s="30">
        <v>55</v>
      </c>
      <c r="BD21" s="29">
        <v>113</v>
      </c>
      <c r="BE21" s="29">
        <v>106</v>
      </c>
      <c r="BF21" s="29">
        <v>111</v>
      </c>
      <c r="BG21" s="29">
        <v>115</v>
      </c>
      <c r="BH21" s="41">
        <v>94</v>
      </c>
      <c r="BI21" s="41">
        <v>101</v>
      </c>
      <c r="BJ21" s="41">
        <v>98</v>
      </c>
      <c r="BK21" s="41">
        <v>88</v>
      </c>
      <c r="BL21" s="40"/>
      <c r="BM21" s="40"/>
    </row>
    <row r="22" spans="1:65" x14ac:dyDescent="0.25">
      <c r="A22" s="12">
        <v>22</v>
      </c>
      <c r="B22" s="87"/>
      <c r="C22" s="12">
        <v>1</v>
      </c>
      <c r="D22" s="87" t="s">
        <v>24</v>
      </c>
      <c r="E22" s="12">
        <v>8.2163000000000004</v>
      </c>
      <c r="F22" s="12" t="s">
        <v>26</v>
      </c>
      <c r="G22" s="53" t="s">
        <v>29</v>
      </c>
      <c r="H22" s="53" t="s">
        <v>29</v>
      </c>
      <c r="I22" s="12" t="s">
        <v>99</v>
      </c>
      <c r="J22" s="12" t="s">
        <v>27</v>
      </c>
      <c r="K22" s="12" t="s">
        <v>27</v>
      </c>
      <c r="L22" s="12" t="s">
        <v>27</v>
      </c>
      <c r="M22" s="12" t="s">
        <v>34</v>
      </c>
      <c r="N22" s="12" t="s">
        <v>100</v>
      </c>
      <c r="P22" s="12" t="s">
        <v>10</v>
      </c>
      <c r="Q22" s="12" t="s">
        <v>29</v>
      </c>
      <c r="R22" s="12" t="s">
        <v>12</v>
      </c>
      <c r="S22" s="29" t="s">
        <v>30</v>
      </c>
      <c r="T22" s="29" t="s">
        <v>27</v>
      </c>
      <c r="V22" s="74">
        <v>0.73</v>
      </c>
      <c r="W22" s="74">
        <v>0.81</v>
      </c>
      <c r="X22" s="76">
        <v>2354.23</v>
      </c>
      <c r="Y22" s="76">
        <v>2128.04</v>
      </c>
      <c r="Z22" s="78">
        <v>2449.5</v>
      </c>
      <c r="AA22" s="78">
        <v>1992.5</v>
      </c>
      <c r="AB22" s="12">
        <v>1.3920520000000001</v>
      </c>
      <c r="AC22" s="12">
        <v>1.8707290000000001</v>
      </c>
      <c r="AD22" s="12">
        <v>5.2925250000000004</v>
      </c>
      <c r="AE22" s="87">
        <v>3.8952689999999999</v>
      </c>
      <c r="AF22" s="87">
        <v>2.468537</v>
      </c>
      <c r="AG22" s="87">
        <v>2.3312970000000002</v>
      </c>
      <c r="AH22" s="86">
        <v>4.1859999999999999</v>
      </c>
      <c r="AI22" s="86">
        <v>4.0953999999999997</v>
      </c>
      <c r="AJ22" s="86">
        <v>0.73609999999999998</v>
      </c>
      <c r="AK22" s="86">
        <v>20</v>
      </c>
      <c r="AL22" s="86">
        <v>0</v>
      </c>
      <c r="AM22" s="12">
        <v>10.994764</v>
      </c>
      <c r="AN22" s="4" t="s">
        <v>225</v>
      </c>
      <c r="AO22" s="4" t="s">
        <v>225</v>
      </c>
      <c r="AP22" s="4" t="s">
        <v>225</v>
      </c>
      <c r="AQ22" s="4" t="s">
        <v>225</v>
      </c>
      <c r="AR22" s="4" t="s">
        <v>225</v>
      </c>
      <c r="AS22" s="4" t="s">
        <v>225</v>
      </c>
      <c r="AT22" s="4" t="s">
        <v>225</v>
      </c>
      <c r="AU22" s="4" t="s">
        <v>225</v>
      </c>
      <c r="AV22" s="12" t="s">
        <v>3</v>
      </c>
      <c r="AW22" s="30">
        <v>119</v>
      </c>
      <c r="AX22" s="30">
        <v>106</v>
      </c>
      <c r="AY22" s="30">
        <v>114</v>
      </c>
      <c r="AZ22" s="30">
        <v>53</v>
      </c>
      <c r="BA22" s="30">
        <v>61</v>
      </c>
      <c r="BB22" s="30">
        <v>70</v>
      </c>
      <c r="BC22" s="30">
        <v>48</v>
      </c>
      <c r="BD22" s="29">
        <v>98</v>
      </c>
      <c r="BE22" s="29">
        <v>114</v>
      </c>
      <c r="BF22" s="96">
        <v>88</v>
      </c>
      <c r="BG22" s="29">
        <v>121</v>
      </c>
      <c r="BH22" s="41" t="s">
        <v>218</v>
      </c>
      <c r="BI22" s="41" t="s">
        <v>218</v>
      </c>
      <c r="BJ22" s="41">
        <v>98</v>
      </c>
      <c r="BK22" s="41" t="s">
        <v>218</v>
      </c>
      <c r="BL22" s="40"/>
      <c r="BM22" s="40"/>
    </row>
    <row r="23" spans="1:65" x14ac:dyDescent="0.25">
      <c r="A23" s="13">
        <v>62</v>
      </c>
      <c r="B23" s="87"/>
      <c r="C23" s="13">
        <v>1</v>
      </c>
      <c r="D23" s="87" t="s">
        <v>24</v>
      </c>
      <c r="E23" s="13">
        <v>7.9938000000000002</v>
      </c>
      <c r="F23" s="13" t="s">
        <v>26</v>
      </c>
      <c r="G23" s="53" t="s">
        <v>29</v>
      </c>
      <c r="H23" s="53" t="s">
        <v>29</v>
      </c>
      <c r="I23" s="13" t="s">
        <v>33</v>
      </c>
      <c r="J23" s="13" t="s">
        <v>27</v>
      </c>
      <c r="K23" s="13" t="s">
        <v>27</v>
      </c>
      <c r="L23" s="13" t="s">
        <v>27</v>
      </c>
      <c r="M23" s="13" t="s">
        <v>34</v>
      </c>
      <c r="N23" s="13" t="s">
        <v>35</v>
      </c>
      <c r="P23" s="13" t="s">
        <v>9</v>
      </c>
      <c r="Q23" s="13" t="s">
        <v>29</v>
      </c>
      <c r="R23" s="13" t="s">
        <v>12</v>
      </c>
      <c r="S23" s="29" t="s">
        <v>30</v>
      </c>
      <c r="T23" s="29" t="s">
        <v>31</v>
      </c>
      <c r="V23" s="74">
        <v>0.77</v>
      </c>
      <c r="W23" s="74">
        <v>0.92</v>
      </c>
      <c r="X23" s="76">
        <v>2690.19</v>
      </c>
      <c r="Y23" s="76">
        <v>2624.04</v>
      </c>
      <c r="Z23" s="78">
        <v>2990</v>
      </c>
      <c r="AA23" s="78">
        <v>2576</v>
      </c>
      <c r="AB23" s="13">
        <v>0.54351000000000005</v>
      </c>
      <c r="AC23" s="13">
        <v>2.1126779999999998</v>
      </c>
      <c r="AD23" s="13">
        <v>1.6846019999999999</v>
      </c>
      <c r="AE23" s="87">
        <v>4.9942780000000004</v>
      </c>
      <c r="AF23" s="87">
        <v>0.97567599999999999</v>
      </c>
      <c r="AG23" s="87">
        <v>0.45766299999999999</v>
      </c>
      <c r="AH23" s="86">
        <v>4.7335000000000003</v>
      </c>
      <c r="AI23" s="86">
        <v>2.5379999999999998</v>
      </c>
      <c r="AJ23" s="86">
        <v>0.29549999999999998</v>
      </c>
      <c r="AK23" s="86">
        <v>5</v>
      </c>
      <c r="AL23" s="86">
        <v>0</v>
      </c>
      <c r="AM23" s="13">
        <v>3.1413609999999998</v>
      </c>
      <c r="AN23" s="4" t="s">
        <v>225</v>
      </c>
      <c r="AO23" s="4" t="s">
        <v>225</v>
      </c>
      <c r="AP23" s="4" t="s">
        <v>225</v>
      </c>
      <c r="AQ23" s="4" t="s">
        <v>225</v>
      </c>
      <c r="AR23" s="4" t="s">
        <v>225</v>
      </c>
      <c r="AS23" s="4" t="s">
        <v>225</v>
      </c>
      <c r="AT23" s="4" t="s">
        <v>225</v>
      </c>
      <c r="AU23" s="4" t="s">
        <v>225</v>
      </c>
      <c r="AV23" s="13" t="s">
        <v>3</v>
      </c>
      <c r="AW23" s="30">
        <v>123</v>
      </c>
      <c r="AX23" s="30">
        <v>111</v>
      </c>
      <c r="AY23" s="30">
        <v>120</v>
      </c>
      <c r="AZ23" s="30">
        <v>69</v>
      </c>
      <c r="BA23" s="30">
        <v>58</v>
      </c>
      <c r="BB23" s="30">
        <v>59</v>
      </c>
      <c r="BC23" s="30">
        <v>57</v>
      </c>
      <c r="BD23" s="96">
        <v>115</v>
      </c>
      <c r="BE23" s="96">
        <v>100</v>
      </c>
      <c r="BF23" s="96">
        <v>100</v>
      </c>
      <c r="BG23" s="29">
        <v>105</v>
      </c>
      <c r="BH23" s="42">
        <v>120</v>
      </c>
      <c r="BI23" s="42">
        <v>93</v>
      </c>
      <c r="BJ23" s="42">
        <v>83</v>
      </c>
      <c r="BK23" s="42">
        <v>110</v>
      </c>
      <c r="BL23" s="40"/>
      <c r="BM23" s="40"/>
    </row>
    <row r="24" spans="1:65" x14ac:dyDescent="0.25">
      <c r="A24" s="14">
        <v>108</v>
      </c>
      <c r="B24" s="87"/>
      <c r="C24" s="14">
        <v>1</v>
      </c>
      <c r="D24" s="87" t="s">
        <v>24</v>
      </c>
      <c r="E24" s="14">
        <v>7.3231000000000002</v>
      </c>
      <c r="F24" s="14" t="s">
        <v>26</v>
      </c>
      <c r="G24" s="53" t="s">
        <v>29</v>
      </c>
      <c r="H24" s="53" t="s">
        <v>29</v>
      </c>
      <c r="I24" s="14" t="s">
        <v>27</v>
      </c>
      <c r="J24" s="14" t="s">
        <v>27</v>
      </c>
      <c r="K24" s="14" t="s">
        <v>27</v>
      </c>
      <c r="L24" s="14" t="s">
        <v>27</v>
      </c>
      <c r="M24" s="14" t="s">
        <v>38</v>
      </c>
      <c r="N24" s="14" t="s">
        <v>39</v>
      </c>
      <c r="P24" s="14" t="s">
        <v>10</v>
      </c>
      <c r="Q24" s="14" t="s">
        <v>29</v>
      </c>
      <c r="R24" s="14" t="s">
        <v>12</v>
      </c>
      <c r="S24" s="29" t="s">
        <v>30</v>
      </c>
      <c r="T24" s="29" t="s">
        <v>27</v>
      </c>
      <c r="V24" s="74">
        <v>0.92</v>
      </c>
      <c r="W24" s="74">
        <v>0.88</v>
      </c>
      <c r="X24" s="76">
        <v>2667.5</v>
      </c>
      <c r="Y24" s="76">
        <v>1861.65</v>
      </c>
      <c r="Z24" s="78">
        <v>2600</v>
      </c>
      <c r="AA24" s="78">
        <v>1898.5</v>
      </c>
      <c r="AB24" s="14">
        <v>0.86434100000000003</v>
      </c>
      <c r="AC24" s="14">
        <v>0.52399700000000005</v>
      </c>
      <c r="AD24" s="14">
        <v>1.221668</v>
      </c>
      <c r="AE24" s="87">
        <v>3.6842489999999999</v>
      </c>
      <c r="AF24" s="87">
        <v>0.80029300000000003</v>
      </c>
      <c r="AG24" s="87">
        <v>1.467363</v>
      </c>
      <c r="AH24" s="86">
        <v>4.1155999999999997</v>
      </c>
      <c r="AI24" s="86">
        <v>1.5221</v>
      </c>
      <c r="AJ24" s="86">
        <v>0.30499999999999999</v>
      </c>
      <c r="AK24" s="86">
        <v>0</v>
      </c>
      <c r="AL24" s="86">
        <v>0</v>
      </c>
      <c r="AM24" s="14">
        <v>0.52356000000000003</v>
      </c>
      <c r="AN24" s="4" t="s">
        <v>225</v>
      </c>
      <c r="AO24" s="4" t="s">
        <v>225</v>
      </c>
      <c r="AP24" s="4" t="s">
        <v>225</v>
      </c>
      <c r="AQ24" s="4" t="s">
        <v>225</v>
      </c>
      <c r="AR24" s="4" t="s">
        <v>225</v>
      </c>
      <c r="AS24" s="4" t="s">
        <v>225</v>
      </c>
      <c r="AT24" s="4" t="s">
        <v>225</v>
      </c>
      <c r="AU24" s="4" t="s">
        <v>225</v>
      </c>
      <c r="AV24" s="14" t="s">
        <v>3</v>
      </c>
      <c r="AW24" s="30">
        <v>132</v>
      </c>
      <c r="AX24" s="30">
        <v>111</v>
      </c>
      <c r="AY24" s="30">
        <v>125</v>
      </c>
      <c r="AZ24" s="30">
        <v>72</v>
      </c>
      <c r="BA24" s="30">
        <v>44</v>
      </c>
      <c r="BB24" s="30">
        <v>64</v>
      </c>
      <c r="BC24" s="30">
        <v>71</v>
      </c>
      <c r="BD24" s="29">
        <v>125</v>
      </c>
      <c r="BE24" s="29">
        <v>129</v>
      </c>
      <c r="BF24" s="96">
        <v>120</v>
      </c>
      <c r="BG24" s="29">
        <v>123</v>
      </c>
      <c r="BH24" s="43">
        <v>104</v>
      </c>
      <c r="BI24" s="43">
        <v>122</v>
      </c>
      <c r="BJ24" s="43">
        <v>89</v>
      </c>
      <c r="BK24" s="43">
        <v>77</v>
      </c>
      <c r="BL24" s="40"/>
      <c r="BM24" s="40"/>
    </row>
    <row r="25" spans="1:65" x14ac:dyDescent="0.25">
      <c r="A25" s="15">
        <v>111</v>
      </c>
      <c r="B25" s="87"/>
      <c r="C25" s="15">
        <v>3</v>
      </c>
      <c r="D25" s="87" t="s">
        <v>24</v>
      </c>
      <c r="E25" s="15">
        <v>11.7502</v>
      </c>
      <c r="F25" s="15" t="s">
        <v>26</v>
      </c>
      <c r="G25" s="53" t="s">
        <v>29</v>
      </c>
      <c r="H25" s="53" t="s">
        <v>29</v>
      </c>
      <c r="I25" s="15" t="s">
        <v>27</v>
      </c>
      <c r="J25" s="15" t="s">
        <v>27</v>
      </c>
      <c r="K25" s="15" t="s">
        <v>27</v>
      </c>
      <c r="L25" s="15" t="s">
        <v>27</v>
      </c>
      <c r="M25" s="15" t="s">
        <v>27</v>
      </c>
      <c r="N25" s="95" t="s">
        <v>101</v>
      </c>
      <c r="P25" s="15" t="s">
        <v>9</v>
      </c>
      <c r="Q25" s="93" t="s">
        <v>28</v>
      </c>
      <c r="R25" s="15" t="s">
        <v>13</v>
      </c>
      <c r="S25" s="29" t="s">
        <v>30</v>
      </c>
      <c r="T25" s="29" t="s">
        <v>27</v>
      </c>
      <c r="V25" s="74">
        <v>0.88</v>
      </c>
      <c r="W25" s="74">
        <v>0.96</v>
      </c>
      <c r="X25" s="76">
        <v>1699.77</v>
      </c>
      <c r="Y25" s="76">
        <v>1539.35</v>
      </c>
      <c r="Z25" s="78">
        <v>1658.5</v>
      </c>
      <c r="AA25" s="78">
        <v>1426</v>
      </c>
      <c r="AB25" s="15">
        <v>0.45347500000000002</v>
      </c>
      <c r="AC25" s="15">
        <v>0.44526500000000002</v>
      </c>
      <c r="AD25" s="15">
        <v>1.612296</v>
      </c>
      <c r="AE25" s="87">
        <v>3.1738620000000002</v>
      </c>
      <c r="AF25" s="87">
        <v>1.0760959999999999</v>
      </c>
      <c r="AG25" s="87">
        <v>1.3758969999999999</v>
      </c>
      <c r="AH25" s="86">
        <v>3.77</v>
      </c>
      <c r="AI25" s="86">
        <v>2.5314999999999999</v>
      </c>
      <c r="AJ25" s="86">
        <v>0.20380000000000001</v>
      </c>
      <c r="AK25" s="86">
        <v>2</v>
      </c>
      <c r="AL25" s="86">
        <v>0</v>
      </c>
      <c r="AM25" s="15">
        <v>1.587302</v>
      </c>
      <c r="AN25" s="4" t="s">
        <v>225</v>
      </c>
      <c r="AO25" s="4" t="s">
        <v>225</v>
      </c>
      <c r="AP25" s="4" t="s">
        <v>225</v>
      </c>
      <c r="AQ25" s="4" t="s">
        <v>225</v>
      </c>
      <c r="AR25" s="4" t="s">
        <v>225</v>
      </c>
      <c r="AS25" s="4" t="s">
        <v>225</v>
      </c>
      <c r="AT25" s="4" t="s">
        <v>225</v>
      </c>
      <c r="AU25" s="4" t="s">
        <v>225</v>
      </c>
      <c r="AV25" s="15" t="s">
        <v>3</v>
      </c>
      <c r="AW25" s="30">
        <v>131</v>
      </c>
      <c r="AX25" s="30">
        <v>101</v>
      </c>
      <c r="AY25" s="30">
        <v>117</v>
      </c>
      <c r="AZ25" s="30">
        <v>60</v>
      </c>
      <c r="BA25" s="30">
        <v>49</v>
      </c>
      <c r="BB25" s="30">
        <v>75</v>
      </c>
      <c r="BC25" s="30">
        <v>53</v>
      </c>
      <c r="BD25" s="29">
        <v>112</v>
      </c>
      <c r="BE25" s="29">
        <v>117</v>
      </c>
      <c r="BF25" s="29">
        <v>107</v>
      </c>
      <c r="BG25" s="29">
        <v>114</v>
      </c>
      <c r="BH25" s="44">
        <v>105</v>
      </c>
      <c r="BI25" s="44">
        <v>85</v>
      </c>
      <c r="BJ25" s="44">
        <v>91</v>
      </c>
      <c r="BK25" s="44">
        <v>75</v>
      </c>
      <c r="BL25" s="40"/>
      <c r="BM25" s="40"/>
    </row>
    <row r="26" spans="1:65" x14ac:dyDescent="0.25">
      <c r="A26" s="16">
        <v>254</v>
      </c>
      <c r="B26" s="87"/>
      <c r="C26" s="16">
        <v>1</v>
      </c>
      <c r="D26" s="87" t="s">
        <v>24</v>
      </c>
      <c r="E26" s="16">
        <v>8.2245000000000008</v>
      </c>
      <c r="F26" s="16" t="s">
        <v>26</v>
      </c>
      <c r="G26" s="53" t="s">
        <v>29</v>
      </c>
      <c r="H26" s="53" t="s">
        <v>29</v>
      </c>
      <c r="I26" s="16" t="s">
        <v>27</v>
      </c>
      <c r="J26" s="16" t="s">
        <v>27</v>
      </c>
      <c r="K26" s="16" t="s">
        <v>27</v>
      </c>
      <c r="L26" s="16" t="s">
        <v>40</v>
      </c>
      <c r="M26" s="16" t="s">
        <v>34</v>
      </c>
      <c r="N26" s="16" t="s">
        <v>41</v>
      </c>
      <c r="P26" s="16" t="s">
        <v>9</v>
      </c>
      <c r="Q26" s="16" t="s">
        <v>29</v>
      </c>
      <c r="R26" s="16" t="s">
        <v>12</v>
      </c>
      <c r="S26" s="29" t="s">
        <v>30</v>
      </c>
      <c r="T26" s="29" t="s">
        <v>42</v>
      </c>
      <c r="V26" s="74">
        <v>0.81</v>
      </c>
      <c r="W26" s="74">
        <v>0.88</v>
      </c>
      <c r="X26" s="76">
        <v>2875.42</v>
      </c>
      <c r="Y26" s="76">
        <v>1845.62</v>
      </c>
      <c r="Z26" s="78">
        <v>3063.5</v>
      </c>
      <c r="AA26" s="78">
        <v>1829.5</v>
      </c>
      <c r="AB26" s="16">
        <v>0.24676000000000001</v>
      </c>
      <c r="AC26" s="16">
        <v>0.61506400000000006</v>
      </c>
      <c r="AD26" s="16">
        <v>2.4738389999999999</v>
      </c>
      <c r="AE26" s="87">
        <v>1.6582840000000001</v>
      </c>
      <c r="AF26" s="87">
        <v>0.43030400000000002</v>
      </c>
      <c r="AG26" s="87">
        <v>0.78705800000000004</v>
      </c>
      <c r="AH26" s="86">
        <v>2.7648000000000001</v>
      </c>
      <c r="AI26" s="86">
        <v>2.1057999999999999</v>
      </c>
      <c r="AJ26" s="86">
        <v>0.10059999999999999</v>
      </c>
      <c r="AK26" s="86">
        <v>1</v>
      </c>
      <c r="AL26" s="86">
        <v>0</v>
      </c>
      <c r="AM26" s="16">
        <v>1.0471200000000001</v>
      </c>
      <c r="AN26" s="4" t="s">
        <v>225</v>
      </c>
      <c r="AO26" s="4" t="s">
        <v>225</v>
      </c>
      <c r="AP26" s="4" t="s">
        <v>225</v>
      </c>
      <c r="AQ26" s="4" t="s">
        <v>225</v>
      </c>
      <c r="AR26" s="4" t="s">
        <v>225</v>
      </c>
      <c r="AS26" s="4" t="s">
        <v>225</v>
      </c>
      <c r="AT26" s="4" t="s">
        <v>225</v>
      </c>
      <c r="AU26" s="4" t="s">
        <v>225</v>
      </c>
      <c r="AV26" s="16" t="s">
        <v>3</v>
      </c>
      <c r="AW26" s="30">
        <v>111</v>
      </c>
      <c r="AX26" s="30">
        <v>140</v>
      </c>
      <c r="AY26" s="30">
        <v>128</v>
      </c>
      <c r="AZ26" s="30">
        <v>59</v>
      </c>
      <c r="BA26" s="30">
        <v>80</v>
      </c>
      <c r="BB26" s="30">
        <v>56</v>
      </c>
      <c r="BC26" s="30">
        <v>63</v>
      </c>
      <c r="BD26" s="29">
        <v>122</v>
      </c>
      <c r="BE26" s="29">
        <v>84</v>
      </c>
      <c r="BF26" s="29">
        <v>117</v>
      </c>
      <c r="BG26" s="29">
        <v>118</v>
      </c>
      <c r="BH26" s="45" t="s">
        <v>218</v>
      </c>
      <c r="BI26" s="45">
        <v>93</v>
      </c>
      <c r="BJ26" s="45">
        <v>110</v>
      </c>
      <c r="BK26" s="45">
        <v>105</v>
      </c>
      <c r="BL26" s="40"/>
      <c r="BM26" s="40"/>
    </row>
    <row r="27" spans="1:65" x14ac:dyDescent="0.25">
      <c r="A27" s="17">
        <v>257</v>
      </c>
      <c r="B27" s="87"/>
      <c r="C27" s="17">
        <v>1</v>
      </c>
      <c r="D27" s="87" t="s">
        <v>24</v>
      </c>
      <c r="E27" s="17">
        <v>7.9938000000000002</v>
      </c>
      <c r="F27" s="17" t="s">
        <v>26</v>
      </c>
      <c r="G27" s="53" t="s">
        <v>29</v>
      </c>
      <c r="H27" s="53" t="s">
        <v>29</v>
      </c>
      <c r="I27" s="17" t="s">
        <v>92</v>
      </c>
      <c r="J27" s="17" t="s">
        <v>91</v>
      </c>
      <c r="K27" s="17" t="s">
        <v>91</v>
      </c>
      <c r="L27" s="17" t="s">
        <v>93</v>
      </c>
      <c r="M27" s="17" t="s">
        <v>38</v>
      </c>
      <c r="N27" s="17" t="s">
        <v>94</v>
      </c>
      <c r="P27" s="17" t="s">
        <v>9</v>
      </c>
      <c r="Q27" s="17" t="s">
        <v>29</v>
      </c>
      <c r="R27" s="17" t="s">
        <v>12</v>
      </c>
      <c r="S27" s="29" t="s">
        <v>30</v>
      </c>
      <c r="T27" s="29" t="s">
        <v>42</v>
      </c>
      <c r="V27" s="74">
        <v>0.54</v>
      </c>
      <c r="W27" s="74">
        <v>0.85</v>
      </c>
      <c r="X27" s="76">
        <v>2257.46</v>
      </c>
      <c r="Y27" s="76">
        <v>2249.15</v>
      </c>
      <c r="Z27" s="78">
        <v>2880</v>
      </c>
      <c r="AA27" s="78">
        <v>2275</v>
      </c>
      <c r="AB27" s="17">
        <v>1.2929809999999999</v>
      </c>
      <c r="AC27" s="17">
        <v>2.8587039999999999</v>
      </c>
      <c r="AD27" s="17">
        <v>1.793194</v>
      </c>
      <c r="AE27" s="87">
        <v>5.0979229999999998</v>
      </c>
      <c r="AF27" s="87">
        <v>1.9300809999999999</v>
      </c>
      <c r="AG27" s="87">
        <v>1.347297</v>
      </c>
      <c r="AH27" s="86">
        <v>5.2245999999999997</v>
      </c>
      <c r="AI27" s="86">
        <v>4.6360999999999999</v>
      </c>
      <c r="AJ27" s="86">
        <v>0.43840000000000001</v>
      </c>
      <c r="AK27" s="86">
        <v>10</v>
      </c>
      <c r="AL27" s="86">
        <v>0</v>
      </c>
      <c r="AM27" s="17">
        <v>5.7591619999999999</v>
      </c>
      <c r="AN27" s="4" t="s">
        <v>225</v>
      </c>
      <c r="AO27" s="4" t="s">
        <v>225</v>
      </c>
      <c r="AP27" s="4" t="s">
        <v>225</v>
      </c>
      <c r="AQ27" s="4" t="s">
        <v>225</v>
      </c>
      <c r="AR27" s="4" t="s">
        <v>225</v>
      </c>
      <c r="AS27" s="4" t="s">
        <v>225</v>
      </c>
      <c r="AT27" s="4" t="s">
        <v>225</v>
      </c>
      <c r="AU27" s="4" t="s">
        <v>225</v>
      </c>
      <c r="AV27" s="18" t="s">
        <v>4</v>
      </c>
      <c r="AW27" s="30">
        <v>128</v>
      </c>
      <c r="AX27" s="30">
        <v>100</v>
      </c>
      <c r="AY27" s="30">
        <v>115</v>
      </c>
      <c r="AZ27" s="30">
        <v>72</v>
      </c>
      <c r="BA27" s="30">
        <v>56</v>
      </c>
      <c r="BB27" s="30">
        <v>60</v>
      </c>
      <c r="BC27" s="30">
        <v>45</v>
      </c>
      <c r="BD27" s="29">
        <v>129</v>
      </c>
      <c r="BE27" s="29">
        <v>95</v>
      </c>
      <c r="BF27" s="29">
        <v>120</v>
      </c>
      <c r="BG27" s="29">
        <v>99</v>
      </c>
      <c r="BH27" s="45">
        <v>136</v>
      </c>
      <c r="BI27" s="45">
        <v>118</v>
      </c>
      <c r="BJ27" s="45">
        <v>98</v>
      </c>
      <c r="BK27" s="45">
        <v>129</v>
      </c>
      <c r="BL27" s="40"/>
      <c r="BM27" s="40"/>
    </row>
    <row r="28" spans="1:65" x14ac:dyDescent="0.25">
      <c r="A28" s="19">
        <v>303</v>
      </c>
      <c r="B28" s="87"/>
      <c r="C28" s="19">
        <v>2</v>
      </c>
      <c r="D28" s="87" t="s">
        <v>24</v>
      </c>
      <c r="E28" s="19">
        <v>9.4244000000000003</v>
      </c>
      <c r="F28" s="19" t="s">
        <v>26</v>
      </c>
      <c r="G28" s="53" t="s">
        <v>29</v>
      </c>
      <c r="H28" s="53" t="s">
        <v>29</v>
      </c>
      <c r="I28" s="19" t="s">
        <v>27</v>
      </c>
      <c r="J28" s="19" t="s">
        <v>27</v>
      </c>
      <c r="K28" s="19" t="s">
        <v>27</v>
      </c>
      <c r="L28" s="19" t="s">
        <v>27</v>
      </c>
      <c r="M28" s="19" t="s">
        <v>38</v>
      </c>
      <c r="N28" s="19" t="s">
        <v>43</v>
      </c>
      <c r="P28" s="19" t="s">
        <v>9</v>
      </c>
      <c r="Q28" s="19" t="s">
        <v>29</v>
      </c>
      <c r="R28" s="19" t="s">
        <v>12</v>
      </c>
      <c r="S28" s="29" t="s">
        <v>30</v>
      </c>
      <c r="T28" s="29" t="s">
        <v>27</v>
      </c>
      <c r="V28" s="74">
        <v>0.38</v>
      </c>
      <c r="W28" s="74">
        <v>0.69</v>
      </c>
      <c r="X28" s="76">
        <v>1492.27</v>
      </c>
      <c r="Y28" s="76">
        <v>2751.65</v>
      </c>
      <c r="Z28" s="78">
        <v>187</v>
      </c>
      <c r="AA28" s="78">
        <v>3100.5</v>
      </c>
      <c r="AB28" s="19">
        <v>0.429641</v>
      </c>
      <c r="AC28" s="19">
        <v>0.17382</v>
      </c>
      <c r="AD28" s="19">
        <v>1.0050239999999999</v>
      </c>
      <c r="AE28" s="87">
        <v>0.85058500000000004</v>
      </c>
      <c r="AF28" s="87">
        <v>0.63024100000000005</v>
      </c>
      <c r="AG28" s="87">
        <v>1.238788</v>
      </c>
      <c r="AH28" s="86">
        <v>1.3496999999999999</v>
      </c>
      <c r="AI28" s="86">
        <v>0.91479999999999995</v>
      </c>
      <c r="AJ28" s="86">
        <v>0.12740000000000001</v>
      </c>
      <c r="AK28" s="86">
        <v>0</v>
      </c>
      <c r="AL28" s="86">
        <v>0</v>
      </c>
      <c r="AM28" s="19">
        <v>0.52356000000000003</v>
      </c>
      <c r="AN28" s="4" t="s">
        <v>225</v>
      </c>
      <c r="AO28" s="4" t="s">
        <v>225</v>
      </c>
      <c r="AP28" s="4" t="s">
        <v>225</v>
      </c>
      <c r="AQ28" s="4" t="s">
        <v>225</v>
      </c>
      <c r="AR28" s="4" t="s">
        <v>225</v>
      </c>
      <c r="AS28" s="4" t="s">
        <v>225</v>
      </c>
      <c r="AT28" s="4" t="s">
        <v>225</v>
      </c>
      <c r="AU28" s="4" t="s">
        <v>225</v>
      </c>
      <c r="AV28" s="19" t="s">
        <v>3</v>
      </c>
      <c r="AW28" s="30">
        <v>132</v>
      </c>
      <c r="AX28" s="30">
        <v>107</v>
      </c>
      <c r="AY28" s="30">
        <v>122</v>
      </c>
      <c r="AZ28" s="30">
        <v>63</v>
      </c>
      <c r="BA28" s="30">
        <v>52</v>
      </c>
      <c r="BB28" s="30">
        <v>73</v>
      </c>
      <c r="BC28" s="30">
        <v>58</v>
      </c>
      <c r="BD28" s="29">
        <v>108</v>
      </c>
      <c r="BE28" s="29">
        <v>104</v>
      </c>
      <c r="BF28" s="29">
        <v>51</v>
      </c>
      <c r="BG28" s="29">
        <v>121</v>
      </c>
      <c r="BH28" s="46">
        <v>113</v>
      </c>
      <c r="BI28" s="46">
        <v>90</v>
      </c>
      <c r="BJ28" s="46">
        <v>113</v>
      </c>
      <c r="BK28" s="46">
        <v>75</v>
      </c>
      <c r="BL28" s="40"/>
      <c r="BM28" s="40"/>
    </row>
    <row r="29" spans="1:65" x14ac:dyDescent="0.25">
      <c r="A29" s="20">
        <v>318</v>
      </c>
      <c r="B29" s="87"/>
      <c r="C29" s="20">
        <v>2</v>
      </c>
      <c r="D29" s="87" t="s">
        <v>24</v>
      </c>
      <c r="E29" s="20">
        <v>11.9582</v>
      </c>
      <c r="F29" s="20" t="s">
        <v>26</v>
      </c>
      <c r="G29" s="53" t="s">
        <v>29</v>
      </c>
      <c r="H29" s="53" t="s">
        <v>29</v>
      </c>
      <c r="I29" s="20" t="s">
        <v>27</v>
      </c>
      <c r="J29" s="20" t="s">
        <v>27</v>
      </c>
      <c r="K29" s="20" t="s">
        <v>27</v>
      </c>
      <c r="L29" s="20" t="s">
        <v>27</v>
      </c>
      <c r="M29" s="20" t="s">
        <v>44</v>
      </c>
      <c r="N29" s="20" t="s">
        <v>45</v>
      </c>
      <c r="P29" s="20" t="s">
        <v>9</v>
      </c>
      <c r="Q29" s="20" t="s">
        <v>29</v>
      </c>
      <c r="R29" s="20" t="s">
        <v>13</v>
      </c>
      <c r="S29" s="29" t="s">
        <v>30</v>
      </c>
      <c r="T29" s="29" t="s">
        <v>27</v>
      </c>
      <c r="V29" s="74">
        <v>0.96</v>
      </c>
      <c r="W29" s="74">
        <v>1</v>
      </c>
      <c r="X29" s="76">
        <v>1832.42</v>
      </c>
      <c r="Y29" s="76">
        <v>1661.42</v>
      </c>
      <c r="Z29" s="78">
        <v>1633.5</v>
      </c>
      <c r="AA29" s="78">
        <v>1643.5</v>
      </c>
      <c r="AB29" s="20">
        <v>0.54562900000000003</v>
      </c>
      <c r="AC29" s="20">
        <v>1.0101169999999999</v>
      </c>
      <c r="AD29" s="20">
        <v>4.6180870000000001</v>
      </c>
      <c r="AE29" s="87">
        <v>4.5796330000000003</v>
      </c>
      <c r="AF29" s="87">
        <v>1.704907</v>
      </c>
      <c r="AG29" s="87">
        <v>1.3475820000000001</v>
      </c>
      <c r="AH29" s="86">
        <v>4.8971999999999998</v>
      </c>
      <c r="AI29" s="86">
        <v>3.8077999999999999</v>
      </c>
      <c r="AJ29" s="86">
        <v>0.36609999999999998</v>
      </c>
      <c r="AK29" s="86">
        <v>7</v>
      </c>
      <c r="AL29" s="86">
        <v>0</v>
      </c>
      <c r="AM29" s="20">
        <v>4.1884819999999996</v>
      </c>
      <c r="AN29" s="4" t="s">
        <v>225</v>
      </c>
      <c r="AO29" s="4" t="s">
        <v>225</v>
      </c>
      <c r="AP29" s="4" t="s">
        <v>225</v>
      </c>
      <c r="AQ29" s="4" t="s">
        <v>225</v>
      </c>
      <c r="AR29" s="4" t="s">
        <v>225</v>
      </c>
      <c r="AS29" s="4" t="s">
        <v>225</v>
      </c>
      <c r="AT29" s="4" t="s">
        <v>225</v>
      </c>
      <c r="AU29" s="4" t="s">
        <v>225</v>
      </c>
      <c r="AV29" s="20" t="s">
        <v>3</v>
      </c>
      <c r="AW29" s="30">
        <v>125</v>
      </c>
      <c r="AX29" s="30">
        <v>109</v>
      </c>
      <c r="AY29" s="30">
        <v>119</v>
      </c>
      <c r="AZ29" s="30">
        <v>62</v>
      </c>
      <c r="BA29" s="30">
        <v>56</v>
      </c>
      <c r="BB29" s="30">
        <v>67</v>
      </c>
      <c r="BC29" s="30">
        <v>57</v>
      </c>
      <c r="BD29" s="29">
        <v>118</v>
      </c>
      <c r="BE29" s="29">
        <v>113</v>
      </c>
      <c r="BF29" s="29">
        <v>120</v>
      </c>
      <c r="BG29" s="29">
        <v>118</v>
      </c>
      <c r="BH29" s="47">
        <v>94</v>
      </c>
      <c r="BI29" s="47">
        <v>101</v>
      </c>
      <c r="BJ29" s="47">
        <v>75</v>
      </c>
      <c r="BK29" s="47">
        <v>81</v>
      </c>
      <c r="BL29" s="40"/>
      <c r="BM29" s="40"/>
    </row>
    <row r="30" spans="1:65" x14ac:dyDescent="0.25">
      <c r="A30" s="21">
        <v>329</v>
      </c>
      <c r="B30" s="87"/>
      <c r="C30" s="21">
        <v>3</v>
      </c>
      <c r="D30" s="87" t="s">
        <v>24</v>
      </c>
      <c r="E30" s="21">
        <v>11.238200000000001</v>
      </c>
      <c r="F30" s="21" t="s">
        <v>36</v>
      </c>
      <c r="G30" s="53" t="s">
        <v>29</v>
      </c>
      <c r="H30" s="53" t="s">
        <v>29</v>
      </c>
      <c r="I30" s="21" t="s">
        <v>27</v>
      </c>
      <c r="J30" s="21" t="s">
        <v>27</v>
      </c>
      <c r="K30" s="21" t="s">
        <v>27</v>
      </c>
      <c r="L30" s="21" t="s">
        <v>27</v>
      </c>
      <c r="M30" s="21" t="s">
        <v>54</v>
      </c>
      <c r="N30" s="21" t="s">
        <v>95</v>
      </c>
      <c r="P30" s="21" t="s">
        <v>9</v>
      </c>
      <c r="Q30" s="21" t="s">
        <v>29</v>
      </c>
      <c r="R30" s="21" t="s">
        <v>13</v>
      </c>
      <c r="S30" s="29" t="s">
        <v>30</v>
      </c>
      <c r="T30" s="29" t="s">
        <v>27</v>
      </c>
      <c r="V30" s="74">
        <v>0.96</v>
      </c>
      <c r="W30" s="74">
        <v>1</v>
      </c>
      <c r="X30" s="76">
        <v>2164</v>
      </c>
      <c r="Y30" s="76">
        <v>1951.08</v>
      </c>
      <c r="Z30" s="78">
        <v>1988</v>
      </c>
      <c r="AA30" s="78">
        <v>1780</v>
      </c>
      <c r="AB30" s="21">
        <v>0.48056900000000002</v>
      </c>
      <c r="AC30" s="21">
        <v>1.1192690000000001</v>
      </c>
      <c r="AD30" s="21">
        <v>2.6208689999999999</v>
      </c>
      <c r="AE30" s="87">
        <v>3.9750839999999998</v>
      </c>
      <c r="AF30" s="87">
        <v>0.45765899999999998</v>
      </c>
      <c r="AG30" s="87">
        <v>0.40271400000000002</v>
      </c>
      <c r="AH30" s="86">
        <v>3.4205999999999999</v>
      </c>
      <c r="AI30" s="86">
        <v>3.1375000000000002</v>
      </c>
      <c r="AJ30" s="86">
        <v>0.26790000000000003</v>
      </c>
      <c r="AK30" s="86">
        <v>6</v>
      </c>
      <c r="AL30" s="86">
        <v>0</v>
      </c>
      <c r="AM30" s="21">
        <v>3.6649210000000001</v>
      </c>
      <c r="AN30" s="4" t="s">
        <v>225</v>
      </c>
      <c r="AO30" s="4" t="s">
        <v>225</v>
      </c>
      <c r="AP30" s="4" t="s">
        <v>225</v>
      </c>
      <c r="AQ30" s="4" t="s">
        <v>225</v>
      </c>
      <c r="AR30" s="4" t="s">
        <v>225</v>
      </c>
      <c r="AS30" s="4" t="s">
        <v>225</v>
      </c>
      <c r="AT30" s="4" t="s">
        <v>225</v>
      </c>
      <c r="AU30" s="4" t="s">
        <v>225</v>
      </c>
      <c r="AV30" s="21" t="s">
        <v>3</v>
      </c>
      <c r="AW30" s="30">
        <v>126</v>
      </c>
      <c r="AX30" s="30">
        <v>134</v>
      </c>
      <c r="AY30" s="30">
        <v>134</v>
      </c>
      <c r="AZ30" s="30">
        <v>66</v>
      </c>
      <c r="BA30" s="30">
        <v>74</v>
      </c>
      <c r="BB30" s="30">
        <v>64</v>
      </c>
      <c r="BC30" s="30">
        <v>63</v>
      </c>
      <c r="BD30" s="29">
        <v>118</v>
      </c>
      <c r="BE30" s="29">
        <v>140</v>
      </c>
      <c r="BF30" s="29">
        <v>118</v>
      </c>
      <c r="BG30" s="29">
        <v>125</v>
      </c>
      <c r="BH30" s="48">
        <v>129</v>
      </c>
      <c r="BI30" s="48">
        <v>85</v>
      </c>
      <c r="BJ30" s="48">
        <v>114</v>
      </c>
      <c r="BK30" s="48" t="s">
        <v>219</v>
      </c>
      <c r="BL30" s="40"/>
      <c r="BM30" s="40"/>
    </row>
    <row r="31" spans="1:65" x14ac:dyDescent="0.25">
      <c r="A31" s="22">
        <v>346</v>
      </c>
      <c r="B31" s="87"/>
      <c r="C31" s="22">
        <v>1</v>
      </c>
      <c r="D31" s="87" t="s">
        <v>24</v>
      </c>
      <c r="E31" s="22">
        <v>9.0985999999999994</v>
      </c>
      <c r="F31" s="22" t="s">
        <v>26</v>
      </c>
      <c r="G31" s="53" t="s">
        <v>29</v>
      </c>
      <c r="H31" s="53" t="s">
        <v>29</v>
      </c>
      <c r="I31" s="22" t="s">
        <v>27</v>
      </c>
      <c r="J31" s="22" t="s">
        <v>27</v>
      </c>
      <c r="K31" s="22" t="s">
        <v>27</v>
      </c>
      <c r="L31" s="22" t="s">
        <v>27</v>
      </c>
      <c r="M31" s="22" t="s">
        <v>44</v>
      </c>
      <c r="N31" s="22" t="s">
        <v>102</v>
      </c>
      <c r="P31" s="22" t="s">
        <v>9</v>
      </c>
      <c r="Q31" s="22" t="s">
        <v>29</v>
      </c>
      <c r="R31" s="22" t="s">
        <v>12</v>
      </c>
      <c r="S31" s="29" t="s">
        <v>30</v>
      </c>
      <c r="T31" s="29" t="s">
        <v>42</v>
      </c>
      <c r="V31" s="74">
        <v>0.46</v>
      </c>
      <c r="W31" s="74">
        <v>0.65</v>
      </c>
      <c r="X31" s="76">
        <v>2420.81</v>
      </c>
      <c r="Y31" s="76">
        <v>3090.77</v>
      </c>
      <c r="Z31" s="78">
        <v>3193.5</v>
      </c>
      <c r="AA31" s="78">
        <v>3188</v>
      </c>
      <c r="AB31" s="22">
        <v>0.16294</v>
      </c>
      <c r="AC31" s="22">
        <v>0.82953399999999999</v>
      </c>
      <c r="AD31" s="22">
        <v>1.2972349999999999</v>
      </c>
      <c r="AE31" s="87">
        <v>0.835256</v>
      </c>
      <c r="AF31" s="87">
        <v>0.40371299999999999</v>
      </c>
      <c r="AG31" s="87">
        <v>0.60014299999999998</v>
      </c>
      <c r="AH31" s="86">
        <v>1.3713</v>
      </c>
      <c r="AI31" s="86">
        <v>0.69799999999999995</v>
      </c>
      <c r="AJ31" s="86">
        <v>0.15329999999999999</v>
      </c>
      <c r="AK31" s="86">
        <v>0</v>
      </c>
      <c r="AL31" s="86">
        <v>0</v>
      </c>
      <c r="AM31" s="22">
        <v>0.52356000000000003</v>
      </c>
      <c r="AN31" s="4" t="s">
        <v>225</v>
      </c>
      <c r="AO31" s="4" t="s">
        <v>225</v>
      </c>
      <c r="AP31" s="4" t="s">
        <v>225</v>
      </c>
      <c r="AQ31" s="4" t="s">
        <v>225</v>
      </c>
      <c r="AR31" s="4" t="s">
        <v>225</v>
      </c>
      <c r="AS31" s="4" t="s">
        <v>225</v>
      </c>
      <c r="AT31" s="4" t="s">
        <v>225</v>
      </c>
      <c r="AU31" s="4" t="s">
        <v>225</v>
      </c>
      <c r="AV31" s="23" t="s">
        <v>4</v>
      </c>
      <c r="AW31" s="30">
        <v>117</v>
      </c>
      <c r="AX31" s="30">
        <v>118</v>
      </c>
      <c r="AY31" s="30">
        <v>119</v>
      </c>
      <c r="AZ31" s="30">
        <v>61</v>
      </c>
      <c r="BA31" s="30">
        <v>57</v>
      </c>
      <c r="BB31" s="30">
        <v>60</v>
      </c>
      <c r="BC31" s="30">
        <v>64</v>
      </c>
      <c r="BD31" s="29">
        <v>93</v>
      </c>
      <c r="BE31" s="29">
        <v>88</v>
      </c>
      <c r="BF31" s="29">
        <v>115</v>
      </c>
      <c r="BG31" s="29">
        <v>103</v>
      </c>
      <c r="BH31" s="49">
        <v>93</v>
      </c>
      <c r="BI31" s="49">
        <v>82</v>
      </c>
      <c r="BJ31" s="49">
        <v>71</v>
      </c>
      <c r="BK31" s="49">
        <v>70</v>
      </c>
      <c r="BL31" s="40"/>
      <c r="BM31" s="40"/>
    </row>
    <row r="32" spans="1:65" x14ac:dyDescent="0.25">
      <c r="A32" s="24">
        <v>350</v>
      </c>
      <c r="B32" s="87"/>
      <c r="C32" s="24">
        <v>2</v>
      </c>
      <c r="D32" s="87" t="s">
        <v>24</v>
      </c>
      <c r="E32" s="24">
        <v>11.6516</v>
      </c>
      <c r="F32" s="24" t="s">
        <v>26</v>
      </c>
      <c r="G32" s="53" t="s">
        <v>29</v>
      </c>
      <c r="H32" s="53" t="s">
        <v>29</v>
      </c>
      <c r="I32" s="24" t="s">
        <v>96</v>
      </c>
      <c r="J32" s="24" t="s">
        <v>27</v>
      </c>
      <c r="K32" s="24" t="s">
        <v>27</v>
      </c>
      <c r="L32" s="24" t="s">
        <v>27</v>
      </c>
      <c r="M32" s="24" t="s">
        <v>44</v>
      </c>
      <c r="N32" s="24" t="s">
        <v>97</v>
      </c>
      <c r="P32" s="24" t="s">
        <v>9</v>
      </c>
      <c r="Q32" s="24" t="s">
        <v>29</v>
      </c>
      <c r="R32" s="24" t="s">
        <v>13</v>
      </c>
      <c r="S32" s="29" t="s">
        <v>30</v>
      </c>
      <c r="T32" s="29" t="s">
        <v>27</v>
      </c>
      <c r="V32" s="74">
        <v>0.88</v>
      </c>
      <c r="W32" s="74">
        <v>1</v>
      </c>
      <c r="X32" s="76">
        <v>2777.23</v>
      </c>
      <c r="Y32" s="76">
        <v>2343.77</v>
      </c>
      <c r="Z32" s="78">
        <v>2788.5</v>
      </c>
      <c r="AA32" s="78">
        <v>2244</v>
      </c>
      <c r="AB32" s="24">
        <v>9.2797000000000004E-2</v>
      </c>
      <c r="AC32" s="24">
        <v>0.246783</v>
      </c>
      <c r="AD32" s="24">
        <v>0.22330700000000001</v>
      </c>
      <c r="AE32" s="87">
        <v>0.85183200000000003</v>
      </c>
      <c r="AF32" s="87">
        <v>0.21429899999999999</v>
      </c>
      <c r="AG32" s="87">
        <v>0.213284</v>
      </c>
      <c r="AH32" s="86">
        <v>1.0204</v>
      </c>
      <c r="AI32" s="86">
        <v>0.1023</v>
      </c>
      <c r="AJ32" s="86">
        <v>4.2500000000000003E-2</v>
      </c>
      <c r="AK32" s="86">
        <v>0</v>
      </c>
      <c r="AL32" s="86">
        <v>0</v>
      </c>
      <c r="AM32" s="24">
        <v>0.52356000000000003</v>
      </c>
      <c r="AN32" s="4" t="s">
        <v>225</v>
      </c>
      <c r="AO32" s="4" t="s">
        <v>225</v>
      </c>
      <c r="AP32" s="4" t="s">
        <v>225</v>
      </c>
      <c r="AQ32" s="4" t="s">
        <v>225</v>
      </c>
      <c r="AR32" s="4" t="s">
        <v>225</v>
      </c>
      <c r="AS32" s="4" t="s">
        <v>225</v>
      </c>
      <c r="AT32" s="4" t="s">
        <v>225</v>
      </c>
      <c r="AU32" s="4" t="s">
        <v>225</v>
      </c>
      <c r="AV32" s="25" t="s">
        <v>4</v>
      </c>
      <c r="AW32" s="30">
        <v>98</v>
      </c>
      <c r="AX32" s="30">
        <v>75</v>
      </c>
      <c r="AY32" s="30">
        <v>85</v>
      </c>
      <c r="AZ32" s="30">
        <v>47</v>
      </c>
      <c r="BA32" s="30">
        <v>38</v>
      </c>
      <c r="BB32" s="30">
        <v>51</v>
      </c>
      <c r="BC32" s="30">
        <v>28</v>
      </c>
      <c r="BD32" s="29">
        <v>96</v>
      </c>
      <c r="BE32" s="29">
        <v>90</v>
      </c>
      <c r="BF32" s="29">
        <v>84</v>
      </c>
      <c r="BG32" s="29">
        <v>78</v>
      </c>
      <c r="BH32" s="49">
        <v>101</v>
      </c>
      <c r="BI32" s="49">
        <v>89</v>
      </c>
      <c r="BJ32" s="49">
        <v>71</v>
      </c>
      <c r="BK32" s="49">
        <v>72</v>
      </c>
      <c r="BL32" s="40"/>
      <c r="BM32" s="40"/>
    </row>
    <row r="33" spans="1:65" x14ac:dyDescent="0.25">
      <c r="A33" s="26">
        <v>405</v>
      </c>
      <c r="B33" s="87"/>
      <c r="C33" s="26">
        <v>2</v>
      </c>
      <c r="D33" s="87" t="s">
        <v>24</v>
      </c>
      <c r="E33" s="26">
        <v>10.955500000000001</v>
      </c>
      <c r="F33" s="26" t="s">
        <v>26</v>
      </c>
      <c r="G33" s="53" t="s">
        <v>29</v>
      </c>
      <c r="H33" s="53" t="s">
        <v>29</v>
      </c>
      <c r="I33" s="26" t="s">
        <v>29</v>
      </c>
      <c r="J33" s="26" t="s">
        <v>29</v>
      </c>
      <c r="K33" s="26" t="s">
        <v>29</v>
      </c>
      <c r="L33" s="26" t="s">
        <v>46</v>
      </c>
      <c r="M33" s="26" t="s">
        <v>34</v>
      </c>
      <c r="N33" s="26" t="s">
        <v>47</v>
      </c>
      <c r="P33" s="26" t="s">
        <v>9</v>
      </c>
      <c r="Q33" s="26" t="s">
        <v>29</v>
      </c>
      <c r="R33" s="26" t="s">
        <v>13</v>
      </c>
      <c r="S33" s="29" t="s">
        <v>30</v>
      </c>
      <c r="T33" s="29" t="s">
        <v>27</v>
      </c>
      <c r="V33" s="74">
        <v>0.96</v>
      </c>
      <c r="W33" s="74">
        <v>1</v>
      </c>
      <c r="X33" s="76">
        <v>2500.54</v>
      </c>
      <c r="Y33" s="76">
        <v>1946.54</v>
      </c>
      <c r="Z33" s="78">
        <v>2304.5</v>
      </c>
      <c r="AA33" s="78">
        <v>1828.5</v>
      </c>
      <c r="AB33" s="26">
        <v>0.16900399999999999</v>
      </c>
      <c r="AC33" s="26">
        <v>0.59331299999999998</v>
      </c>
      <c r="AD33" s="26">
        <v>1.0391170000000001</v>
      </c>
      <c r="AE33" s="87">
        <v>1.251728</v>
      </c>
      <c r="AF33" s="87">
        <v>0.63351199999999996</v>
      </c>
      <c r="AG33" s="87">
        <v>1.399834</v>
      </c>
      <c r="AH33" s="86">
        <v>1.1315</v>
      </c>
      <c r="AI33" s="86">
        <v>1.2325999999999999</v>
      </c>
      <c r="AJ33" s="86">
        <v>0.15909999999999999</v>
      </c>
      <c r="AK33" s="86">
        <v>0</v>
      </c>
      <c r="AL33" s="86">
        <v>0</v>
      </c>
      <c r="AM33" s="26">
        <v>0.52356000000000003</v>
      </c>
      <c r="AN33" s="4" t="s">
        <v>225</v>
      </c>
      <c r="AO33" s="4" t="s">
        <v>225</v>
      </c>
      <c r="AP33" s="4" t="s">
        <v>225</v>
      </c>
      <c r="AQ33" s="4" t="s">
        <v>225</v>
      </c>
      <c r="AR33" s="4" t="s">
        <v>225</v>
      </c>
      <c r="AS33" s="4" t="s">
        <v>225</v>
      </c>
      <c r="AT33" s="4" t="s">
        <v>225</v>
      </c>
      <c r="AU33" s="4" t="s">
        <v>225</v>
      </c>
      <c r="AV33" s="26" t="s">
        <v>3</v>
      </c>
      <c r="AW33" s="30">
        <v>130</v>
      </c>
      <c r="AX33" s="30">
        <v>119</v>
      </c>
      <c r="AY33" s="30">
        <v>128</v>
      </c>
      <c r="AZ33" s="30">
        <v>70</v>
      </c>
      <c r="BA33" s="30">
        <v>60</v>
      </c>
      <c r="BB33" s="30">
        <v>64</v>
      </c>
      <c r="BC33" s="30">
        <v>63</v>
      </c>
      <c r="BD33" s="29">
        <v>124</v>
      </c>
      <c r="BE33" s="29">
        <v>93</v>
      </c>
      <c r="BF33" s="29">
        <v>120</v>
      </c>
      <c r="BG33" s="29">
        <v>141</v>
      </c>
      <c r="BH33" s="50">
        <v>110</v>
      </c>
      <c r="BI33" s="50">
        <v>93</v>
      </c>
      <c r="BJ33" s="50">
        <v>101</v>
      </c>
      <c r="BK33" s="50">
        <v>105</v>
      </c>
      <c r="BL33" s="40"/>
      <c r="BM33" s="40"/>
    </row>
    <row r="34" spans="1:65" x14ac:dyDescent="0.25">
      <c r="A34" s="27">
        <v>423</v>
      </c>
      <c r="B34" s="87"/>
      <c r="C34" s="27">
        <v>2</v>
      </c>
      <c r="D34" s="87" t="s">
        <v>24</v>
      </c>
      <c r="E34" s="27">
        <v>10.7255</v>
      </c>
      <c r="F34" s="27" t="s">
        <v>26</v>
      </c>
      <c r="G34" s="53" t="s">
        <v>29</v>
      </c>
      <c r="H34" s="53" t="s">
        <v>29</v>
      </c>
      <c r="I34" s="27" t="s">
        <v>48</v>
      </c>
      <c r="J34" s="27" t="s">
        <v>48</v>
      </c>
      <c r="K34" s="27" t="s">
        <v>48</v>
      </c>
      <c r="L34" s="27" t="s">
        <v>49</v>
      </c>
      <c r="M34" s="27" t="s">
        <v>37</v>
      </c>
      <c r="N34" s="27" t="s">
        <v>50</v>
      </c>
      <c r="P34" s="27" t="s">
        <v>9</v>
      </c>
      <c r="Q34" s="27" t="s">
        <v>29</v>
      </c>
      <c r="R34" s="27" t="s">
        <v>13</v>
      </c>
      <c r="S34" s="29" t="s">
        <v>30</v>
      </c>
      <c r="T34" s="29" t="s">
        <v>27</v>
      </c>
      <c r="V34" s="74">
        <v>0.65</v>
      </c>
      <c r="W34" s="74">
        <v>0.84</v>
      </c>
      <c r="X34" s="76">
        <v>2433.5</v>
      </c>
      <c r="Y34" s="76">
        <v>2290.6799999999998</v>
      </c>
      <c r="Z34" s="78">
        <v>2775</v>
      </c>
      <c r="AA34" s="78">
        <v>2086</v>
      </c>
      <c r="AB34" s="27">
        <v>1.048338</v>
      </c>
      <c r="AC34" s="27">
        <v>1.3456790000000001</v>
      </c>
      <c r="AD34" s="27">
        <v>5.8772950000000002</v>
      </c>
      <c r="AE34" s="87">
        <v>5.3806310000000002</v>
      </c>
      <c r="AF34" s="87">
        <v>2.676787</v>
      </c>
      <c r="AG34" s="87">
        <v>0.754112</v>
      </c>
      <c r="AH34" s="86">
        <v>5.9131999999999998</v>
      </c>
      <c r="AI34" s="86">
        <v>4.0296000000000003</v>
      </c>
      <c r="AJ34" s="86">
        <v>0.42980000000000002</v>
      </c>
      <c r="AK34" s="86">
        <v>13</v>
      </c>
      <c r="AL34" s="86">
        <v>0</v>
      </c>
      <c r="AM34" s="27">
        <v>7.3298430000000003</v>
      </c>
      <c r="AN34" s="4" t="s">
        <v>225</v>
      </c>
      <c r="AO34" s="4" t="s">
        <v>225</v>
      </c>
      <c r="AP34" s="4" t="s">
        <v>225</v>
      </c>
      <c r="AQ34" s="4" t="s">
        <v>225</v>
      </c>
      <c r="AR34" s="4" t="s">
        <v>225</v>
      </c>
      <c r="AS34" s="4" t="s">
        <v>225</v>
      </c>
      <c r="AT34" s="4" t="s">
        <v>225</v>
      </c>
      <c r="AU34" s="4" t="s">
        <v>225</v>
      </c>
      <c r="AV34" s="27" t="s">
        <v>3</v>
      </c>
      <c r="AW34" s="30">
        <v>128</v>
      </c>
      <c r="AX34" s="30">
        <v>119</v>
      </c>
      <c r="AY34" s="30">
        <v>127</v>
      </c>
      <c r="AZ34" s="30">
        <v>72</v>
      </c>
      <c r="BA34" s="30">
        <v>60</v>
      </c>
      <c r="BB34" s="30">
        <v>60</v>
      </c>
      <c r="BC34" s="30">
        <v>63</v>
      </c>
      <c r="BD34" s="29">
        <v>114</v>
      </c>
      <c r="BE34" s="29">
        <v>83</v>
      </c>
      <c r="BF34" s="29">
        <v>117</v>
      </c>
      <c r="BG34" s="29">
        <v>112</v>
      </c>
      <c r="BH34" s="51">
        <v>107</v>
      </c>
      <c r="BI34" s="51">
        <v>85</v>
      </c>
      <c r="BJ34" s="51">
        <v>88</v>
      </c>
      <c r="BK34" s="51">
        <v>105</v>
      </c>
      <c r="BL34" s="40"/>
      <c r="BM34" s="40"/>
    </row>
    <row r="35" spans="1:65" x14ac:dyDescent="0.25">
      <c r="A35" s="28">
        <v>433</v>
      </c>
      <c r="B35" s="87"/>
      <c r="C35" s="28">
        <v>1</v>
      </c>
      <c r="D35" s="87" t="s">
        <v>24</v>
      </c>
      <c r="E35" s="28">
        <v>8.7829999999999995</v>
      </c>
      <c r="F35" s="28" t="s">
        <v>26</v>
      </c>
      <c r="G35" s="53" t="s">
        <v>29</v>
      </c>
      <c r="H35" s="53" t="s">
        <v>29</v>
      </c>
      <c r="I35" s="28" t="s">
        <v>27</v>
      </c>
      <c r="J35" s="28" t="s">
        <v>27</v>
      </c>
      <c r="K35" s="28" t="s">
        <v>27</v>
      </c>
      <c r="L35" s="28" t="s">
        <v>51</v>
      </c>
      <c r="M35" s="28" t="s">
        <v>34</v>
      </c>
      <c r="N35" s="28" t="s">
        <v>52</v>
      </c>
      <c r="P35" s="28" t="s">
        <v>10</v>
      </c>
      <c r="Q35" s="28" t="s">
        <v>29</v>
      </c>
      <c r="R35" s="28" t="s">
        <v>12</v>
      </c>
      <c r="S35" s="29" t="s">
        <v>30</v>
      </c>
      <c r="T35" s="29" t="s">
        <v>27</v>
      </c>
      <c r="V35" s="74">
        <v>0.92</v>
      </c>
      <c r="W35" s="74">
        <v>0.96</v>
      </c>
      <c r="X35" s="76">
        <v>2024.65</v>
      </c>
      <c r="Y35" s="76">
        <v>1587.92</v>
      </c>
      <c r="Z35" s="78">
        <v>2004</v>
      </c>
      <c r="AA35" s="78">
        <v>1552</v>
      </c>
      <c r="AB35" s="28">
        <v>2.1941190000000002</v>
      </c>
      <c r="AC35" s="28">
        <v>5.6109</v>
      </c>
      <c r="AD35" s="28">
        <v>10.887435999999999</v>
      </c>
      <c r="AE35" s="87">
        <v>10.609068000000001</v>
      </c>
      <c r="AF35" s="87">
        <v>2.6810200000000002</v>
      </c>
      <c r="AG35" s="87">
        <v>3.1407219999999998</v>
      </c>
      <c r="AH35" s="86">
        <v>10.6896</v>
      </c>
      <c r="AI35" s="86">
        <v>10.6424</v>
      </c>
      <c r="AJ35" s="86">
        <v>0.82689999999999997</v>
      </c>
      <c r="AK35" s="86">
        <v>23</v>
      </c>
      <c r="AL35" s="86">
        <v>6</v>
      </c>
      <c r="AM35" s="28">
        <v>14.659686000000001</v>
      </c>
      <c r="AN35" s="4" t="s">
        <v>225</v>
      </c>
      <c r="AO35" s="4" t="s">
        <v>225</v>
      </c>
      <c r="AP35" s="4" t="s">
        <v>225</v>
      </c>
      <c r="AQ35" s="4" t="s">
        <v>225</v>
      </c>
      <c r="AR35" s="4" t="s">
        <v>225</v>
      </c>
      <c r="AS35" s="4" t="s">
        <v>225</v>
      </c>
      <c r="AT35" s="4" t="s">
        <v>225</v>
      </c>
      <c r="AU35" s="4" t="s">
        <v>225</v>
      </c>
      <c r="AV35" s="28" t="s">
        <v>3</v>
      </c>
      <c r="AW35" s="30">
        <v>107</v>
      </c>
      <c r="AX35" s="30">
        <v>135</v>
      </c>
      <c r="AY35" s="30">
        <v>123</v>
      </c>
      <c r="AZ35" s="30">
        <v>55</v>
      </c>
      <c r="BA35" s="30">
        <v>74</v>
      </c>
      <c r="BB35" s="30">
        <v>54</v>
      </c>
      <c r="BC35" s="30">
        <v>64</v>
      </c>
      <c r="BD35" s="29">
        <v>108</v>
      </c>
      <c r="BE35" s="29">
        <v>119</v>
      </c>
      <c r="BF35" s="29">
        <v>116</v>
      </c>
      <c r="BG35" s="29">
        <v>121</v>
      </c>
      <c r="BH35" s="52">
        <v>93</v>
      </c>
      <c r="BI35" s="52">
        <v>93</v>
      </c>
      <c r="BJ35" s="52">
        <v>125</v>
      </c>
      <c r="BK35" s="52">
        <v>115</v>
      </c>
      <c r="BL35" s="40"/>
      <c r="BM35" s="40"/>
    </row>
    <row r="36" spans="1:65" ht="15.75" thickBot="1" x14ac:dyDescent="0.3">
      <c r="A36" s="29">
        <v>457</v>
      </c>
      <c r="B36" s="87"/>
      <c r="C36" s="29">
        <v>2</v>
      </c>
      <c r="D36" s="87" t="s">
        <v>24</v>
      </c>
      <c r="E36" s="29">
        <v>9.0245999999999995</v>
      </c>
      <c r="F36" s="29" t="s">
        <v>26</v>
      </c>
      <c r="G36" s="53" t="s">
        <v>29</v>
      </c>
      <c r="H36" s="53" t="s">
        <v>29</v>
      </c>
      <c r="I36" s="29" t="s">
        <v>27</v>
      </c>
      <c r="J36" s="29" t="s">
        <v>27</v>
      </c>
      <c r="K36" s="29" t="s">
        <v>27</v>
      </c>
      <c r="L36" s="29" t="s">
        <v>27</v>
      </c>
      <c r="M36" s="29" t="s">
        <v>37</v>
      </c>
      <c r="N36" s="29" t="s">
        <v>53</v>
      </c>
      <c r="P36" s="29" t="s">
        <v>9</v>
      </c>
      <c r="Q36" s="93" t="s">
        <v>28</v>
      </c>
      <c r="R36" s="29" t="s">
        <v>13</v>
      </c>
      <c r="S36" s="29" t="s">
        <v>30</v>
      </c>
      <c r="T36" s="29" t="s">
        <v>27</v>
      </c>
      <c r="V36" s="75">
        <v>0.62</v>
      </c>
      <c r="W36" s="75">
        <v>0.88</v>
      </c>
      <c r="X36" s="77">
        <v>2652.08</v>
      </c>
      <c r="Y36" s="77">
        <v>2349.85</v>
      </c>
      <c r="Z36" s="78">
        <v>3255</v>
      </c>
      <c r="AA36" s="78">
        <v>2244</v>
      </c>
      <c r="AB36" s="29">
        <v>3.4017469999999999</v>
      </c>
      <c r="AC36" s="29">
        <v>5.410819</v>
      </c>
      <c r="AD36" s="29">
        <v>5.9927929999999998</v>
      </c>
      <c r="AE36" s="87">
        <v>3.562497</v>
      </c>
      <c r="AF36" s="87">
        <v>2.398304</v>
      </c>
      <c r="AG36" s="87">
        <v>1.3536189999999999</v>
      </c>
      <c r="AH36" s="86">
        <v>6.4291</v>
      </c>
      <c r="AI36" s="86">
        <v>5.9916</v>
      </c>
      <c r="AJ36" s="86">
        <v>0.75929999999999997</v>
      </c>
      <c r="AK36" s="86">
        <v>18</v>
      </c>
      <c r="AL36" s="86">
        <v>0</v>
      </c>
      <c r="AM36" s="29">
        <v>9.9476440000000004</v>
      </c>
      <c r="AN36" s="4" t="s">
        <v>225</v>
      </c>
      <c r="AO36" s="4" t="s">
        <v>225</v>
      </c>
      <c r="AP36" s="4" t="s">
        <v>225</v>
      </c>
      <c r="AQ36" s="4" t="s">
        <v>225</v>
      </c>
      <c r="AR36" s="4" t="s">
        <v>225</v>
      </c>
      <c r="AS36" s="4" t="s">
        <v>225</v>
      </c>
      <c r="AT36" s="4" t="s">
        <v>225</v>
      </c>
      <c r="AU36" s="4" t="s">
        <v>225</v>
      </c>
      <c r="AV36" s="29" t="s">
        <v>3</v>
      </c>
      <c r="AW36" s="30">
        <v>137</v>
      </c>
      <c r="AX36" s="30">
        <v>128</v>
      </c>
      <c r="AY36" s="30">
        <v>137</v>
      </c>
      <c r="AZ36" s="30">
        <v>64</v>
      </c>
      <c r="BA36" s="30">
        <v>67</v>
      </c>
      <c r="BB36" s="30">
        <v>77</v>
      </c>
      <c r="BC36" s="30">
        <v>64</v>
      </c>
      <c r="BD36" s="29">
        <v>122</v>
      </c>
      <c r="BE36" s="29">
        <v>127</v>
      </c>
      <c r="BF36" s="29">
        <v>126</v>
      </c>
      <c r="BG36" s="29">
        <v>131</v>
      </c>
      <c r="BH36" s="54">
        <v>141</v>
      </c>
      <c r="BI36" s="54">
        <v>70</v>
      </c>
      <c r="BJ36" s="54">
        <v>87</v>
      </c>
      <c r="BK36" s="54">
        <v>87</v>
      </c>
      <c r="BL36" s="40"/>
      <c r="BM36" s="40"/>
    </row>
    <row r="37" spans="1:65" x14ac:dyDescent="0.25">
      <c r="E37">
        <f>AVERAGE(E21:E36)</f>
        <v>9.8319562500000011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>
        <f t="shared" ref="V37:AM37" si="3">AVERAGE(V21:V36)</f>
        <v>0.77000000000000013</v>
      </c>
      <c r="W37" s="88">
        <f t="shared" si="3"/>
        <v>0.89500000000000013</v>
      </c>
      <c r="X37" s="88">
        <f t="shared" si="3"/>
        <v>2294.6031250000005</v>
      </c>
      <c r="Y37" s="88">
        <f t="shared" si="3"/>
        <v>2089.2493749999999</v>
      </c>
      <c r="Z37" s="88">
        <f t="shared" si="3"/>
        <v>2339.34375</v>
      </c>
      <c r="AA37" s="88">
        <f t="shared" si="3"/>
        <v>2054.5625</v>
      </c>
      <c r="AB37" s="88">
        <f t="shared" si="3"/>
        <v>0.85162306250000008</v>
      </c>
      <c r="AC37" s="88">
        <f t="shared" si="3"/>
        <v>1.579990875</v>
      </c>
      <c r="AD37" s="88">
        <f t="shared" si="3"/>
        <v>3.0055194999999997</v>
      </c>
      <c r="AE37" s="88">
        <f t="shared" si="3"/>
        <v>3.4303278125000003</v>
      </c>
      <c r="AF37" s="88">
        <f t="shared" si="3"/>
        <v>1.240356625</v>
      </c>
      <c r="AG37" s="88">
        <f t="shared" si="3"/>
        <v>1.1509103124999998</v>
      </c>
      <c r="AH37" s="88">
        <f t="shared" si="3"/>
        <v>3.8650312499999999</v>
      </c>
      <c r="AI37" s="88">
        <f t="shared" si="3"/>
        <v>3.0362624999999999</v>
      </c>
      <c r="AJ37" s="88">
        <f t="shared" si="3"/>
        <v>0.3298875</v>
      </c>
      <c r="AK37" s="88">
        <f t="shared" si="3"/>
        <v>6.5625</v>
      </c>
      <c r="AL37" s="88">
        <f t="shared" si="3"/>
        <v>0.375</v>
      </c>
      <c r="AM37" s="88">
        <f t="shared" si="3"/>
        <v>4.0913528125000012</v>
      </c>
      <c r="AN37" s="88"/>
      <c r="AO37" s="88"/>
      <c r="AP37" s="88"/>
      <c r="AQ37" s="88"/>
      <c r="AR37" s="88"/>
      <c r="AS37" s="88"/>
      <c r="AT37" s="88"/>
      <c r="AU37" s="88"/>
      <c r="AV37" s="88"/>
      <c r="AW37" s="88">
        <f t="shared" ref="AW37:BK37" si="4">AVERAGE(AW21:AW36)</f>
        <v>121.875</v>
      </c>
      <c r="AX37" s="88">
        <f t="shared" si="4"/>
        <v>114.375</v>
      </c>
      <c r="AY37" s="88">
        <f t="shared" si="4"/>
        <v>120.3125</v>
      </c>
      <c r="AZ37" s="88">
        <f t="shared" si="4"/>
        <v>62.5</v>
      </c>
      <c r="BA37" s="88">
        <f t="shared" si="4"/>
        <v>59.4375</v>
      </c>
      <c r="BB37" s="88">
        <f t="shared" si="4"/>
        <v>62.9375</v>
      </c>
      <c r="BC37" s="88">
        <f t="shared" si="4"/>
        <v>57.25</v>
      </c>
      <c r="BD37" s="88">
        <f>AVERAGE(BD21:BD36)</f>
        <v>113.4375</v>
      </c>
      <c r="BE37" s="88">
        <f t="shared" si="4"/>
        <v>106.375</v>
      </c>
      <c r="BF37" s="88">
        <f t="shared" si="4"/>
        <v>108.125</v>
      </c>
      <c r="BG37" s="88">
        <f t="shared" si="4"/>
        <v>115.3125</v>
      </c>
      <c r="BH37" s="88">
        <f t="shared" si="4"/>
        <v>110</v>
      </c>
      <c r="BI37" s="88">
        <f t="shared" si="4"/>
        <v>93.333333333333329</v>
      </c>
      <c r="BJ37" s="88">
        <f t="shared" si="4"/>
        <v>94.5</v>
      </c>
      <c r="BK37" s="88">
        <f t="shared" si="4"/>
        <v>92.428571428571431</v>
      </c>
    </row>
    <row r="38" spans="1:65" s="4" customFormat="1" x14ac:dyDescent="0.25">
      <c r="B38" s="88"/>
      <c r="D38" s="88"/>
      <c r="E38" s="4">
        <f>STDEV(E21:E36)</f>
        <v>1.7507040157105334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>
        <f t="shared" ref="V38:AM38" si="5">STDEV(V21:V36)</f>
        <v>0.18811344095164062</v>
      </c>
      <c r="W38" s="88">
        <f t="shared" si="5"/>
        <v>0.10930080817023458</v>
      </c>
      <c r="X38" s="88">
        <f t="shared" si="5"/>
        <v>412.81406346713521</v>
      </c>
      <c r="Y38" s="88">
        <f t="shared" si="5"/>
        <v>489.54733007093785</v>
      </c>
      <c r="Z38" s="88">
        <f t="shared" si="5"/>
        <v>798.91655214525804</v>
      </c>
      <c r="AA38" s="88">
        <f t="shared" si="5"/>
        <v>548.2623725614103</v>
      </c>
      <c r="AB38" s="88">
        <f t="shared" si="5"/>
        <v>0.88209477356419153</v>
      </c>
      <c r="AC38" s="88">
        <f t="shared" si="5"/>
        <v>1.6986691698246947</v>
      </c>
      <c r="AD38" s="88">
        <f t="shared" si="5"/>
        <v>2.8396947606906164</v>
      </c>
      <c r="AE38" s="88">
        <f t="shared" si="5"/>
        <v>2.5709333377817276</v>
      </c>
      <c r="AF38" s="88">
        <f t="shared" si="5"/>
        <v>0.91286790210207813</v>
      </c>
      <c r="AG38" s="88">
        <f t="shared" si="5"/>
        <v>0.77947596503486216</v>
      </c>
      <c r="AH38" s="88">
        <f t="shared" si="5"/>
        <v>2.5814248256131087</v>
      </c>
      <c r="AI38" s="88">
        <f t="shared" si="5"/>
        <v>2.6244107137603296</v>
      </c>
      <c r="AJ38" s="88">
        <f t="shared" si="5"/>
        <v>0.25125370146527198</v>
      </c>
      <c r="AK38" s="88">
        <f t="shared" si="5"/>
        <v>7.9495807017309623</v>
      </c>
      <c r="AL38" s="88">
        <f t="shared" si="5"/>
        <v>1.5</v>
      </c>
      <c r="AM38" s="88">
        <f t="shared" si="5"/>
        <v>4.4715289320945866</v>
      </c>
      <c r="AN38" s="88"/>
      <c r="AO38" s="88"/>
      <c r="AP38" s="88"/>
      <c r="AQ38" s="88"/>
      <c r="AR38" s="88"/>
      <c r="AS38" s="88"/>
      <c r="AT38" s="88"/>
      <c r="AU38" s="88"/>
      <c r="AV38" s="88"/>
      <c r="AW38" s="88">
        <f t="shared" ref="AW38:BK38" si="6">STDEV(AW21:AW36)</f>
        <v>11.194492693582262</v>
      </c>
      <c r="AX38" s="88">
        <f t="shared" si="6"/>
        <v>15.974458780607666</v>
      </c>
      <c r="AY38" s="88">
        <f t="shared" si="6"/>
        <v>11.71733046957938</v>
      </c>
      <c r="AZ38" s="88">
        <f t="shared" si="6"/>
        <v>7.5188651625982317</v>
      </c>
      <c r="BA38" s="88">
        <f t="shared" si="6"/>
        <v>11.051206570626878</v>
      </c>
      <c r="BB38" s="88">
        <f t="shared" si="6"/>
        <v>7.852547357386646</v>
      </c>
      <c r="BC38" s="88">
        <f t="shared" si="6"/>
        <v>10.240442698763889</v>
      </c>
      <c r="BD38" s="88">
        <f t="shared" si="6"/>
        <v>10.645617251557876</v>
      </c>
      <c r="BE38" s="88">
        <f>STDEV(BE21:BE36)</f>
        <v>17.223530416264836</v>
      </c>
      <c r="BF38" s="88">
        <f t="shared" si="6"/>
        <v>19.276496915501358</v>
      </c>
      <c r="BG38" s="88">
        <f t="shared" si="6"/>
        <v>14.374601443750246</v>
      </c>
      <c r="BH38" s="88">
        <f t="shared" si="6"/>
        <v>16.048004908351118</v>
      </c>
      <c r="BI38" s="88">
        <f t="shared" si="6"/>
        <v>13.253930234714016</v>
      </c>
      <c r="BJ38" s="88">
        <f t="shared" si="6"/>
        <v>15.769168230019828</v>
      </c>
      <c r="BK38" s="88">
        <f t="shared" si="6"/>
        <v>18.760491570213279</v>
      </c>
    </row>
    <row r="39" spans="1:65" s="4" customFormat="1" x14ac:dyDescent="0.25">
      <c r="B39" s="88"/>
      <c r="D39" s="88"/>
      <c r="E39" s="4">
        <f>TTEST(E2:E17,E21:E36,2,3)</f>
        <v>0.50944148621575214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>
        <f t="shared" ref="V39:AM39" si="7">TTEST(V2:V17,V21:V36,2,3)</f>
        <v>0.25181729274466519</v>
      </c>
      <c r="W39" s="88">
        <f t="shared" si="7"/>
        <v>0.17305160097435804</v>
      </c>
      <c r="X39" s="88">
        <f t="shared" si="7"/>
        <v>0.88237042469238625</v>
      </c>
      <c r="Y39" s="88">
        <f t="shared" si="7"/>
        <v>0.98067024921195745</v>
      </c>
      <c r="Z39" s="88">
        <f t="shared" si="7"/>
        <v>0.84455127622968384</v>
      </c>
      <c r="AA39" s="88">
        <f t="shared" si="7"/>
        <v>0.81798805701475441</v>
      </c>
      <c r="AB39" s="88">
        <f t="shared" si="7"/>
        <v>0.34975822953077262</v>
      </c>
      <c r="AC39" s="88">
        <f t="shared" si="7"/>
        <v>0.45553620614092527</v>
      </c>
      <c r="AD39" s="88">
        <f t="shared" si="7"/>
        <v>0.58747714653191707</v>
      </c>
      <c r="AE39" s="88">
        <f t="shared" si="7"/>
        <v>0.99817566541753222</v>
      </c>
      <c r="AF39" s="88">
        <f t="shared" si="7"/>
        <v>0.97437912663181914</v>
      </c>
      <c r="AG39" s="88">
        <f t="shared" si="7"/>
        <v>0.85604486517906508</v>
      </c>
      <c r="AH39" s="88">
        <f t="shared" si="7"/>
        <v>0.96594549581293587</v>
      </c>
      <c r="AI39" s="88">
        <f t="shared" si="7"/>
        <v>0.48393035700182607</v>
      </c>
      <c r="AJ39" s="88">
        <f t="shared" si="7"/>
        <v>0.794771962185707</v>
      </c>
      <c r="AK39" s="88">
        <f t="shared" si="7"/>
        <v>0.83520059688047199</v>
      </c>
      <c r="AL39" s="88">
        <f t="shared" si="7"/>
        <v>0.42328639842379578</v>
      </c>
      <c r="AM39" s="88">
        <f t="shared" si="7"/>
        <v>0.88548550563658956</v>
      </c>
      <c r="AN39" s="88"/>
      <c r="AO39" s="88"/>
      <c r="AP39" s="88"/>
      <c r="AQ39" s="88"/>
      <c r="AR39" s="88"/>
      <c r="AS39" s="88"/>
      <c r="AT39" s="88"/>
      <c r="AU39" s="88"/>
      <c r="AV39" s="88"/>
      <c r="AW39" s="88">
        <f t="shared" ref="AW39:BK39" si="8">TTEST(AW2:AW17,AW21:AW36,2,3)</f>
        <v>0.36605735255463945</v>
      </c>
      <c r="AX39" s="88">
        <f t="shared" si="8"/>
        <v>0.47339612729374403</v>
      </c>
      <c r="AY39" s="88">
        <f t="shared" si="8"/>
        <v>0.98971870298520237</v>
      </c>
      <c r="AZ39" s="88">
        <f t="shared" si="8"/>
        <v>0.52265351162843321</v>
      </c>
      <c r="BA39" s="88">
        <f t="shared" si="8"/>
        <v>0.91233887452672269</v>
      </c>
      <c r="BB39" s="88">
        <f t="shared" si="8"/>
        <v>0.32685036570459725</v>
      </c>
      <c r="BC39" s="88">
        <f t="shared" si="8"/>
        <v>0.1750654995196112</v>
      </c>
      <c r="BD39" s="88">
        <f t="shared" si="8"/>
        <v>0.20670532686651544</v>
      </c>
      <c r="BE39" s="88">
        <f t="shared" si="8"/>
        <v>0.14130629117643256</v>
      </c>
      <c r="BF39" s="88">
        <f t="shared" si="8"/>
        <v>0.52951542064229284</v>
      </c>
      <c r="BG39" s="88">
        <f t="shared" si="8"/>
        <v>0.17166202649492585</v>
      </c>
      <c r="BH39" s="88">
        <f t="shared" si="8"/>
        <v>0.4575140909887947</v>
      </c>
      <c r="BI39" s="88">
        <f t="shared" si="8"/>
        <v>0.97159702491880195</v>
      </c>
      <c r="BJ39" s="88">
        <f t="shared" si="8"/>
        <v>0.78468640413660939</v>
      </c>
      <c r="BK39" s="88">
        <f t="shared" si="8"/>
        <v>0.3998421333152351</v>
      </c>
    </row>
    <row r="40" spans="1:65" x14ac:dyDescent="0.25">
      <c r="A40" s="2" t="s">
        <v>224</v>
      </c>
      <c r="B40" s="2"/>
      <c r="AN40" s="55" t="s">
        <v>226</v>
      </c>
      <c r="AO40" s="55"/>
      <c r="BD40" s="4"/>
      <c r="BE40" s="4"/>
    </row>
    <row r="41" spans="1:65" x14ac:dyDescent="0.25">
      <c r="A41" s="2" t="s">
        <v>0</v>
      </c>
      <c r="B41" s="2"/>
      <c r="C41" s="64" t="s">
        <v>118</v>
      </c>
      <c r="D41" s="64"/>
      <c r="E41" s="64" t="s">
        <v>119</v>
      </c>
      <c r="I41" s="79">
        <v>4020</v>
      </c>
      <c r="J41" s="2" t="s">
        <v>241</v>
      </c>
    </row>
    <row r="42" spans="1:65" x14ac:dyDescent="0.25">
      <c r="A42" s="63">
        <v>4000</v>
      </c>
      <c r="B42" s="66"/>
      <c r="C42" s="63">
        <v>0.65</v>
      </c>
      <c r="D42" s="66"/>
      <c r="E42" s="58">
        <v>0.77</v>
      </c>
      <c r="F42" s="4"/>
      <c r="G42" s="4"/>
      <c r="H42" s="4"/>
      <c r="I42" s="79">
        <v>4043</v>
      </c>
      <c r="X42"/>
      <c r="Y42"/>
      <c r="Z42"/>
      <c r="AA42"/>
      <c r="AN42" s="79" t="s">
        <v>227</v>
      </c>
    </row>
    <row r="43" spans="1:65" x14ac:dyDescent="0.25">
      <c r="A43" s="10">
        <v>4065</v>
      </c>
      <c r="B43" s="87"/>
      <c r="C43" s="65">
        <v>0.92</v>
      </c>
      <c r="D43" s="66"/>
      <c r="E43" s="58">
        <v>0.92</v>
      </c>
      <c r="AE43" s="87"/>
      <c r="AF43" s="87"/>
      <c r="AG43" s="87"/>
      <c r="AN43" s="79" t="s">
        <v>228</v>
      </c>
    </row>
    <row r="44" spans="1:65" x14ac:dyDescent="0.25">
      <c r="A44">
        <v>4076</v>
      </c>
      <c r="C44" s="58">
        <v>0.88</v>
      </c>
      <c r="D44" s="58"/>
      <c r="E44" s="66">
        <v>0.96</v>
      </c>
      <c r="AE44" s="87"/>
      <c r="AF44" s="87"/>
      <c r="AG44" s="87"/>
      <c r="AN44" s="79" t="s">
        <v>229</v>
      </c>
    </row>
    <row r="45" spans="1:65" x14ac:dyDescent="0.25">
      <c r="A45" s="12"/>
      <c r="B45" s="87"/>
      <c r="AE45" s="87"/>
      <c r="AF45" s="87"/>
      <c r="AG45" s="87"/>
    </row>
    <row r="46" spans="1:65" x14ac:dyDescent="0.25">
      <c r="A46" s="13"/>
      <c r="B46" s="87"/>
      <c r="AE46" s="87"/>
      <c r="AF46" s="87"/>
      <c r="AG46" s="87"/>
      <c r="AM46" s="1"/>
      <c r="AN46" s="1"/>
      <c r="AO46" s="1"/>
      <c r="AP46" s="1"/>
      <c r="AQ46" s="1"/>
      <c r="AR46" s="1"/>
      <c r="AS46" s="1"/>
      <c r="AT46" s="1"/>
      <c r="AU46" s="60"/>
      <c r="AV46" s="1"/>
      <c r="AW46" s="1"/>
    </row>
    <row r="47" spans="1:65" x14ac:dyDescent="0.25">
      <c r="A47" s="14"/>
      <c r="B47" s="87"/>
      <c r="R47" s="10"/>
      <c r="S47" s="10"/>
      <c r="T47" s="10"/>
      <c r="AE47" s="87"/>
      <c r="AF47" s="87"/>
      <c r="AG47" s="87"/>
      <c r="AM47" s="1"/>
      <c r="AN47" s="1"/>
      <c r="AO47" s="1"/>
      <c r="AP47" s="1"/>
      <c r="AQ47" s="1"/>
      <c r="AR47" s="1"/>
      <c r="AS47" s="1"/>
      <c r="AT47" s="1"/>
      <c r="AU47" s="60"/>
      <c r="AV47" s="1"/>
      <c r="AW47" s="1"/>
      <c r="AX47" s="10"/>
      <c r="AY47" s="10"/>
      <c r="AZ47" s="10"/>
      <c r="BA47" s="10"/>
    </row>
    <row r="48" spans="1:65" x14ac:dyDescent="0.25">
      <c r="A48" s="15"/>
      <c r="B48" s="87"/>
      <c r="R48" s="11"/>
      <c r="S48" s="11"/>
      <c r="T48" s="11"/>
      <c r="AE48" s="87"/>
      <c r="AF48" s="87"/>
      <c r="AG48" s="87"/>
      <c r="AM48" s="1"/>
      <c r="AN48" s="1"/>
      <c r="AO48" s="1"/>
      <c r="AP48" s="1"/>
      <c r="AQ48" s="1"/>
      <c r="AR48" s="1"/>
      <c r="AS48" s="1"/>
      <c r="AT48" s="1"/>
      <c r="AU48" s="60"/>
      <c r="AV48" s="1"/>
      <c r="AW48" s="1"/>
      <c r="AX48" s="11"/>
      <c r="AY48" s="11"/>
      <c r="AZ48" s="11"/>
      <c r="BA48" s="11"/>
    </row>
    <row r="49" spans="1:53" x14ac:dyDescent="0.25">
      <c r="A49" s="16"/>
      <c r="B49" s="87"/>
      <c r="R49" s="12"/>
      <c r="S49" s="12"/>
      <c r="T49" s="12"/>
      <c r="AE49" s="87"/>
      <c r="AF49" s="87"/>
      <c r="AG49" s="87"/>
      <c r="AM49" s="1"/>
      <c r="AN49" s="1"/>
      <c r="AO49" s="1"/>
      <c r="AP49" s="1"/>
      <c r="AQ49" s="1"/>
      <c r="AR49" s="1"/>
      <c r="AS49" s="1"/>
      <c r="AT49" s="1"/>
      <c r="AU49" s="60"/>
      <c r="AV49" s="1"/>
      <c r="AW49" s="1"/>
      <c r="AX49" s="12"/>
      <c r="AY49" s="12"/>
      <c r="AZ49" s="12"/>
      <c r="BA49" s="12"/>
    </row>
    <row r="50" spans="1:53" x14ac:dyDescent="0.25">
      <c r="A50" s="17"/>
      <c r="B50" s="87"/>
      <c r="R50" s="13"/>
      <c r="S50" s="13"/>
      <c r="T50" s="13"/>
      <c r="AE50" s="87"/>
      <c r="AF50" s="87"/>
      <c r="AG50" s="87"/>
      <c r="AM50" s="1"/>
      <c r="AN50" s="1"/>
      <c r="AO50" s="1"/>
      <c r="AP50" s="1"/>
      <c r="AQ50" s="1"/>
      <c r="AR50" s="1"/>
      <c r="AS50" s="1"/>
      <c r="AT50" s="1"/>
      <c r="AU50" s="60"/>
      <c r="AV50" s="1"/>
      <c r="AW50" s="1"/>
      <c r="AX50" s="13"/>
      <c r="AY50" s="13"/>
      <c r="AZ50" s="13"/>
      <c r="BA50" s="13"/>
    </row>
    <row r="51" spans="1:53" x14ac:dyDescent="0.25">
      <c r="A51" s="19"/>
      <c r="B51" s="87"/>
      <c r="R51" s="14"/>
      <c r="S51" s="14"/>
      <c r="T51" s="14"/>
      <c r="AE51" s="87"/>
      <c r="AF51" s="87"/>
      <c r="AG51" s="87"/>
      <c r="AM51" s="1"/>
      <c r="AN51" s="1"/>
      <c r="AO51" s="1"/>
      <c r="AP51" s="1"/>
      <c r="AQ51" s="1"/>
      <c r="AR51" s="1"/>
      <c r="AS51" s="1"/>
      <c r="AT51" s="1"/>
      <c r="AU51" s="60"/>
      <c r="AV51" s="1"/>
      <c r="AW51" s="1"/>
      <c r="AX51" s="14"/>
      <c r="AY51" s="14"/>
      <c r="AZ51" s="14"/>
      <c r="BA51" s="14"/>
    </row>
    <row r="52" spans="1:53" x14ac:dyDescent="0.25">
      <c r="A52" s="20"/>
      <c r="B52" s="87"/>
      <c r="R52" s="15"/>
      <c r="S52" s="15"/>
      <c r="T52" s="15"/>
      <c r="AE52" s="87"/>
      <c r="AF52" s="87"/>
      <c r="AG52" s="87"/>
      <c r="AM52" s="1"/>
      <c r="AN52" s="1"/>
      <c r="AO52" s="1"/>
      <c r="AP52" s="1"/>
      <c r="AQ52" s="1"/>
      <c r="AR52" s="1"/>
      <c r="AS52" s="1"/>
      <c r="AT52" s="1"/>
      <c r="AU52" s="60"/>
      <c r="AV52" s="1"/>
      <c r="AW52" s="1"/>
      <c r="AX52" s="15"/>
      <c r="AY52" s="15"/>
      <c r="AZ52" s="15"/>
      <c r="BA52" s="15"/>
    </row>
    <row r="53" spans="1:53" x14ac:dyDescent="0.25">
      <c r="A53" s="21"/>
      <c r="B53" s="87"/>
      <c r="R53" s="16"/>
      <c r="S53" s="16"/>
      <c r="T53" s="16"/>
      <c r="AE53" s="87"/>
      <c r="AF53" s="87"/>
      <c r="AG53" s="87"/>
      <c r="AM53" s="1"/>
      <c r="AN53" s="1"/>
      <c r="AO53" s="1"/>
      <c r="AP53" s="1"/>
      <c r="AQ53" s="1"/>
      <c r="AR53" s="1"/>
      <c r="AS53" s="1"/>
      <c r="AT53" s="1"/>
      <c r="AU53" s="60"/>
      <c r="AV53" s="1"/>
      <c r="AW53" s="1"/>
      <c r="AX53" s="16"/>
      <c r="AY53" s="16"/>
      <c r="AZ53" s="16"/>
      <c r="BA53" s="16"/>
    </row>
    <row r="54" spans="1:53" x14ac:dyDescent="0.25">
      <c r="A54" s="22"/>
      <c r="B54" s="87"/>
      <c r="R54" s="17"/>
      <c r="S54" s="17"/>
      <c r="T54" s="17"/>
      <c r="AE54" s="87"/>
      <c r="AF54" s="87"/>
      <c r="AG54" s="87"/>
      <c r="AM54" s="1"/>
      <c r="AN54" s="1"/>
      <c r="AO54" s="1"/>
      <c r="AP54" s="1"/>
      <c r="AQ54" s="1"/>
      <c r="AR54" s="1"/>
      <c r="AS54" s="1"/>
      <c r="AT54" s="1"/>
      <c r="AU54" s="60"/>
      <c r="AV54" s="1"/>
      <c r="AW54" s="1"/>
      <c r="AX54" s="17"/>
      <c r="AY54" s="17"/>
      <c r="AZ54" s="17"/>
      <c r="BA54" s="17"/>
    </row>
    <row r="55" spans="1:53" x14ac:dyDescent="0.25">
      <c r="A55" s="24"/>
      <c r="B55" s="87"/>
      <c r="R55" s="19"/>
      <c r="S55" s="19"/>
      <c r="T55" s="19"/>
      <c r="AE55" s="87"/>
      <c r="AF55" s="87"/>
      <c r="AG55" s="87"/>
      <c r="AM55" s="1"/>
      <c r="AN55" s="1"/>
      <c r="AO55" s="1"/>
      <c r="AP55" s="1"/>
      <c r="AQ55" s="1"/>
      <c r="AR55" s="1"/>
      <c r="AS55" s="1"/>
      <c r="AT55" s="1"/>
      <c r="AU55" s="60"/>
      <c r="AV55" s="1"/>
      <c r="AW55" s="1"/>
      <c r="AX55" s="19"/>
      <c r="AY55" s="19"/>
      <c r="AZ55" s="19"/>
      <c r="BA55" s="19"/>
    </row>
    <row r="56" spans="1:53" x14ac:dyDescent="0.25">
      <c r="A56" s="26"/>
      <c r="B56" s="87"/>
      <c r="R56" s="20"/>
      <c r="S56" s="20"/>
      <c r="T56" s="20"/>
      <c r="AE56" s="87"/>
      <c r="AF56" s="87"/>
      <c r="AG56" s="87"/>
      <c r="AM56" s="1"/>
      <c r="AN56" s="1"/>
      <c r="AO56" s="1"/>
      <c r="AP56" s="1"/>
      <c r="AQ56" s="1"/>
      <c r="AR56" s="1"/>
      <c r="AS56" s="1"/>
      <c r="AT56" s="1"/>
      <c r="AU56" s="60"/>
      <c r="AV56" s="1"/>
      <c r="AW56" s="1"/>
      <c r="AX56" s="20"/>
      <c r="AY56" s="20"/>
      <c r="AZ56" s="20"/>
      <c r="BA56" s="20"/>
    </row>
    <row r="57" spans="1:53" x14ac:dyDescent="0.25">
      <c r="A57" s="27"/>
      <c r="B57" s="87"/>
      <c r="R57" s="21"/>
      <c r="S57" s="21"/>
      <c r="T57" s="21"/>
      <c r="AE57" s="87"/>
      <c r="AF57" s="87"/>
      <c r="AG57" s="87"/>
      <c r="AM57" s="1"/>
      <c r="AN57" s="1"/>
      <c r="AO57" s="1"/>
      <c r="AP57" s="1"/>
      <c r="AQ57" s="1"/>
      <c r="AR57" s="1"/>
      <c r="AS57" s="1"/>
      <c r="AT57" s="1"/>
      <c r="AU57" s="60"/>
      <c r="AV57" s="1"/>
      <c r="AW57" s="1"/>
      <c r="AX57" s="21"/>
      <c r="AY57" s="21"/>
      <c r="AZ57" s="21"/>
      <c r="BA57" s="21"/>
    </row>
    <row r="58" spans="1:53" x14ac:dyDescent="0.25">
      <c r="A58" s="28"/>
      <c r="B58" s="87"/>
      <c r="R58" s="22"/>
      <c r="S58" s="22"/>
      <c r="T58" s="22"/>
      <c r="AE58" s="87"/>
      <c r="AF58" s="87"/>
      <c r="AG58" s="87"/>
      <c r="AM58" s="1"/>
      <c r="AN58" s="1"/>
      <c r="AO58" s="1"/>
      <c r="AP58" s="1"/>
      <c r="AQ58" s="1"/>
      <c r="AR58" s="1"/>
      <c r="AS58" s="1"/>
      <c r="AT58" s="1"/>
      <c r="AU58" s="60"/>
      <c r="AV58" s="1"/>
      <c r="AW58" s="1"/>
      <c r="AX58" s="22"/>
      <c r="AY58" s="22"/>
      <c r="AZ58" s="22"/>
      <c r="BA58" s="22"/>
    </row>
    <row r="59" spans="1:53" x14ac:dyDescent="0.25">
      <c r="A59" s="29"/>
      <c r="B59" s="87"/>
      <c r="R59" s="24"/>
      <c r="S59" s="24"/>
      <c r="T59" s="24"/>
      <c r="AF59" s="1"/>
      <c r="AG59" s="1"/>
      <c r="AM59" s="1"/>
      <c r="AN59" s="1"/>
      <c r="AO59" s="1"/>
      <c r="AP59" s="1"/>
      <c r="AQ59" s="1"/>
      <c r="AR59" s="1"/>
      <c r="AS59" s="1"/>
      <c r="AT59" s="1"/>
      <c r="AU59" s="60"/>
      <c r="AV59" s="1"/>
      <c r="AW59" s="1"/>
      <c r="AX59" s="24"/>
      <c r="AY59" s="24"/>
      <c r="AZ59" s="24"/>
      <c r="BA59" s="24"/>
    </row>
    <row r="60" spans="1:53" x14ac:dyDescent="0.25">
      <c r="R60" s="26"/>
      <c r="S60" s="26"/>
      <c r="T60" s="26"/>
      <c r="AF60" s="1"/>
      <c r="AG60" s="1"/>
      <c r="AM60" s="1"/>
      <c r="AN60" s="1"/>
      <c r="AO60" s="1"/>
      <c r="AP60" s="1"/>
      <c r="AQ60" s="1"/>
      <c r="AR60" s="1"/>
      <c r="AS60" s="1"/>
      <c r="AT60" s="1"/>
      <c r="AU60" s="60"/>
      <c r="AV60" s="1"/>
      <c r="AW60" s="1"/>
      <c r="AX60" s="26"/>
      <c r="AY60" s="26"/>
      <c r="AZ60" s="26"/>
      <c r="BA60" s="26"/>
    </row>
    <row r="61" spans="1:53" x14ac:dyDescent="0.25">
      <c r="R61" s="27"/>
      <c r="S61" s="27"/>
      <c r="T61" s="27"/>
      <c r="AF61" s="1"/>
      <c r="AG61" s="1"/>
      <c r="AM61" s="1"/>
      <c r="AN61" s="1"/>
      <c r="AO61" s="1"/>
      <c r="AP61" s="1"/>
      <c r="AQ61" s="1"/>
      <c r="AR61" s="1"/>
      <c r="AS61" s="1"/>
      <c r="AT61" s="1"/>
      <c r="AU61" s="60"/>
      <c r="AV61" s="1"/>
      <c r="AW61" s="1"/>
      <c r="AX61" s="27"/>
      <c r="AY61" s="27"/>
      <c r="AZ61" s="27"/>
      <c r="BA61" s="27"/>
    </row>
    <row r="62" spans="1:53" x14ac:dyDescent="0.25">
      <c r="R62" s="28"/>
      <c r="S62" s="28"/>
      <c r="T62" s="28"/>
      <c r="AF62" s="1"/>
      <c r="AG62" s="1"/>
      <c r="AM62" s="1"/>
      <c r="AN62" s="1"/>
      <c r="AO62" s="1"/>
      <c r="AP62" s="1"/>
      <c r="AQ62" s="1"/>
      <c r="AR62" s="1"/>
      <c r="AS62" s="1"/>
      <c r="AT62" s="1"/>
      <c r="AU62" s="60"/>
      <c r="AV62" s="1"/>
      <c r="AW62" s="1"/>
      <c r="AX62" s="28"/>
      <c r="AY62" s="28"/>
      <c r="AZ62" s="28"/>
      <c r="BA62" s="28"/>
    </row>
    <row r="63" spans="1:53" x14ac:dyDescent="0.25">
      <c r="R63" s="29"/>
      <c r="S63" s="29"/>
      <c r="T63" s="29"/>
      <c r="AF63" s="1"/>
      <c r="AG63" s="1"/>
      <c r="AM63" s="1"/>
      <c r="AN63" s="1"/>
      <c r="AO63" s="1"/>
      <c r="AP63" s="1"/>
      <c r="AQ63" s="1"/>
      <c r="AR63" s="1"/>
      <c r="AS63" s="1"/>
      <c r="AT63" s="1"/>
      <c r="AU63" s="60"/>
      <c r="AV63" s="1"/>
      <c r="AW63" s="1"/>
      <c r="AX63" s="29"/>
      <c r="AY63" s="29"/>
      <c r="AZ63" s="29"/>
      <c r="BA63" s="29"/>
    </row>
  </sheetData>
  <conditionalFormatting sqref="AM1:AM4 AM12:AM17 AM6:AM10">
    <cfRule type="cellIs" dxfId="24" priority="14" operator="greaterThan">
      <formula>15</formula>
    </cfRule>
  </conditionalFormatting>
  <conditionalFormatting sqref="AB1:AG4 AB12:AG17 AB6:AG10">
    <cfRule type="cellIs" dxfId="23" priority="13" operator="greaterThan">
      <formula>10</formula>
    </cfRule>
  </conditionalFormatting>
  <conditionalFormatting sqref="AW1:AY4 AW12:AY17 AW6:AY10">
    <cfRule type="cellIs" dxfId="22" priority="12" operator="between">
      <formula>1</formula>
      <formula>70</formula>
    </cfRule>
  </conditionalFormatting>
  <conditionalFormatting sqref="V12:AA17 V1:Z1 V9:AA10 V2:W8 Z2:AA8 X2:Y7">
    <cfRule type="cellIs" dxfId="21" priority="11" operator="between">
      <formula>0.01</formula>
      <formula>0.5</formula>
    </cfRule>
  </conditionalFormatting>
  <conditionalFormatting sqref="AM11">
    <cfRule type="cellIs" dxfId="20" priority="10" operator="greaterThan">
      <formula>15</formula>
    </cfRule>
  </conditionalFormatting>
  <conditionalFormatting sqref="AB11:AG11">
    <cfRule type="cellIs" dxfId="19" priority="9" operator="greaterThan">
      <formula>10</formula>
    </cfRule>
  </conditionalFormatting>
  <conditionalFormatting sqref="AW11:AY11">
    <cfRule type="cellIs" dxfId="18" priority="8" operator="between">
      <formula>1</formula>
      <formula>70</formula>
    </cfRule>
  </conditionalFormatting>
  <conditionalFormatting sqref="V11:AA11">
    <cfRule type="cellIs" dxfId="17" priority="7" operator="between">
      <formula>0.01</formula>
      <formula>0.5</formula>
    </cfRule>
  </conditionalFormatting>
  <conditionalFormatting sqref="AM5">
    <cfRule type="cellIs" dxfId="16" priority="6" operator="greaterThan">
      <formula>15</formula>
    </cfRule>
  </conditionalFormatting>
  <conditionalFormatting sqref="AB5:AG5">
    <cfRule type="cellIs" dxfId="15" priority="5" operator="greaterThan">
      <formula>10</formula>
    </cfRule>
  </conditionalFormatting>
  <conditionalFormatting sqref="AW5:AY5">
    <cfRule type="cellIs" dxfId="14" priority="4" operator="between">
      <formula>1</formula>
      <formula>70</formula>
    </cfRule>
  </conditionalFormatting>
  <conditionalFormatting sqref="V20:AA20">
    <cfRule type="cellIs" dxfId="13" priority="2" operator="between">
      <formula>0.01</formula>
      <formula>0.5</formula>
    </cfRule>
  </conditionalFormatting>
  <conditionalFormatting sqref="AA1">
    <cfRule type="cellIs" dxfId="12" priority="1" operator="between">
      <formula>0.01</formula>
      <formula>0.5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88" t="s">
        <v>230</v>
      </c>
      <c r="B1" s="87" t="s">
        <v>90</v>
      </c>
      <c r="C1" s="88" t="s">
        <v>231</v>
      </c>
    </row>
    <row r="2" spans="1:3" x14ac:dyDescent="0.25">
      <c r="A2" s="88" t="s">
        <v>232</v>
      </c>
      <c r="B2" s="87" t="s">
        <v>100</v>
      </c>
      <c r="C2" s="88" t="s">
        <v>231</v>
      </c>
    </row>
    <row r="3" spans="1:3" x14ac:dyDescent="0.25">
      <c r="A3" s="88" t="s">
        <v>232</v>
      </c>
      <c r="B3" s="87" t="s">
        <v>35</v>
      </c>
      <c r="C3" s="88" t="s">
        <v>231</v>
      </c>
    </row>
    <row r="4" spans="1:3" x14ac:dyDescent="0.25">
      <c r="A4" s="88" t="s">
        <v>232</v>
      </c>
      <c r="B4" s="87" t="s">
        <v>39</v>
      </c>
      <c r="C4" s="88" t="s">
        <v>231</v>
      </c>
    </row>
    <row r="5" spans="1:3" x14ac:dyDescent="0.25">
      <c r="A5" s="88" t="s">
        <v>232</v>
      </c>
      <c r="B5" s="87" t="s">
        <v>101</v>
      </c>
      <c r="C5" s="88" t="s">
        <v>231</v>
      </c>
    </row>
    <row r="6" spans="1:3" x14ac:dyDescent="0.25">
      <c r="A6" s="88" t="s">
        <v>232</v>
      </c>
      <c r="B6" s="87" t="s">
        <v>41</v>
      </c>
      <c r="C6" s="88" t="s">
        <v>231</v>
      </c>
    </row>
    <row r="7" spans="1:3" x14ac:dyDescent="0.25">
      <c r="A7" s="88" t="s">
        <v>232</v>
      </c>
      <c r="B7" s="87" t="s">
        <v>94</v>
      </c>
      <c r="C7" s="88" t="s">
        <v>231</v>
      </c>
    </row>
    <row r="8" spans="1:3" x14ac:dyDescent="0.25">
      <c r="A8" s="88" t="s">
        <v>232</v>
      </c>
      <c r="B8" s="87" t="s">
        <v>43</v>
      </c>
      <c r="C8" s="88" t="s">
        <v>231</v>
      </c>
    </row>
    <row r="9" spans="1:3" x14ac:dyDescent="0.25">
      <c r="A9" s="88" t="s">
        <v>232</v>
      </c>
      <c r="B9" s="87" t="s">
        <v>45</v>
      </c>
      <c r="C9" s="88" t="s">
        <v>231</v>
      </c>
    </row>
    <row r="10" spans="1:3" x14ac:dyDescent="0.25">
      <c r="A10" s="88" t="s">
        <v>232</v>
      </c>
      <c r="B10" s="87" t="s">
        <v>95</v>
      </c>
      <c r="C10" s="88" t="s">
        <v>231</v>
      </c>
    </row>
    <row r="11" spans="1:3" x14ac:dyDescent="0.25">
      <c r="A11" s="88" t="s">
        <v>232</v>
      </c>
      <c r="B11" s="87" t="s">
        <v>102</v>
      </c>
      <c r="C11" s="88" t="s">
        <v>231</v>
      </c>
    </row>
    <row r="12" spans="1:3" x14ac:dyDescent="0.25">
      <c r="A12" s="88" t="s">
        <v>232</v>
      </c>
      <c r="B12" s="87" t="s">
        <v>97</v>
      </c>
      <c r="C12" s="88" t="s">
        <v>231</v>
      </c>
    </row>
    <row r="13" spans="1:3" x14ac:dyDescent="0.25">
      <c r="A13" s="88" t="s">
        <v>232</v>
      </c>
      <c r="B13" s="87" t="s">
        <v>47</v>
      </c>
      <c r="C13" s="88" t="s">
        <v>231</v>
      </c>
    </row>
    <row r="14" spans="1:3" x14ac:dyDescent="0.25">
      <c r="A14" s="88" t="s">
        <v>232</v>
      </c>
      <c r="B14" s="87" t="s">
        <v>50</v>
      </c>
      <c r="C14" s="88" t="s">
        <v>231</v>
      </c>
    </row>
    <row r="15" spans="1:3" x14ac:dyDescent="0.25">
      <c r="A15" s="88" t="s">
        <v>232</v>
      </c>
      <c r="B15" s="87" t="s">
        <v>52</v>
      </c>
      <c r="C15" s="88" t="s">
        <v>231</v>
      </c>
    </row>
    <row r="16" spans="1:3" x14ac:dyDescent="0.25">
      <c r="A16" s="88" t="s">
        <v>232</v>
      </c>
      <c r="B16" s="87" t="s">
        <v>53</v>
      </c>
      <c r="C16" s="88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27" sqref="H27"/>
    </sheetView>
  </sheetViews>
  <sheetFormatPr defaultRowHeight="15" x14ac:dyDescent="0.25"/>
  <cols>
    <col min="1" max="1" width="37" customWidth="1"/>
    <col min="2" max="2" width="16.28515625" customWidth="1"/>
    <col min="3" max="3" width="9" customWidth="1"/>
    <col min="4" max="5" width="11.28515625" customWidth="1"/>
    <col min="6" max="6" width="35" bestFit="1" customWidth="1"/>
    <col min="7" max="9" width="35" customWidth="1"/>
    <col min="10" max="11" width="35" bestFit="1" customWidth="1"/>
    <col min="12" max="12" width="35" customWidth="1"/>
    <col min="13" max="13" width="34.5703125" customWidth="1"/>
    <col min="14" max="14" width="40" bestFit="1" customWidth="1"/>
    <col min="15" max="15" width="34.85546875" bestFit="1" customWidth="1"/>
    <col min="16" max="16" width="36.5703125" bestFit="1" customWidth="1"/>
  </cols>
  <sheetData>
    <row r="3" spans="1:4" x14ac:dyDescent="0.25">
      <c r="B3" s="89" t="s">
        <v>234</v>
      </c>
    </row>
    <row r="4" spans="1:4" x14ac:dyDescent="0.25">
      <c r="A4" s="89" t="s">
        <v>240</v>
      </c>
      <c r="B4" s="88" t="s">
        <v>25</v>
      </c>
      <c r="C4" s="88" t="s">
        <v>24</v>
      </c>
      <c r="D4" s="88" t="s">
        <v>233</v>
      </c>
    </row>
    <row r="5" spans="1:4" x14ac:dyDescent="0.25">
      <c r="A5" s="90" t="s">
        <v>235</v>
      </c>
      <c r="B5" s="91">
        <v>117.75</v>
      </c>
      <c r="C5" s="91">
        <v>113.4375</v>
      </c>
      <c r="D5" s="91">
        <v>115.59375</v>
      </c>
    </row>
    <row r="6" spans="1:4" x14ac:dyDescent="0.25">
      <c r="A6" s="90" t="s">
        <v>236</v>
      </c>
      <c r="B6" s="91">
        <v>116.875</v>
      </c>
      <c r="C6" s="91">
        <v>106.375</v>
      </c>
      <c r="D6" s="91">
        <v>111.625</v>
      </c>
    </row>
    <row r="7" spans="1:4" x14ac:dyDescent="0.25">
      <c r="A7" s="90" t="s">
        <v>237</v>
      </c>
      <c r="B7" s="91">
        <v>111.75</v>
      </c>
      <c r="C7" s="91">
        <v>108.125</v>
      </c>
      <c r="D7" s="91">
        <v>109.9375</v>
      </c>
    </row>
    <row r="8" spans="1:4" x14ac:dyDescent="0.25">
      <c r="A8" s="90" t="s">
        <v>238</v>
      </c>
      <c r="B8" s="91">
        <v>123.25</v>
      </c>
      <c r="C8" s="91">
        <v>115.3125</v>
      </c>
      <c r="D8" s="91">
        <v>119.28125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sqref="A1:XFD1048576"/>
    </sheetView>
  </sheetViews>
  <sheetFormatPr defaultRowHeight="15" x14ac:dyDescent="0.25"/>
  <sheetData>
    <row r="1" spans="1:64" x14ac:dyDescent="0.25">
      <c r="A1" s="2" t="s">
        <v>0</v>
      </c>
      <c r="B1" s="2" t="s">
        <v>248</v>
      </c>
      <c r="C1" s="2" t="s">
        <v>1</v>
      </c>
      <c r="D1" s="2" t="s">
        <v>239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59" t="s">
        <v>111</v>
      </c>
      <c r="N1" s="59" t="s">
        <v>112</v>
      </c>
      <c r="O1" s="59" t="s">
        <v>113</v>
      </c>
      <c r="P1" s="59" t="s">
        <v>8</v>
      </c>
      <c r="Q1" s="2" t="s">
        <v>114</v>
      </c>
      <c r="R1" s="82" t="s">
        <v>11</v>
      </c>
      <c r="S1" s="82" t="s">
        <v>115</v>
      </c>
      <c r="T1" s="2" t="s">
        <v>116</v>
      </c>
      <c r="U1" s="2" t="s">
        <v>117</v>
      </c>
      <c r="V1" s="81" t="s">
        <v>118</v>
      </c>
      <c r="W1" s="81" t="s">
        <v>119</v>
      </c>
      <c r="X1" s="81" t="s">
        <v>220</v>
      </c>
      <c r="Y1" s="81" t="s">
        <v>221</v>
      </c>
      <c r="Z1" s="81" t="s">
        <v>222</v>
      </c>
      <c r="AA1" s="81" t="s">
        <v>223</v>
      </c>
      <c r="AB1" s="80" t="s">
        <v>15</v>
      </c>
      <c r="AC1" s="80" t="s">
        <v>16</v>
      </c>
      <c r="AD1" s="80" t="s">
        <v>17</v>
      </c>
      <c r="AE1" s="80" t="s">
        <v>18</v>
      </c>
      <c r="AF1" s="80" t="s">
        <v>19</v>
      </c>
      <c r="AG1" s="80" t="s">
        <v>20</v>
      </c>
      <c r="AH1" s="62" t="s">
        <v>120</v>
      </c>
      <c r="AI1" s="62" t="s">
        <v>121</v>
      </c>
      <c r="AJ1" s="62" t="s">
        <v>122</v>
      </c>
      <c r="AK1" s="62" t="s">
        <v>123</v>
      </c>
      <c r="AL1" s="62" t="s">
        <v>124</v>
      </c>
      <c r="AM1" s="80" t="s">
        <v>98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57" t="s">
        <v>132</v>
      </c>
      <c r="AV1" s="2" t="s">
        <v>2</v>
      </c>
      <c r="AW1" s="2" t="s">
        <v>133</v>
      </c>
      <c r="AX1" s="2" t="s">
        <v>134</v>
      </c>
      <c r="AY1" s="2" t="s">
        <v>7</v>
      </c>
      <c r="AZ1" s="2" t="s">
        <v>135</v>
      </c>
      <c r="BA1" s="2" t="s">
        <v>136</v>
      </c>
      <c r="BB1" s="2" t="s">
        <v>137</v>
      </c>
      <c r="BC1" s="2" t="s">
        <v>138</v>
      </c>
      <c r="BD1" s="2" t="s">
        <v>139</v>
      </c>
      <c r="BE1" s="2" t="s">
        <v>140</v>
      </c>
      <c r="BF1" s="2" t="s">
        <v>141</v>
      </c>
      <c r="BG1" s="2" t="s">
        <v>142</v>
      </c>
      <c r="BH1" s="2" t="s">
        <v>143</v>
      </c>
      <c r="BI1" s="2" t="s">
        <v>144</v>
      </c>
      <c r="BJ1" s="2" t="s">
        <v>145</v>
      </c>
      <c r="BK1" s="2" t="s">
        <v>146</v>
      </c>
      <c r="BL1" s="2" t="s">
        <v>147</v>
      </c>
    </row>
    <row r="2" spans="1:64" x14ac:dyDescent="0.25">
      <c r="A2" s="92">
        <v>4000</v>
      </c>
      <c r="B2" s="92" t="s">
        <v>91</v>
      </c>
      <c r="C2" s="88">
        <v>1</v>
      </c>
      <c r="D2" s="88" t="s">
        <v>25</v>
      </c>
      <c r="E2" s="88">
        <v>7.5339</v>
      </c>
      <c r="F2" s="88" t="s">
        <v>26</v>
      </c>
      <c r="G2" s="88" t="s">
        <v>28</v>
      </c>
      <c r="H2" s="88" t="s">
        <v>148</v>
      </c>
      <c r="I2" s="88" t="s">
        <v>149</v>
      </c>
      <c r="J2" s="88"/>
      <c r="K2" s="88"/>
      <c r="L2" s="88" t="s">
        <v>150</v>
      </c>
      <c r="M2" s="32" t="s">
        <v>34</v>
      </c>
      <c r="N2" s="94" t="s">
        <v>151</v>
      </c>
      <c r="O2" s="36" t="s">
        <v>152</v>
      </c>
      <c r="P2" s="37" t="s">
        <v>9</v>
      </c>
      <c r="Q2" s="88" t="s">
        <v>29</v>
      </c>
      <c r="R2" s="88" t="s">
        <v>12</v>
      </c>
      <c r="S2" s="33" t="s">
        <v>30</v>
      </c>
      <c r="T2" s="88"/>
      <c r="U2" s="88" t="s">
        <v>153</v>
      </c>
      <c r="V2" s="88">
        <v>0.65</v>
      </c>
      <c r="W2" s="88">
        <v>0.8</v>
      </c>
      <c r="X2" s="76">
        <v>2698.38</v>
      </c>
      <c r="Y2" s="76">
        <v>2805.44</v>
      </c>
      <c r="Z2" s="78">
        <v>3158.5</v>
      </c>
      <c r="AA2" s="78">
        <v>2821</v>
      </c>
      <c r="AB2" s="35">
        <v>0.95692999999999995</v>
      </c>
      <c r="AC2" s="35">
        <v>0.81513599999999997</v>
      </c>
      <c r="AD2" s="35">
        <v>1.48953</v>
      </c>
      <c r="AE2" s="35">
        <v>1.196869</v>
      </c>
      <c r="AF2" s="35">
        <v>0.99606799999999995</v>
      </c>
      <c r="AG2" s="35">
        <v>1.0261039999999999</v>
      </c>
      <c r="AH2" s="60">
        <v>1.2527269999999999</v>
      </c>
      <c r="AI2" s="60">
        <v>1.4375020000000001</v>
      </c>
      <c r="AJ2" s="60">
        <v>0.223027</v>
      </c>
      <c r="AK2" s="60">
        <v>0</v>
      </c>
      <c r="AL2" s="60">
        <v>0</v>
      </c>
      <c r="AM2" s="35">
        <v>0.52356000000000003</v>
      </c>
      <c r="AN2" s="88">
        <v>20</v>
      </c>
      <c r="AO2" s="88">
        <v>15</v>
      </c>
      <c r="AP2" s="88">
        <v>8</v>
      </c>
      <c r="AQ2" s="88">
        <v>2</v>
      </c>
      <c r="AR2" s="88">
        <v>2</v>
      </c>
      <c r="AS2" s="88">
        <v>7</v>
      </c>
      <c r="AT2" s="88">
        <v>9</v>
      </c>
      <c r="AU2" s="61">
        <v>2</v>
      </c>
      <c r="AV2" s="88" t="s">
        <v>3</v>
      </c>
      <c r="AW2" s="88">
        <v>111</v>
      </c>
      <c r="AX2" s="88">
        <v>77</v>
      </c>
      <c r="AY2" s="88">
        <v>93</v>
      </c>
      <c r="AZ2" s="88">
        <v>56</v>
      </c>
      <c r="BA2" s="88">
        <v>37</v>
      </c>
      <c r="BB2" s="88">
        <v>59</v>
      </c>
      <c r="BC2" s="88">
        <v>33</v>
      </c>
      <c r="BD2" s="88">
        <v>115</v>
      </c>
      <c r="BE2" s="88">
        <v>120</v>
      </c>
      <c r="BF2" s="88">
        <v>106</v>
      </c>
      <c r="BG2" s="88">
        <v>81</v>
      </c>
      <c r="BH2" s="88">
        <v>137</v>
      </c>
      <c r="BI2" s="88">
        <v>60</v>
      </c>
      <c r="BJ2" s="88">
        <v>61</v>
      </c>
      <c r="BK2" s="88">
        <v>72</v>
      </c>
      <c r="BL2" s="88">
        <f>(BH2+BI2+BJ2+BK2)/4</f>
        <v>82.5</v>
      </c>
    </row>
    <row r="3" spans="1:64" x14ac:dyDescent="0.25">
      <c r="A3" s="92">
        <v>4017</v>
      </c>
      <c r="B3" s="92" t="s">
        <v>249</v>
      </c>
      <c r="C3" s="88">
        <v>1</v>
      </c>
      <c r="D3" s="88" t="s">
        <v>25</v>
      </c>
      <c r="E3" s="88">
        <v>8.8131000000000004</v>
      </c>
      <c r="F3" s="88" t="s">
        <v>26</v>
      </c>
      <c r="G3" s="88" t="s">
        <v>28</v>
      </c>
      <c r="H3" s="88" t="s">
        <v>154</v>
      </c>
      <c r="I3" s="88" t="s">
        <v>29</v>
      </c>
      <c r="J3" s="88" t="s">
        <v>29</v>
      </c>
      <c r="K3" s="88"/>
      <c r="L3" s="88" t="s">
        <v>155</v>
      </c>
      <c r="M3" s="32" t="s">
        <v>34</v>
      </c>
      <c r="N3" s="36" t="s">
        <v>156</v>
      </c>
      <c r="O3" s="36" t="s">
        <v>152</v>
      </c>
      <c r="P3" s="37" t="s">
        <v>10</v>
      </c>
      <c r="Q3" s="88" t="s">
        <v>29</v>
      </c>
      <c r="R3" s="88" t="s">
        <v>12</v>
      </c>
      <c r="S3" s="33" t="s">
        <v>30</v>
      </c>
      <c r="T3" s="88"/>
      <c r="U3" s="64" t="s">
        <v>157</v>
      </c>
      <c r="V3" s="88">
        <v>0.73</v>
      </c>
      <c r="W3" s="88">
        <v>0.92</v>
      </c>
      <c r="X3" s="76">
        <v>2044.65</v>
      </c>
      <c r="Y3" s="76">
        <v>1623.42</v>
      </c>
      <c r="Z3" s="78">
        <v>2213.5</v>
      </c>
      <c r="AA3" s="78">
        <v>1584</v>
      </c>
      <c r="AB3" s="35">
        <v>0.86161500000000002</v>
      </c>
      <c r="AC3" s="35">
        <v>2.9879519999999999</v>
      </c>
      <c r="AD3" s="35">
        <v>6.341539</v>
      </c>
      <c r="AE3" s="35">
        <v>5.5410740000000001</v>
      </c>
      <c r="AF3" s="35">
        <v>1.7559480000000001</v>
      </c>
      <c r="AG3" s="35">
        <v>1.646533</v>
      </c>
      <c r="AH3" s="60">
        <v>5.6583069999999998</v>
      </c>
      <c r="AI3" s="60">
        <v>5.2302569999999999</v>
      </c>
      <c r="AJ3" s="60">
        <v>0.70511400000000002</v>
      </c>
      <c r="AK3" s="60">
        <v>22</v>
      </c>
      <c r="AL3" s="60">
        <v>0</v>
      </c>
      <c r="AM3" s="35">
        <v>12.041885000000001</v>
      </c>
      <c r="AN3" s="88">
        <v>24</v>
      </c>
      <c r="AO3" s="88">
        <v>14</v>
      </c>
      <c r="AP3" s="88">
        <v>8</v>
      </c>
      <c r="AQ3" s="88">
        <v>5</v>
      </c>
      <c r="AR3" s="88">
        <v>7</v>
      </c>
      <c r="AS3" s="88">
        <v>11</v>
      </c>
      <c r="AT3" s="88">
        <v>18</v>
      </c>
      <c r="AU3" s="61">
        <v>0</v>
      </c>
      <c r="AV3" s="88" t="s">
        <v>3</v>
      </c>
      <c r="AW3" s="88">
        <v>95</v>
      </c>
      <c r="AX3" s="88">
        <v>95</v>
      </c>
      <c r="AY3" s="88">
        <v>94</v>
      </c>
      <c r="AZ3" s="88">
        <v>49</v>
      </c>
      <c r="BA3" s="88">
        <v>37</v>
      </c>
      <c r="BB3" s="88">
        <v>44</v>
      </c>
      <c r="BC3" s="88">
        <v>57</v>
      </c>
      <c r="BD3" s="88">
        <v>115</v>
      </c>
      <c r="BE3" s="88">
        <v>82</v>
      </c>
      <c r="BF3" s="88">
        <v>92</v>
      </c>
      <c r="BG3" s="88">
        <v>92</v>
      </c>
      <c r="BH3" s="88">
        <v>81</v>
      </c>
      <c r="BI3" s="88">
        <v>86</v>
      </c>
      <c r="BJ3" s="88" t="s">
        <v>158</v>
      </c>
      <c r="BK3" s="88">
        <v>83</v>
      </c>
      <c r="BL3" s="88" t="e">
        <f t="shared" ref="BL3:BL17" si="0">(BH3+BI3+BJ3+BK3)/4</f>
        <v>#VALUE!</v>
      </c>
    </row>
    <row r="4" spans="1:64" x14ac:dyDescent="0.25">
      <c r="A4" s="92">
        <v>4020</v>
      </c>
      <c r="B4" s="92" t="s">
        <v>249</v>
      </c>
      <c r="C4" s="88">
        <v>2</v>
      </c>
      <c r="D4" s="88" t="s">
        <v>25</v>
      </c>
      <c r="E4" s="79">
        <v>8.4763999999999999</v>
      </c>
      <c r="F4" s="88" t="s">
        <v>36</v>
      </c>
      <c r="G4" s="88" t="s">
        <v>28</v>
      </c>
      <c r="H4" s="88"/>
      <c r="I4" s="88"/>
      <c r="J4" s="88"/>
      <c r="K4" s="88" t="s">
        <v>159</v>
      </c>
      <c r="L4" s="88"/>
      <c r="M4" s="32" t="s">
        <v>160</v>
      </c>
      <c r="N4" s="36" t="s">
        <v>161</v>
      </c>
      <c r="O4" s="36" t="s">
        <v>162</v>
      </c>
      <c r="P4" s="37" t="s">
        <v>10</v>
      </c>
      <c r="Q4" s="88" t="s">
        <v>29</v>
      </c>
      <c r="R4" s="88" t="s">
        <v>12</v>
      </c>
      <c r="S4" s="33" t="s">
        <v>30</v>
      </c>
      <c r="T4" s="88"/>
      <c r="U4" s="88" t="s">
        <v>163</v>
      </c>
      <c r="V4" s="30">
        <v>0.75</v>
      </c>
      <c r="W4" s="30">
        <v>0.92</v>
      </c>
      <c r="X4" s="76">
        <v>2728.21</v>
      </c>
      <c r="Y4" s="76">
        <v>2538.6799999999998</v>
      </c>
      <c r="Z4" s="78">
        <v>3313</v>
      </c>
      <c r="AA4" s="78">
        <v>2495</v>
      </c>
      <c r="AB4" s="35">
        <v>0.11274099999999999</v>
      </c>
      <c r="AC4" s="35">
        <v>0.36798799999999998</v>
      </c>
      <c r="AD4" s="35">
        <v>1.179467</v>
      </c>
      <c r="AE4" s="35">
        <v>0.48164699999999999</v>
      </c>
      <c r="AF4" s="35">
        <v>0.38868399999999997</v>
      </c>
      <c r="AG4" s="35">
        <v>0.19972999999999999</v>
      </c>
      <c r="AH4" s="60">
        <v>0.99650300000000003</v>
      </c>
      <c r="AI4" s="60">
        <v>0.66492899999999999</v>
      </c>
      <c r="AJ4" s="60">
        <v>0.110068</v>
      </c>
      <c r="AK4" s="60">
        <v>0</v>
      </c>
      <c r="AL4" s="60">
        <v>0</v>
      </c>
      <c r="AM4" s="35">
        <v>0.52356000000000003</v>
      </c>
      <c r="AN4" s="88">
        <v>10</v>
      </c>
      <c r="AO4" s="88">
        <v>6</v>
      </c>
      <c r="AP4" s="88">
        <v>2</v>
      </c>
      <c r="AQ4" s="88">
        <v>0</v>
      </c>
      <c r="AR4" s="88">
        <v>2</v>
      </c>
      <c r="AS4" s="88">
        <v>7</v>
      </c>
      <c r="AT4" s="88">
        <v>9</v>
      </c>
      <c r="AU4" s="61">
        <v>1</v>
      </c>
      <c r="AV4" s="30" t="s">
        <v>4</v>
      </c>
      <c r="AW4" s="88">
        <v>109</v>
      </c>
      <c r="AX4" s="88">
        <v>116</v>
      </c>
      <c r="AY4" s="88">
        <v>114</v>
      </c>
      <c r="AZ4" s="88">
        <v>56</v>
      </c>
      <c r="BA4" s="88">
        <v>53</v>
      </c>
      <c r="BB4" s="88">
        <v>56</v>
      </c>
      <c r="BC4" s="88">
        <v>66</v>
      </c>
      <c r="BD4" s="88">
        <v>128</v>
      </c>
      <c r="BE4" s="88">
        <v>130</v>
      </c>
      <c r="BF4" s="88">
        <v>111</v>
      </c>
      <c r="BG4" s="88">
        <v>130</v>
      </c>
      <c r="BH4" s="88">
        <v>117</v>
      </c>
      <c r="BI4" s="88">
        <v>69</v>
      </c>
      <c r="BJ4" s="88">
        <v>95</v>
      </c>
      <c r="BK4" s="88">
        <v>134</v>
      </c>
      <c r="BL4" s="88">
        <f t="shared" si="0"/>
        <v>103.75</v>
      </c>
    </row>
    <row r="5" spans="1:64" x14ac:dyDescent="0.25">
      <c r="A5" s="92">
        <v>4021</v>
      </c>
      <c r="B5" s="92" t="s">
        <v>249</v>
      </c>
      <c r="C5" s="88">
        <v>1</v>
      </c>
      <c r="D5" s="88" t="s">
        <v>25</v>
      </c>
      <c r="E5" s="88">
        <v>8.8597000000000001</v>
      </c>
      <c r="F5" s="88" t="s">
        <v>26</v>
      </c>
      <c r="G5" s="88" t="s">
        <v>28</v>
      </c>
      <c r="H5" s="88" t="s">
        <v>164</v>
      </c>
      <c r="I5" s="88" t="s">
        <v>165</v>
      </c>
      <c r="J5" s="88"/>
      <c r="K5" s="88" t="s">
        <v>166</v>
      </c>
      <c r="L5" s="88" t="s">
        <v>167</v>
      </c>
      <c r="M5" s="32" t="s">
        <v>37</v>
      </c>
      <c r="N5" s="36" t="s">
        <v>168</v>
      </c>
      <c r="O5" s="36" t="s">
        <v>152</v>
      </c>
      <c r="P5" s="37" t="s">
        <v>9</v>
      </c>
      <c r="Q5" s="88" t="s">
        <v>29</v>
      </c>
      <c r="R5" s="88" t="s">
        <v>12</v>
      </c>
      <c r="S5" s="33" t="s">
        <v>30</v>
      </c>
      <c r="T5" s="88"/>
      <c r="U5" s="88"/>
      <c r="V5" s="88">
        <v>0.35</v>
      </c>
      <c r="W5" s="88">
        <v>0.92</v>
      </c>
      <c r="X5" s="76">
        <v>1244.6199999999999</v>
      </c>
      <c r="Y5" s="76">
        <v>2802.85</v>
      </c>
      <c r="Z5" s="78">
        <v>0</v>
      </c>
      <c r="AA5" s="78">
        <v>2920</v>
      </c>
      <c r="AB5" s="35">
        <v>0.26530999999999999</v>
      </c>
      <c r="AC5" s="35">
        <v>0.51291200000000003</v>
      </c>
      <c r="AD5" s="35">
        <v>0.58973699999999996</v>
      </c>
      <c r="AE5" s="35">
        <v>1.4137949999999999</v>
      </c>
      <c r="AF5" s="35">
        <v>0.92127800000000004</v>
      </c>
      <c r="AG5" s="35">
        <v>0.509274</v>
      </c>
      <c r="AH5" s="60">
        <v>1.3697010000000001</v>
      </c>
      <c r="AI5" s="60">
        <v>1.0987070000000001</v>
      </c>
      <c r="AJ5" s="60">
        <v>9.7414000000000001E-2</v>
      </c>
      <c r="AK5" s="60">
        <v>0</v>
      </c>
      <c r="AL5" s="60">
        <v>0</v>
      </c>
      <c r="AM5" s="35">
        <v>0.52356000000000003</v>
      </c>
      <c r="AN5" s="88">
        <v>19</v>
      </c>
      <c r="AO5" s="88">
        <v>16</v>
      </c>
      <c r="AP5" s="88">
        <v>2</v>
      </c>
      <c r="AQ5" s="88">
        <v>3</v>
      </c>
      <c r="AR5" s="88">
        <v>4</v>
      </c>
      <c r="AS5" s="88">
        <v>9</v>
      </c>
      <c r="AT5" s="88">
        <v>13</v>
      </c>
      <c r="AU5" s="61">
        <v>5</v>
      </c>
      <c r="AV5" s="88" t="s">
        <v>3</v>
      </c>
      <c r="AW5" s="88">
        <v>137</v>
      </c>
      <c r="AX5" s="88">
        <v>128</v>
      </c>
      <c r="AY5" s="88">
        <v>137</v>
      </c>
      <c r="AZ5" s="88">
        <v>73</v>
      </c>
      <c r="BA5" s="88">
        <v>61</v>
      </c>
      <c r="BB5" s="88">
        <v>68</v>
      </c>
      <c r="BC5" s="88">
        <v>70</v>
      </c>
      <c r="BD5" s="88">
        <v>112</v>
      </c>
      <c r="BE5" s="88">
        <v>92</v>
      </c>
      <c r="BF5" s="88">
        <v>123</v>
      </c>
      <c r="BG5" s="88">
        <v>117</v>
      </c>
      <c r="BH5" s="88">
        <v>141</v>
      </c>
      <c r="BI5" s="88">
        <v>78</v>
      </c>
      <c r="BJ5" s="88">
        <v>110</v>
      </c>
      <c r="BK5" s="88">
        <v>95</v>
      </c>
      <c r="BL5" s="88">
        <f t="shared" si="0"/>
        <v>106</v>
      </c>
    </row>
    <row r="6" spans="1:64" x14ac:dyDescent="0.25">
      <c r="A6" s="92">
        <v>4026</v>
      </c>
      <c r="B6" s="92" t="s">
        <v>249</v>
      </c>
      <c r="C6" s="88">
        <v>2</v>
      </c>
      <c r="D6" s="88" t="s">
        <v>25</v>
      </c>
      <c r="E6" s="88"/>
      <c r="F6" s="88" t="s">
        <v>26</v>
      </c>
      <c r="G6" s="88" t="s">
        <v>28</v>
      </c>
      <c r="H6" s="88"/>
      <c r="I6" s="88" t="s">
        <v>169</v>
      </c>
      <c r="J6" s="88"/>
      <c r="K6" s="88"/>
      <c r="L6" s="88" t="s">
        <v>170</v>
      </c>
      <c r="M6" s="32" t="s">
        <v>37</v>
      </c>
      <c r="N6" s="38" t="s">
        <v>171</v>
      </c>
      <c r="O6" s="38" t="s">
        <v>172</v>
      </c>
      <c r="P6" s="37" t="s">
        <v>9</v>
      </c>
      <c r="Q6" s="88" t="s">
        <v>29</v>
      </c>
      <c r="R6" s="88" t="s">
        <v>12</v>
      </c>
      <c r="S6" s="33" t="s">
        <v>30</v>
      </c>
      <c r="T6" s="88" t="s">
        <v>173</v>
      </c>
      <c r="U6" s="88" t="s">
        <v>174</v>
      </c>
      <c r="V6" s="88">
        <v>0.96</v>
      </c>
      <c r="W6" s="88">
        <v>0.96</v>
      </c>
      <c r="X6" s="76">
        <v>2215.77</v>
      </c>
      <c r="Y6" s="76">
        <v>1320.35</v>
      </c>
      <c r="Z6" s="78">
        <v>1972</v>
      </c>
      <c r="AA6" s="78">
        <v>1331</v>
      </c>
      <c r="AB6" s="35">
        <v>2.2472949999999998</v>
      </c>
      <c r="AC6" s="35">
        <v>3.667214</v>
      </c>
      <c r="AD6" s="35">
        <v>6.907203</v>
      </c>
      <c r="AE6" s="35">
        <v>5.1449559999999996</v>
      </c>
      <c r="AF6" s="35">
        <v>1.451076</v>
      </c>
      <c r="AG6" s="35">
        <v>1.1828719999999999</v>
      </c>
      <c r="AH6" s="60">
        <v>5.3266960000000001</v>
      </c>
      <c r="AI6" s="60">
        <v>5.5554439999999996</v>
      </c>
      <c r="AJ6" s="60">
        <v>0.56762100000000004</v>
      </c>
      <c r="AK6" s="60">
        <v>15</v>
      </c>
      <c r="AL6" s="60">
        <v>0</v>
      </c>
      <c r="AM6" s="35">
        <v>8.4656079999999996</v>
      </c>
      <c r="AN6" s="88">
        <v>21</v>
      </c>
      <c r="AO6" s="88">
        <v>23</v>
      </c>
      <c r="AP6" s="88">
        <v>11</v>
      </c>
      <c r="AQ6" s="88">
        <v>3</v>
      </c>
      <c r="AR6" s="88">
        <v>3</v>
      </c>
      <c r="AS6" s="88">
        <v>9</v>
      </c>
      <c r="AT6" s="88">
        <v>12</v>
      </c>
      <c r="AU6" s="61">
        <v>1</v>
      </c>
      <c r="AV6" s="88" t="s">
        <v>3</v>
      </c>
      <c r="AW6" s="88">
        <v>95</v>
      </c>
      <c r="AX6" s="88">
        <v>135</v>
      </c>
      <c r="AY6" s="88">
        <v>114</v>
      </c>
      <c r="AZ6" s="88">
        <v>43</v>
      </c>
      <c r="BA6" s="88">
        <v>76</v>
      </c>
      <c r="BB6" s="88">
        <v>51</v>
      </c>
      <c r="BC6" s="88">
        <v>62</v>
      </c>
      <c r="BD6" s="88">
        <v>100</v>
      </c>
      <c r="BE6" s="88">
        <v>94</v>
      </c>
      <c r="BF6" s="88">
        <v>91</v>
      </c>
      <c r="BG6" s="88">
        <v>120</v>
      </c>
      <c r="BH6" s="88">
        <v>100</v>
      </c>
      <c r="BI6" s="88">
        <v>108</v>
      </c>
      <c r="BJ6" s="88">
        <v>85</v>
      </c>
      <c r="BK6" s="88">
        <v>89</v>
      </c>
      <c r="BL6" s="88">
        <f t="shared" si="0"/>
        <v>95.5</v>
      </c>
    </row>
    <row r="7" spans="1:64" x14ac:dyDescent="0.25">
      <c r="A7" s="92">
        <v>4028</v>
      </c>
      <c r="B7" s="92" t="s">
        <v>249</v>
      </c>
      <c r="C7" s="88">
        <v>1</v>
      </c>
      <c r="D7" s="88" t="s">
        <v>25</v>
      </c>
      <c r="E7" s="88">
        <v>7.5476000000000001</v>
      </c>
      <c r="F7" s="88" t="s">
        <v>26</v>
      </c>
      <c r="G7" s="88" t="s">
        <v>28</v>
      </c>
      <c r="H7" s="88" t="s">
        <v>175</v>
      </c>
      <c r="I7" s="88"/>
      <c r="J7" s="88"/>
      <c r="K7" s="88" t="s">
        <v>176</v>
      </c>
      <c r="L7" s="88"/>
      <c r="M7" s="32" t="s">
        <v>37</v>
      </c>
      <c r="N7" s="36" t="s">
        <v>177</v>
      </c>
      <c r="O7" s="36" t="s">
        <v>172</v>
      </c>
      <c r="P7" s="37" t="s">
        <v>9</v>
      </c>
      <c r="Q7" s="88" t="s">
        <v>29</v>
      </c>
      <c r="R7" s="88" t="s">
        <v>12</v>
      </c>
      <c r="S7" s="33" t="s">
        <v>30</v>
      </c>
      <c r="T7" s="88"/>
      <c r="U7" s="88" t="s">
        <v>178</v>
      </c>
      <c r="V7" s="88">
        <v>0.88</v>
      </c>
      <c r="W7" s="88">
        <v>0.85</v>
      </c>
      <c r="X7" s="76">
        <v>2964.58</v>
      </c>
      <c r="Y7" s="76">
        <v>2149.69</v>
      </c>
      <c r="Z7" s="78">
        <v>2957.5</v>
      </c>
      <c r="AA7" s="78">
        <v>2014</v>
      </c>
      <c r="AB7" s="35">
        <v>0.146066</v>
      </c>
      <c r="AC7" s="35">
        <v>0.35974099999999998</v>
      </c>
      <c r="AD7" s="35">
        <v>1.0563640000000001</v>
      </c>
      <c r="AE7" s="35">
        <v>0.637486</v>
      </c>
      <c r="AF7" s="35">
        <v>0.45741199999999999</v>
      </c>
      <c r="AG7" s="35">
        <v>0.36279299999999998</v>
      </c>
      <c r="AH7" s="60">
        <v>0.985483</v>
      </c>
      <c r="AI7" s="60">
        <v>0.55107600000000001</v>
      </c>
      <c r="AJ7" s="60">
        <v>0.11337999999999999</v>
      </c>
      <c r="AK7" s="60">
        <v>0</v>
      </c>
      <c r="AL7" s="60">
        <v>0</v>
      </c>
      <c r="AM7" s="35">
        <v>0.52356000000000003</v>
      </c>
      <c r="AN7" s="88">
        <v>6</v>
      </c>
      <c r="AO7" s="88">
        <v>1</v>
      </c>
      <c r="AP7" s="88">
        <v>1</v>
      </c>
      <c r="AQ7" s="88">
        <v>0</v>
      </c>
      <c r="AR7" s="88">
        <v>4</v>
      </c>
      <c r="AS7" s="88">
        <v>9</v>
      </c>
      <c r="AT7" s="88">
        <v>13</v>
      </c>
      <c r="AU7" s="61">
        <v>2</v>
      </c>
      <c r="AV7" s="88" t="s">
        <v>3</v>
      </c>
      <c r="AW7" s="88">
        <v>106</v>
      </c>
      <c r="AX7" s="88">
        <v>147</v>
      </c>
      <c r="AY7" s="88">
        <v>128</v>
      </c>
      <c r="AZ7" s="88">
        <v>67</v>
      </c>
      <c r="BA7" s="88">
        <v>80</v>
      </c>
      <c r="BB7" s="88">
        <v>40</v>
      </c>
      <c r="BC7" s="88">
        <v>70</v>
      </c>
      <c r="BD7" s="88">
        <v>131</v>
      </c>
      <c r="BE7" s="88">
        <v>114</v>
      </c>
      <c r="BF7" s="88">
        <v>95</v>
      </c>
      <c r="BG7" s="88">
        <v>129</v>
      </c>
      <c r="BH7" s="88">
        <v>113</v>
      </c>
      <c r="BI7" s="88">
        <v>103</v>
      </c>
      <c r="BJ7" s="88">
        <v>119</v>
      </c>
      <c r="BK7" s="88">
        <v>104</v>
      </c>
      <c r="BL7" s="88">
        <f t="shared" si="0"/>
        <v>109.75</v>
      </c>
    </row>
    <row r="8" spans="1:64" x14ac:dyDescent="0.25">
      <c r="A8" s="92">
        <v>4030</v>
      </c>
      <c r="B8" s="92" t="s">
        <v>249</v>
      </c>
      <c r="C8" s="88">
        <v>1</v>
      </c>
      <c r="D8" s="88" t="s">
        <v>25</v>
      </c>
      <c r="E8" s="88">
        <v>8.2108000000000008</v>
      </c>
      <c r="F8" s="88" t="s">
        <v>26</v>
      </c>
      <c r="G8" s="88" t="s">
        <v>28</v>
      </c>
      <c r="H8" s="88" t="s">
        <v>154</v>
      </c>
      <c r="I8" s="88" t="s">
        <v>29</v>
      </c>
      <c r="J8" s="88" t="s">
        <v>29</v>
      </c>
      <c r="K8" s="88"/>
      <c r="L8" s="88"/>
      <c r="M8" s="32" t="s">
        <v>34</v>
      </c>
      <c r="N8" s="36" t="s">
        <v>179</v>
      </c>
      <c r="O8" s="36" t="s">
        <v>180</v>
      </c>
      <c r="P8" s="37" t="s">
        <v>9</v>
      </c>
      <c r="Q8" s="88" t="s">
        <v>29</v>
      </c>
      <c r="R8" s="88" t="s">
        <v>12</v>
      </c>
      <c r="S8" s="33" t="s">
        <v>30</v>
      </c>
      <c r="T8" s="88"/>
      <c r="U8" s="88" t="s">
        <v>181</v>
      </c>
      <c r="V8" s="88">
        <v>1</v>
      </c>
      <c r="W8" s="88">
        <v>1</v>
      </c>
      <c r="X8" s="76">
        <v>2497.58</v>
      </c>
      <c r="Y8" s="76">
        <v>1909.92</v>
      </c>
      <c r="Z8" s="78">
        <v>2352</v>
      </c>
      <c r="AA8" s="78">
        <v>1833</v>
      </c>
      <c r="AB8" s="35">
        <v>0.18834100000000001</v>
      </c>
      <c r="AC8" s="35">
        <v>0.35087000000000002</v>
      </c>
      <c r="AD8" s="35">
        <v>1.4996640000000001</v>
      </c>
      <c r="AE8" s="35">
        <v>1.2623789999999999</v>
      </c>
      <c r="AF8" s="35">
        <v>0.79586999999999997</v>
      </c>
      <c r="AG8" s="35">
        <v>0.23997099999999999</v>
      </c>
      <c r="AH8" s="60">
        <v>1.1702939999999999</v>
      </c>
      <c r="AI8" s="60">
        <v>1.364652</v>
      </c>
      <c r="AJ8" s="60">
        <v>0.14999299999999999</v>
      </c>
      <c r="AK8" s="60">
        <v>0</v>
      </c>
      <c r="AL8" s="60">
        <v>1</v>
      </c>
      <c r="AM8" s="35">
        <v>1.0471200000000001</v>
      </c>
      <c r="AN8" s="88">
        <v>27</v>
      </c>
      <c r="AO8" s="88">
        <v>20</v>
      </c>
      <c r="AP8" s="88">
        <v>6</v>
      </c>
      <c r="AQ8" s="88">
        <v>3</v>
      </c>
      <c r="AR8" s="88"/>
      <c r="AS8" s="88"/>
      <c r="AT8" s="88"/>
      <c r="AU8" s="61" t="s">
        <v>225</v>
      </c>
      <c r="AV8" s="88" t="s">
        <v>3</v>
      </c>
      <c r="AW8" s="88">
        <v>93</v>
      </c>
      <c r="AX8" s="88">
        <v>106</v>
      </c>
      <c r="AY8" s="88">
        <v>100</v>
      </c>
      <c r="AZ8" s="88">
        <v>37</v>
      </c>
      <c r="BA8" s="88">
        <v>48</v>
      </c>
      <c r="BB8" s="88">
        <v>54</v>
      </c>
      <c r="BC8" s="88">
        <v>60</v>
      </c>
      <c r="BD8" s="88">
        <v>109</v>
      </c>
      <c r="BE8" s="88">
        <v>152</v>
      </c>
      <c r="BF8" s="88">
        <v>100</v>
      </c>
      <c r="BG8" s="88">
        <v>145</v>
      </c>
      <c r="BH8" s="88">
        <v>140</v>
      </c>
      <c r="BI8" s="88">
        <v>139</v>
      </c>
      <c r="BJ8" s="88">
        <v>108</v>
      </c>
      <c r="BK8" s="88">
        <v>119</v>
      </c>
      <c r="BL8" s="88">
        <f t="shared" si="0"/>
        <v>126.5</v>
      </c>
    </row>
    <row r="9" spans="1:64" x14ac:dyDescent="0.25">
      <c r="A9" s="92">
        <v>4034</v>
      </c>
      <c r="B9" s="92" t="s">
        <v>249</v>
      </c>
      <c r="C9" s="88">
        <v>1</v>
      </c>
      <c r="D9" s="88" t="s">
        <v>25</v>
      </c>
      <c r="E9" s="88">
        <v>11.1889</v>
      </c>
      <c r="F9" s="88" t="s">
        <v>26</v>
      </c>
      <c r="G9" s="88" t="s">
        <v>28</v>
      </c>
      <c r="H9" s="88"/>
      <c r="I9" s="88" t="s">
        <v>182</v>
      </c>
      <c r="J9" s="88" t="s">
        <v>183</v>
      </c>
      <c r="K9" s="88" t="s">
        <v>184</v>
      </c>
      <c r="L9" s="88" t="s">
        <v>185</v>
      </c>
      <c r="M9" s="32" t="s">
        <v>54</v>
      </c>
      <c r="N9" s="38" t="s">
        <v>186</v>
      </c>
      <c r="O9" s="38" t="s">
        <v>152</v>
      </c>
      <c r="P9" s="37" t="s">
        <v>9</v>
      </c>
      <c r="Q9" s="88" t="s">
        <v>29</v>
      </c>
      <c r="R9" s="88" t="s">
        <v>12</v>
      </c>
      <c r="S9" s="33" t="s">
        <v>30</v>
      </c>
      <c r="T9" s="88"/>
      <c r="U9" s="64" t="s">
        <v>187</v>
      </c>
      <c r="V9" s="88">
        <v>0.96</v>
      </c>
      <c r="W9" s="88">
        <v>0.96</v>
      </c>
      <c r="X9" s="76">
        <v>2079.65</v>
      </c>
      <c r="Y9" s="76">
        <v>1827.96</v>
      </c>
      <c r="Z9" s="78">
        <v>1860</v>
      </c>
      <c r="AA9" s="78">
        <v>1767</v>
      </c>
      <c r="AB9" s="35">
        <v>0.27351300000000001</v>
      </c>
      <c r="AC9" s="35">
        <v>0.918713</v>
      </c>
      <c r="AD9" s="35">
        <v>2.2732519999999998</v>
      </c>
      <c r="AE9" s="35">
        <v>2.2754620000000001</v>
      </c>
      <c r="AF9" s="35">
        <v>0.51788000000000001</v>
      </c>
      <c r="AG9" s="35">
        <v>0.21037700000000001</v>
      </c>
      <c r="AH9" s="60">
        <v>2.4026179999999999</v>
      </c>
      <c r="AI9" s="60">
        <v>2.0642100000000001</v>
      </c>
      <c r="AJ9" s="60">
        <v>0.119728</v>
      </c>
      <c r="AK9" s="60">
        <v>2</v>
      </c>
      <c r="AL9" s="60">
        <v>0</v>
      </c>
      <c r="AM9" s="35">
        <v>1.570681</v>
      </c>
      <c r="AN9" s="88">
        <v>18</v>
      </c>
      <c r="AO9" s="88">
        <v>16</v>
      </c>
      <c r="AP9" s="88">
        <v>9</v>
      </c>
      <c r="AQ9" s="88">
        <v>3</v>
      </c>
      <c r="AR9" s="88">
        <v>5</v>
      </c>
      <c r="AS9" s="88">
        <v>11</v>
      </c>
      <c r="AT9" s="88">
        <v>16</v>
      </c>
      <c r="AU9" s="61">
        <v>0</v>
      </c>
      <c r="AV9" s="30" t="s">
        <v>4</v>
      </c>
      <c r="AW9" s="88">
        <v>113</v>
      </c>
      <c r="AX9" s="88">
        <v>114</v>
      </c>
      <c r="AY9" s="88">
        <v>115</v>
      </c>
      <c r="AZ9" s="88">
        <v>61</v>
      </c>
      <c r="BA9" s="88">
        <v>56</v>
      </c>
      <c r="BB9" s="88">
        <v>56</v>
      </c>
      <c r="BC9" s="88">
        <v>61</v>
      </c>
      <c r="BD9" s="88">
        <v>123</v>
      </c>
      <c r="BE9" s="88">
        <v>116</v>
      </c>
      <c r="BF9" s="88">
        <v>125</v>
      </c>
      <c r="BG9" s="88">
        <v>117</v>
      </c>
      <c r="BH9" s="88">
        <v>129</v>
      </c>
      <c r="BI9" s="88">
        <v>85</v>
      </c>
      <c r="BJ9" s="88">
        <v>114</v>
      </c>
      <c r="BK9" s="88">
        <v>105</v>
      </c>
      <c r="BL9" s="88">
        <f t="shared" si="0"/>
        <v>108.25</v>
      </c>
    </row>
    <row r="10" spans="1:64" x14ac:dyDescent="0.25">
      <c r="A10" s="92">
        <v>4043</v>
      </c>
      <c r="B10" s="92" t="s">
        <v>249</v>
      </c>
      <c r="C10" s="88">
        <v>2</v>
      </c>
      <c r="D10" s="88" t="s">
        <v>25</v>
      </c>
      <c r="E10" s="79">
        <v>12.0602</v>
      </c>
      <c r="F10" s="88" t="s">
        <v>26</v>
      </c>
      <c r="G10" s="88" t="s">
        <v>28</v>
      </c>
      <c r="H10" s="88" t="s">
        <v>154</v>
      </c>
      <c r="I10" s="88" t="s">
        <v>188</v>
      </c>
      <c r="J10" s="88"/>
      <c r="K10" s="88" t="s">
        <v>189</v>
      </c>
      <c r="L10" s="88" t="s">
        <v>190</v>
      </c>
      <c r="M10" s="32" t="s">
        <v>34</v>
      </c>
      <c r="N10" s="37" t="s">
        <v>191</v>
      </c>
      <c r="O10" s="37" t="s">
        <v>192</v>
      </c>
      <c r="P10" s="37" t="s">
        <v>9</v>
      </c>
      <c r="Q10" s="88" t="s">
        <v>29</v>
      </c>
      <c r="R10" s="88" t="s">
        <v>13</v>
      </c>
      <c r="S10" s="33" t="s">
        <v>30</v>
      </c>
      <c r="T10" s="88" t="s">
        <v>193</v>
      </c>
      <c r="U10" s="64" t="s">
        <v>187</v>
      </c>
      <c r="V10" s="88">
        <v>0.88</v>
      </c>
      <c r="W10" s="88">
        <v>0.96</v>
      </c>
      <c r="X10" s="76">
        <v>1901.69</v>
      </c>
      <c r="Y10" s="76">
        <v>2085.38</v>
      </c>
      <c r="Z10" s="78">
        <v>1782</v>
      </c>
      <c r="AA10" s="78">
        <v>1878</v>
      </c>
      <c r="AB10" s="35">
        <v>1.6000460000000001</v>
      </c>
      <c r="AC10" s="35">
        <v>5.0402420000000001</v>
      </c>
      <c r="AD10" s="35">
        <v>7.1074770000000003</v>
      </c>
      <c r="AE10" s="35">
        <v>6.528168</v>
      </c>
      <c r="AF10" s="35">
        <v>1.4034040000000001</v>
      </c>
      <c r="AG10" s="35">
        <v>1.621267</v>
      </c>
      <c r="AH10" s="60">
        <v>7.8342640000000001</v>
      </c>
      <c r="AI10" s="60">
        <v>8.4823819999999994</v>
      </c>
      <c r="AJ10" s="60">
        <v>0.36857200000000001</v>
      </c>
      <c r="AK10" s="60">
        <v>9</v>
      </c>
      <c r="AL10" s="60">
        <v>0</v>
      </c>
      <c r="AM10" s="35">
        <v>5.2356020000000001</v>
      </c>
      <c r="AN10" s="88">
        <v>18</v>
      </c>
      <c r="AO10" s="88">
        <v>16</v>
      </c>
      <c r="AP10" s="88">
        <v>9</v>
      </c>
      <c r="AQ10" s="88">
        <v>3</v>
      </c>
      <c r="AR10" s="88">
        <v>2</v>
      </c>
      <c r="AS10" s="88">
        <v>6</v>
      </c>
      <c r="AT10" s="88">
        <v>8</v>
      </c>
      <c r="AU10" s="61">
        <v>2</v>
      </c>
      <c r="AV10" s="88" t="s">
        <v>3</v>
      </c>
      <c r="AW10" s="88">
        <v>132</v>
      </c>
      <c r="AX10" s="88">
        <v>109</v>
      </c>
      <c r="AY10" s="88">
        <v>124</v>
      </c>
      <c r="AZ10" s="88">
        <v>69</v>
      </c>
      <c r="BA10" s="88">
        <v>54</v>
      </c>
      <c r="BB10" s="88">
        <v>67</v>
      </c>
      <c r="BC10" s="88">
        <v>59</v>
      </c>
      <c r="BD10" s="88">
        <v>115</v>
      </c>
      <c r="BE10" s="88">
        <v>115</v>
      </c>
      <c r="BF10" s="88">
        <v>111</v>
      </c>
      <c r="BG10" s="88">
        <v>118</v>
      </c>
      <c r="BH10" s="88">
        <v>107</v>
      </c>
      <c r="BI10" s="88">
        <v>81</v>
      </c>
      <c r="BJ10" s="88">
        <v>78</v>
      </c>
      <c r="BK10" s="88">
        <v>105</v>
      </c>
      <c r="BL10" s="88">
        <f t="shared" si="0"/>
        <v>92.75</v>
      </c>
    </row>
    <row r="11" spans="1:64" x14ac:dyDescent="0.25">
      <c r="A11" s="92">
        <v>4045</v>
      </c>
      <c r="B11" s="92" t="s">
        <v>249</v>
      </c>
      <c r="C11" s="88">
        <v>1</v>
      </c>
      <c r="D11" s="88" t="s">
        <v>25</v>
      </c>
      <c r="E11" s="88">
        <v>12.854200000000001</v>
      </c>
      <c r="F11" s="88" t="s">
        <v>26</v>
      </c>
      <c r="G11" s="88" t="s">
        <v>28</v>
      </c>
      <c r="H11" s="88" t="s">
        <v>154</v>
      </c>
      <c r="I11" s="88"/>
      <c r="J11" s="88"/>
      <c r="K11" s="88" t="s">
        <v>194</v>
      </c>
      <c r="L11" s="88"/>
      <c r="M11" s="32" t="s">
        <v>44</v>
      </c>
      <c r="N11" s="39" t="s">
        <v>195</v>
      </c>
      <c r="O11" s="38" t="s">
        <v>196</v>
      </c>
      <c r="P11" s="37" t="s">
        <v>9</v>
      </c>
      <c r="Q11" s="88" t="s">
        <v>29</v>
      </c>
      <c r="R11" s="64" t="s">
        <v>14</v>
      </c>
      <c r="S11" s="33" t="s">
        <v>30</v>
      </c>
      <c r="T11" s="88"/>
      <c r="U11" s="88" t="s">
        <v>32</v>
      </c>
      <c r="V11" s="88">
        <v>1</v>
      </c>
      <c r="W11" s="88">
        <v>1</v>
      </c>
      <c r="X11" s="76">
        <v>2117.38</v>
      </c>
      <c r="Y11" s="76">
        <v>1530.88</v>
      </c>
      <c r="Z11" s="78">
        <v>2048.5</v>
      </c>
      <c r="AA11" s="78">
        <v>1391.5</v>
      </c>
      <c r="AB11" s="35">
        <v>1.945497</v>
      </c>
      <c r="AC11" s="35">
        <v>1.287482</v>
      </c>
      <c r="AD11" s="35">
        <v>3.953681</v>
      </c>
      <c r="AE11" s="35">
        <v>3.412839</v>
      </c>
      <c r="AF11" s="35">
        <v>1.5702389999999999</v>
      </c>
      <c r="AG11" s="35">
        <v>1.305485</v>
      </c>
      <c r="AH11" s="60">
        <v>4.8402079999999996</v>
      </c>
      <c r="AI11" s="60">
        <v>2.6108989999999999</v>
      </c>
      <c r="AJ11" s="60">
        <v>0.26266899999999999</v>
      </c>
      <c r="AK11" s="60">
        <v>3</v>
      </c>
      <c r="AL11" s="60">
        <v>0</v>
      </c>
      <c r="AM11" s="35">
        <v>2.0942409999999998</v>
      </c>
      <c r="AN11" s="88">
        <v>26</v>
      </c>
      <c r="AO11" s="88">
        <v>22</v>
      </c>
      <c r="AP11" s="88">
        <v>6</v>
      </c>
      <c r="AQ11" s="88">
        <v>5</v>
      </c>
      <c r="AR11" s="88">
        <v>5</v>
      </c>
      <c r="AS11" s="88">
        <v>10</v>
      </c>
      <c r="AT11" s="88">
        <v>15</v>
      </c>
      <c r="AU11" s="61">
        <v>5</v>
      </c>
      <c r="AV11" s="88" t="s">
        <v>3</v>
      </c>
      <c r="AW11" s="88">
        <v>136</v>
      </c>
      <c r="AX11" s="88">
        <v>129</v>
      </c>
      <c r="AY11" s="88">
        <v>137</v>
      </c>
      <c r="AZ11" s="88">
        <v>67</v>
      </c>
      <c r="BA11" s="88">
        <v>65</v>
      </c>
      <c r="BB11" s="88">
        <v>73</v>
      </c>
      <c r="BC11" s="88">
        <v>67</v>
      </c>
      <c r="BD11" s="88">
        <v>113</v>
      </c>
      <c r="BE11" s="88">
        <v>145</v>
      </c>
      <c r="BF11" s="88">
        <v>120</v>
      </c>
      <c r="BG11" s="88">
        <v>138</v>
      </c>
      <c r="BH11" s="88">
        <v>137</v>
      </c>
      <c r="BI11" s="88">
        <v>105</v>
      </c>
      <c r="BJ11" s="88">
        <v>134</v>
      </c>
      <c r="BK11" s="88">
        <v>143</v>
      </c>
      <c r="BL11" s="88">
        <f t="shared" si="0"/>
        <v>129.75</v>
      </c>
    </row>
    <row r="12" spans="1:64" x14ac:dyDescent="0.25">
      <c r="A12" s="92">
        <v>4047</v>
      </c>
      <c r="B12" s="92" t="s">
        <v>249</v>
      </c>
      <c r="C12" s="88">
        <v>1</v>
      </c>
      <c r="D12" s="88" t="s">
        <v>25</v>
      </c>
      <c r="E12" s="88">
        <v>8.4326000000000008</v>
      </c>
      <c r="F12" s="88" t="s">
        <v>26</v>
      </c>
      <c r="G12" s="88" t="s">
        <v>28</v>
      </c>
      <c r="H12" s="88"/>
      <c r="I12" s="88"/>
      <c r="J12" s="88"/>
      <c r="K12" s="88" t="s">
        <v>197</v>
      </c>
      <c r="L12" s="88"/>
      <c r="M12" s="32" t="s">
        <v>198</v>
      </c>
      <c r="N12" s="38" t="s">
        <v>199</v>
      </c>
      <c r="O12" s="38" t="s">
        <v>152</v>
      </c>
      <c r="P12" s="37" t="s">
        <v>9</v>
      </c>
      <c r="Q12" s="92" t="s">
        <v>28</v>
      </c>
      <c r="R12" s="88" t="s">
        <v>13</v>
      </c>
      <c r="S12" s="33" t="s">
        <v>30</v>
      </c>
      <c r="T12" s="88"/>
      <c r="U12" s="88" t="s">
        <v>174</v>
      </c>
      <c r="V12" s="88">
        <v>0.65</v>
      </c>
      <c r="W12" s="88">
        <v>0.96</v>
      </c>
      <c r="X12" s="76">
        <v>2403.73</v>
      </c>
      <c r="Y12" s="76">
        <v>2722.85</v>
      </c>
      <c r="Z12" s="78">
        <v>2851.5</v>
      </c>
      <c r="AA12" s="78">
        <v>2448</v>
      </c>
      <c r="AB12" s="35">
        <v>1.612681</v>
      </c>
      <c r="AC12" s="35">
        <v>4.3271470000000001</v>
      </c>
      <c r="AD12" s="35">
        <v>1.036877</v>
      </c>
      <c r="AE12" s="35">
        <v>3.051021</v>
      </c>
      <c r="AF12" s="35">
        <v>0.97330300000000003</v>
      </c>
      <c r="AG12" s="35">
        <v>0.40371699999999999</v>
      </c>
      <c r="AH12" s="60">
        <v>3.5797750000000002</v>
      </c>
      <c r="AI12" s="60">
        <v>2.6699730000000002</v>
      </c>
      <c r="AJ12" s="60">
        <v>0.34005200000000002</v>
      </c>
      <c r="AK12" s="60">
        <v>5</v>
      </c>
      <c r="AL12" s="60">
        <v>0</v>
      </c>
      <c r="AM12" s="35">
        <v>3.1413609999999998</v>
      </c>
      <c r="AN12" s="88">
        <v>25</v>
      </c>
      <c r="AO12" s="88">
        <v>20</v>
      </c>
      <c r="AP12" s="88">
        <v>7</v>
      </c>
      <c r="AQ12" s="88">
        <v>3</v>
      </c>
      <c r="AR12" s="88">
        <v>3</v>
      </c>
      <c r="AS12" s="88">
        <v>8</v>
      </c>
      <c r="AT12" s="88">
        <v>11</v>
      </c>
      <c r="AU12" s="61">
        <v>3</v>
      </c>
      <c r="AV12" s="88" t="s">
        <v>3</v>
      </c>
      <c r="AW12" s="88">
        <v>151</v>
      </c>
      <c r="AX12" s="88">
        <v>102</v>
      </c>
      <c r="AY12" s="88">
        <v>128</v>
      </c>
      <c r="AZ12" s="88">
        <v>79</v>
      </c>
      <c r="BA12" s="88">
        <v>43</v>
      </c>
      <c r="BB12" s="88">
        <v>76</v>
      </c>
      <c r="BC12" s="88">
        <v>60</v>
      </c>
      <c r="BD12" s="88">
        <v>114</v>
      </c>
      <c r="BE12" s="88">
        <v>113</v>
      </c>
      <c r="BF12" s="88">
        <v>115</v>
      </c>
      <c r="BG12" s="88">
        <v>141</v>
      </c>
      <c r="BH12" s="88">
        <v>117</v>
      </c>
      <c r="BI12" s="88">
        <v>77</v>
      </c>
      <c r="BJ12" s="88">
        <v>111</v>
      </c>
      <c r="BK12" s="88">
        <v>119</v>
      </c>
      <c r="BL12" s="88">
        <f t="shared" si="0"/>
        <v>106</v>
      </c>
    </row>
    <row r="13" spans="1:64" x14ac:dyDescent="0.25">
      <c r="A13" s="92">
        <v>4050</v>
      </c>
      <c r="B13" s="92" t="s">
        <v>249</v>
      </c>
      <c r="C13" s="88">
        <v>1</v>
      </c>
      <c r="D13" s="88" t="s">
        <v>25</v>
      </c>
      <c r="E13" s="88">
        <v>7.0137</v>
      </c>
      <c r="F13" s="88" t="s">
        <v>26</v>
      </c>
      <c r="G13" s="88" t="s">
        <v>28</v>
      </c>
      <c r="H13" s="88" t="s">
        <v>200</v>
      </c>
      <c r="I13" s="88"/>
      <c r="J13" s="88"/>
      <c r="K13" s="88"/>
      <c r="L13" s="88"/>
      <c r="M13" s="88" t="s">
        <v>34</v>
      </c>
      <c r="N13" s="64" t="s">
        <v>201</v>
      </c>
      <c r="O13" s="64" t="s">
        <v>152</v>
      </c>
      <c r="P13" s="54" t="s">
        <v>9</v>
      </c>
      <c r="Q13" s="92" t="s">
        <v>28</v>
      </c>
      <c r="R13" s="88" t="s">
        <v>13</v>
      </c>
      <c r="S13" s="33" t="s">
        <v>30</v>
      </c>
      <c r="T13" s="88"/>
      <c r="U13" s="88" t="s">
        <v>202</v>
      </c>
      <c r="V13" s="88">
        <v>0.96</v>
      </c>
      <c r="W13" s="88">
        <v>0.96</v>
      </c>
      <c r="X13" s="76">
        <v>3526.85</v>
      </c>
      <c r="Y13" s="76">
        <v>2554.65</v>
      </c>
      <c r="Z13" s="78">
        <v>3559</v>
      </c>
      <c r="AA13" s="78">
        <v>2411</v>
      </c>
      <c r="AB13" s="35">
        <v>0.347995</v>
      </c>
      <c r="AC13" s="35">
        <v>0.69557899999999995</v>
      </c>
      <c r="AD13" s="35">
        <v>0.79894699999999996</v>
      </c>
      <c r="AE13" s="35">
        <v>0.69270399999999999</v>
      </c>
      <c r="AF13" s="35">
        <v>0.48717100000000002</v>
      </c>
      <c r="AG13" s="35">
        <v>0.68435800000000002</v>
      </c>
      <c r="AH13" s="60">
        <v>0.99577400000000005</v>
      </c>
      <c r="AI13" s="60">
        <v>0.86184000000000005</v>
      </c>
      <c r="AJ13" s="60">
        <v>0.111772</v>
      </c>
      <c r="AK13" s="60">
        <v>0</v>
      </c>
      <c r="AL13" s="60">
        <v>0</v>
      </c>
      <c r="AM13" s="35">
        <v>0.52356000000000003</v>
      </c>
      <c r="AN13" s="88">
        <v>13</v>
      </c>
      <c r="AO13" s="88">
        <v>11</v>
      </c>
      <c r="AP13" s="88">
        <v>3</v>
      </c>
      <c r="AQ13" s="88">
        <v>1</v>
      </c>
      <c r="AR13" s="88">
        <v>2</v>
      </c>
      <c r="AS13" s="88">
        <v>8</v>
      </c>
      <c r="AT13" s="88">
        <v>10</v>
      </c>
      <c r="AU13" s="61">
        <v>2</v>
      </c>
      <c r="AV13" s="88" t="s">
        <v>3</v>
      </c>
      <c r="AW13" s="88">
        <v>114</v>
      </c>
      <c r="AX13" s="88">
        <v>129</v>
      </c>
      <c r="AY13" s="88">
        <v>124</v>
      </c>
      <c r="AZ13" s="88">
        <v>50</v>
      </c>
      <c r="BA13" s="88">
        <v>61</v>
      </c>
      <c r="BB13" s="88">
        <v>68</v>
      </c>
      <c r="BC13" s="88">
        <v>71</v>
      </c>
      <c r="BD13" s="88">
        <v>125</v>
      </c>
      <c r="BE13" s="88">
        <v>158</v>
      </c>
      <c r="BF13" s="88">
        <v>111</v>
      </c>
      <c r="BG13" s="88">
        <v>143</v>
      </c>
      <c r="BH13" s="88">
        <v>113</v>
      </c>
      <c r="BI13" s="88">
        <v>94</v>
      </c>
      <c r="BJ13" s="88">
        <v>81</v>
      </c>
      <c r="BK13" s="88">
        <v>77</v>
      </c>
      <c r="BL13" s="88">
        <f t="shared" si="0"/>
        <v>91.25</v>
      </c>
    </row>
    <row r="14" spans="1:64" x14ac:dyDescent="0.25">
      <c r="A14" s="88">
        <v>4065</v>
      </c>
      <c r="B14" s="88"/>
      <c r="C14" s="88">
        <v>1</v>
      </c>
      <c r="D14" s="88" t="s">
        <v>25</v>
      </c>
      <c r="E14" s="88">
        <v>8.4381000000000004</v>
      </c>
      <c r="F14" s="88" t="s">
        <v>26</v>
      </c>
      <c r="G14" s="88" t="s">
        <v>28</v>
      </c>
      <c r="H14" s="88" t="s">
        <v>203</v>
      </c>
      <c r="I14" s="88" t="s">
        <v>204</v>
      </c>
      <c r="J14" s="88" t="s">
        <v>29</v>
      </c>
      <c r="K14" s="88" t="s">
        <v>29</v>
      </c>
      <c r="L14" s="88" t="s">
        <v>205</v>
      </c>
      <c r="M14" s="88" t="s">
        <v>34</v>
      </c>
      <c r="N14" s="54" t="s">
        <v>206</v>
      </c>
      <c r="O14" s="54" t="s">
        <v>207</v>
      </c>
      <c r="P14" s="54" t="s">
        <v>10</v>
      </c>
      <c r="Q14" s="88" t="s">
        <v>29</v>
      </c>
      <c r="R14" s="88" t="s">
        <v>13</v>
      </c>
      <c r="S14" s="33" t="s">
        <v>30</v>
      </c>
      <c r="T14" s="88"/>
      <c r="U14" s="88" t="s">
        <v>202</v>
      </c>
      <c r="V14" s="88">
        <v>0.92</v>
      </c>
      <c r="W14" s="88">
        <v>0.96</v>
      </c>
      <c r="X14" s="76">
        <v>2880.54</v>
      </c>
      <c r="Y14" s="76">
        <v>2470.7600000000002</v>
      </c>
      <c r="Z14" s="78">
        <v>2895</v>
      </c>
      <c r="AA14" s="78">
        <v>2494</v>
      </c>
      <c r="AB14" s="35">
        <v>3.161257</v>
      </c>
      <c r="AC14" s="35">
        <v>5.6171150000000001</v>
      </c>
      <c r="AD14" s="35">
        <v>9.1478940000000009</v>
      </c>
      <c r="AE14" s="35">
        <v>6.5813410000000001</v>
      </c>
      <c r="AF14" s="35">
        <v>2.895343</v>
      </c>
      <c r="AG14" s="35">
        <v>2.5744180000000001</v>
      </c>
      <c r="AH14" s="60">
        <v>7.6800249999999997</v>
      </c>
      <c r="AI14" s="60">
        <v>8.6173769999999994</v>
      </c>
      <c r="AJ14" s="60">
        <v>0.70718000000000003</v>
      </c>
      <c r="AK14" s="60">
        <v>17</v>
      </c>
      <c r="AL14" s="60">
        <v>0</v>
      </c>
      <c r="AM14" s="35">
        <v>9.4240840000000006</v>
      </c>
      <c r="AN14" s="88">
        <v>19</v>
      </c>
      <c r="AO14" s="88">
        <v>16</v>
      </c>
      <c r="AP14" s="88">
        <v>10</v>
      </c>
      <c r="AQ14" s="88">
        <v>3</v>
      </c>
      <c r="AR14" s="88">
        <v>2</v>
      </c>
      <c r="AS14" s="88">
        <v>10</v>
      </c>
      <c r="AT14" s="88">
        <v>12</v>
      </c>
      <c r="AU14" s="61">
        <v>2</v>
      </c>
      <c r="AV14" s="30" t="s">
        <v>4</v>
      </c>
      <c r="AW14" s="88">
        <v>125</v>
      </c>
      <c r="AX14" s="88">
        <v>149</v>
      </c>
      <c r="AY14" s="88">
        <v>142</v>
      </c>
      <c r="AZ14" s="88">
        <v>66</v>
      </c>
      <c r="BA14" s="88">
        <v>80</v>
      </c>
      <c r="BB14" s="88">
        <v>63</v>
      </c>
      <c r="BC14" s="88">
        <v>72</v>
      </c>
      <c r="BD14" s="88">
        <v>128</v>
      </c>
      <c r="BE14" s="88">
        <v>119</v>
      </c>
      <c r="BF14" s="88">
        <v>128</v>
      </c>
      <c r="BG14" s="88">
        <v>125</v>
      </c>
      <c r="BH14" s="88">
        <v>77</v>
      </c>
      <c r="BI14" s="88">
        <v>69</v>
      </c>
      <c r="BJ14" s="88">
        <v>83</v>
      </c>
      <c r="BK14" s="88">
        <v>91</v>
      </c>
      <c r="BL14" s="88">
        <f t="shared" si="0"/>
        <v>80</v>
      </c>
    </row>
    <row r="15" spans="1:64" x14ac:dyDescent="0.25">
      <c r="A15" s="88">
        <v>4074</v>
      </c>
      <c r="B15" s="88"/>
      <c r="C15" s="88">
        <v>1</v>
      </c>
      <c r="D15" s="88" t="s">
        <v>25</v>
      </c>
      <c r="E15" s="88">
        <v>11.580399999999999</v>
      </c>
      <c r="F15" s="88" t="s">
        <v>26</v>
      </c>
      <c r="G15" s="88" t="s">
        <v>28</v>
      </c>
      <c r="H15" s="88" t="s">
        <v>154</v>
      </c>
      <c r="I15" s="88" t="s">
        <v>208</v>
      </c>
      <c r="J15" s="88"/>
      <c r="K15" s="88"/>
      <c r="L15" s="88" t="s">
        <v>209</v>
      </c>
      <c r="M15" s="88" t="s">
        <v>37</v>
      </c>
      <c r="N15" s="54" t="s">
        <v>210</v>
      </c>
      <c r="O15" s="54" t="s">
        <v>152</v>
      </c>
      <c r="P15" s="54" t="s">
        <v>9</v>
      </c>
      <c r="Q15" s="88" t="s">
        <v>29</v>
      </c>
      <c r="R15" s="88" t="s">
        <v>13</v>
      </c>
      <c r="S15" s="33" t="s">
        <v>30</v>
      </c>
      <c r="T15" s="88"/>
      <c r="U15" s="88" t="s">
        <v>174</v>
      </c>
      <c r="V15" s="88">
        <v>1</v>
      </c>
      <c r="W15" s="88">
        <v>1</v>
      </c>
      <c r="X15" s="76">
        <v>1432.58</v>
      </c>
      <c r="Y15" s="76">
        <v>1338.08</v>
      </c>
      <c r="Z15" s="78">
        <v>1336</v>
      </c>
      <c r="AA15" s="78">
        <v>1357</v>
      </c>
      <c r="AB15" s="35">
        <v>0.178309</v>
      </c>
      <c r="AC15" s="35">
        <v>0.19584799999999999</v>
      </c>
      <c r="AD15" s="35">
        <v>0.91032299999999999</v>
      </c>
      <c r="AE15" s="35">
        <v>0.75598699999999996</v>
      </c>
      <c r="AF15" s="35">
        <v>0.30017100000000002</v>
      </c>
      <c r="AG15" s="35">
        <v>0.28526699999999999</v>
      </c>
      <c r="AH15" s="60">
        <v>1.186304</v>
      </c>
      <c r="AI15" s="60">
        <v>0.19819400000000001</v>
      </c>
      <c r="AJ15" s="60">
        <v>7.7986E-2</v>
      </c>
      <c r="AK15" s="60">
        <v>0</v>
      </c>
      <c r="AL15" s="60">
        <v>0</v>
      </c>
      <c r="AM15" s="35">
        <v>0.52356000000000003</v>
      </c>
      <c r="AN15" s="88">
        <v>22</v>
      </c>
      <c r="AO15" s="88">
        <v>19</v>
      </c>
      <c r="AP15" s="88">
        <v>4</v>
      </c>
      <c r="AQ15" s="88">
        <v>5</v>
      </c>
      <c r="AR15" s="88">
        <v>4</v>
      </c>
      <c r="AS15" s="88">
        <v>10</v>
      </c>
      <c r="AT15" s="88">
        <v>14</v>
      </c>
      <c r="AU15" s="61">
        <v>1</v>
      </c>
      <c r="AV15" s="88" t="s">
        <v>3</v>
      </c>
      <c r="AW15" s="88">
        <v>119</v>
      </c>
      <c r="AX15" s="88">
        <v>106</v>
      </c>
      <c r="AY15" s="88">
        <v>114</v>
      </c>
      <c r="AZ15" s="88">
        <v>60</v>
      </c>
      <c r="BA15" s="88">
        <v>53</v>
      </c>
      <c r="BB15" s="88">
        <v>63</v>
      </c>
      <c r="BC15" s="88">
        <v>56</v>
      </c>
      <c r="BD15" s="88">
        <v>116</v>
      </c>
      <c r="BE15" s="88">
        <v>120</v>
      </c>
      <c r="BF15" s="88">
        <v>121</v>
      </c>
      <c r="BG15" s="88">
        <v>123</v>
      </c>
      <c r="BH15" s="88">
        <v>99</v>
      </c>
      <c r="BI15" s="88">
        <v>113</v>
      </c>
      <c r="BJ15" s="88">
        <v>101</v>
      </c>
      <c r="BK15" s="88">
        <v>85</v>
      </c>
      <c r="BL15" s="88">
        <f t="shared" si="0"/>
        <v>99.5</v>
      </c>
    </row>
    <row r="16" spans="1:64" x14ac:dyDescent="0.25">
      <c r="A16" s="88">
        <v>4076</v>
      </c>
      <c r="B16" s="88"/>
      <c r="C16" s="88">
        <v>1</v>
      </c>
      <c r="D16" s="88" t="s">
        <v>25</v>
      </c>
      <c r="E16" s="88">
        <v>8.8048999999999999</v>
      </c>
      <c r="F16" s="88" t="s">
        <v>26</v>
      </c>
      <c r="G16" s="88" t="s">
        <v>28</v>
      </c>
      <c r="H16" s="88" t="s">
        <v>211</v>
      </c>
      <c r="I16" s="88" t="s">
        <v>91</v>
      </c>
      <c r="J16" s="88" t="s">
        <v>212</v>
      </c>
      <c r="K16" s="88" t="s">
        <v>91</v>
      </c>
      <c r="L16" s="88" t="s">
        <v>29</v>
      </c>
      <c r="M16" s="88" t="s">
        <v>34</v>
      </c>
      <c r="N16" s="54" t="s">
        <v>213</v>
      </c>
      <c r="O16" s="54" t="s">
        <v>214</v>
      </c>
      <c r="P16" s="54" t="s">
        <v>9</v>
      </c>
      <c r="Q16" s="88" t="s">
        <v>29</v>
      </c>
      <c r="R16" s="88" t="s">
        <v>13</v>
      </c>
      <c r="S16" s="33" t="s">
        <v>30</v>
      </c>
      <c r="T16" s="88"/>
      <c r="U16" s="88" t="s">
        <v>215</v>
      </c>
      <c r="V16" s="88">
        <v>0.92</v>
      </c>
      <c r="W16" s="88">
        <v>0.96</v>
      </c>
      <c r="X16" s="76">
        <v>2264.6799999999998</v>
      </c>
      <c r="Y16" s="76">
        <v>1750.04</v>
      </c>
      <c r="Z16" s="78">
        <v>2200</v>
      </c>
      <c r="AA16" s="78">
        <v>1547</v>
      </c>
      <c r="AB16" s="35">
        <v>0.475074</v>
      </c>
      <c r="AC16" s="35">
        <v>1.4438679999999999</v>
      </c>
      <c r="AD16" s="35">
        <v>5.8542269999999998</v>
      </c>
      <c r="AE16" s="35">
        <v>9.3794609999999992</v>
      </c>
      <c r="AF16" s="35">
        <v>1.846212</v>
      </c>
      <c r="AG16" s="35">
        <v>1.5803970000000001</v>
      </c>
      <c r="AH16" s="60">
        <v>9.2100410000000004</v>
      </c>
      <c r="AI16" s="60">
        <v>10.548802</v>
      </c>
      <c r="AJ16" s="60">
        <v>1.021147</v>
      </c>
      <c r="AK16" s="60">
        <v>23</v>
      </c>
      <c r="AL16" s="60">
        <v>0</v>
      </c>
      <c r="AM16" s="35">
        <v>12.565445</v>
      </c>
      <c r="AN16" s="88">
        <v>16</v>
      </c>
      <c r="AO16" s="88">
        <v>7</v>
      </c>
      <c r="AP16" s="88">
        <v>2</v>
      </c>
      <c r="AQ16" s="88">
        <v>1</v>
      </c>
      <c r="AR16" s="88"/>
      <c r="AS16" s="88"/>
      <c r="AT16" s="88"/>
      <c r="AU16" s="61" t="s">
        <v>225</v>
      </c>
      <c r="AV16" s="88" t="s">
        <v>3</v>
      </c>
      <c r="AW16" s="88">
        <v>122</v>
      </c>
      <c r="AX16" s="88">
        <v>143</v>
      </c>
      <c r="AY16" s="88">
        <v>138</v>
      </c>
      <c r="AZ16" s="88">
        <v>66</v>
      </c>
      <c r="BA16" s="88">
        <v>78</v>
      </c>
      <c r="BB16" s="88">
        <v>61</v>
      </c>
      <c r="BC16" s="88">
        <v>68</v>
      </c>
      <c r="BD16" s="88">
        <v>122</v>
      </c>
      <c r="BE16" s="88">
        <v>111</v>
      </c>
      <c r="BF16" s="88">
        <v>114</v>
      </c>
      <c r="BG16" s="88">
        <v>137</v>
      </c>
      <c r="BH16" s="88">
        <v>117</v>
      </c>
      <c r="BI16" s="88">
        <v>113</v>
      </c>
      <c r="BJ16" s="88">
        <v>64</v>
      </c>
      <c r="BK16" s="88">
        <v>87</v>
      </c>
      <c r="BL16" s="88">
        <f t="shared" si="0"/>
        <v>95.25</v>
      </c>
    </row>
    <row r="17" spans="1:64" ht="15.75" thickBot="1" x14ac:dyDescent="0.3">
      <c r="A17" s="88">
        <v>4078</v>
      </c>
      <c r="B17" s="88"/>
      <c r="C17" s="88">
        <v>1</v>
      </c>
      <c r="D17" s="88" t="s">
        <v>25</v>
      </c>
      <c r="E17" s="88">
        <v>11.1752</v>
      </c>
      <c r="F17" s="88" t="s">
        <v>26</v>
      </c>
      <c r="G17" s="88" t="s">
        <v>28</v>
      </c>
      <c r="H17" s="88" t="s">
        <v>200</v>
      </c>
      <c r="I17" s="88" t="s">
        <v>29</v>
      </c>
      <c r="J17" s="88" t="s">
        <v>29</v>
      </c>
      <c r="K17" s="88" t="s">
        <v>29</v>
      </c>
      <c r="L17" s="88" t="s">
        <v>216</v>
      </c>
      <c r="M17" s="88" t="s">
        <v>34</v>
      </c>
      <c r="N17" s="54" t="s">
        <v>217</v>
      </c>
      <c r="O17" s="54" t="s">
        <v>152</v>
      </c>
      <c r="P17" s="54" t="s">
        <v>9</v>
      </c>
      <c r="Q17" s="88" t="s">
        <v>29</v>
      </c>
      <c r="R17" s="88" t="s">
        <v>13</v>
      </c>
      <c r="S17" s="33" t="s">
        <v>30</v>
      </c>
      <c r="T17" s="88"/>
      <c r="U17" s="88" t="s">
        <v>174</v>
      </c>
      <c r="V17" s="88">
        <v>0.92</v>
      </c>
      <c r="W17" s="88">
        <v>0.88</v>
      </c>
      <c r="X17" s="77">
        <v>2133.31</v>
      </c>
      <c r="Y17" s="77">
        <v>2066.08</v>
      </c>
      <c r="Z17" s="78">
        <v>1995.5</v>
      </c>
      <c r="AA17" s="78">
        <v>1878</v>
      </c>
      <c r="AB17" s="35">
        <v>6.2485229999999996</v>
      </c>
      <c r="AC17" s="35">
        <v>4.4824039999999998</v>
      </c>
      <c r="AD17" s="35">
        <v>6.9426769999999998</v>
      </c>
      <c r="AE17" s="35">
        <v>6.5651890000000002</v>
      </c>
      <c r="AF17" s="35">
        <v>3.2489150000000002</v>
      </c>
      <c r="AG17" s="35">
        <v>3.6694170000000002</v>
      </c>
      <c r="AH17" s="60">
        <v>6.6810460000000003</v>
      </c>
      <c r="AI17" s="60">
        <v>9.2081339999999994</v>
      </c>
      <c r="AJ17" s="60">
        <v>0.70936600000000005</v>
      </c>
      <c r="AK17" s="60">
        <v>19</v>
      </c>
      <c r="AL17" s="60">
        <v>0</v>
      </c>
      <c r="AM17" s="35">
        <v>10.471204</v>
      </c>
      <c r="AN17" s="88">
        <v>18</v>
      </c>
      <c r="AO17" s="88">
        <v>15</v>
      </c>
      <c r="AP17" s="88">
        <v>4</v>
      </c>
      <c r="AQ17" s="88">
        <v>2</v>
      </c>
      <c r="AR17" s="88">
        <v>3</v>
      </c>
      <c r="AS17" s="88">
        <v>6</v>
      </c>
      <c r="AT17" s="88">
        <v>9</v>
      </c>
      <c r="AU17" s="61">
        <v>2</v>
      </c>
      <c r="AV17" s="88" t="s">
        <v>3</v>
      </c>
      <c r="AW17" s="88">
        <v>119</v>
      </c>
      <c r="AX17" s="88">
        <v>119</v>
      </c>
      <c r="AY17" s="88">
        <v>122</v>
      </c>
      <c r="AZ17" s="88">
        <v>66</v>
      </c>
      <c r="BA17" s="88">
        <v>61</v>
      </c>
      <c r="BB17" s="88">
        <v>58</v>
      </c>
      <c r="BC17" s="88">
        <v>61</v>
      </c>
      <c r="BD17" s="88">
        <v>118</v>
      </c>
      <c r="BE17" s="88">
        <v>89</v>
      </c>
      <c r="BF17" s="88">
        <v>125</v>
      </c>
      <c r="BG17" s="88">
        <v>116</v>
      </c>
      <c r="BH17" s="88">
        <v>113</v>
      </c>
      <c r="BI17" s="88">
        <v>117</v>
      </c>
      <c r="BJ17" s="88">
        <v>101</v>
      </c>
      <c r="BK17" s="88">
        <v>71</v>
      </c>
      <c r="BL17" s="88">
        <f t="shared" si="0"/>
        <v>100.5</v>
      </c>
    </row>
    <row r="18" spans="1:64" x14ac:dyDescent="0.25">
      <c r="A18" s="87">
        <v>21</v>
      </c>
      <c r="B18" s="87"/>
      <c r="C18" s="87">
        <v>3</v>
      </c>
      <c r="D18" s="87" t="s">
        <v>24</v>
      </c>
      <c r="E18" s="87">
        <v>12.95</v>
      </c>
      <c r="F18" s="87" t="s">
        <v>26</v>
      </c>
      <c r="G18" s="87" t="s">
        <v>29</v>
      </c>
      <c r="H18" s="87" t="s">
        <v>29</v>
      </c>
      <c r="I18" s="87" t="s">
        <v>27</v>
      </c>
      <c r="J18" s="87" t="s">
        <v>27</v>
      </c>
      <c r="K18" s="87" t="s">
        <v>27</v>
      </c>
      <c r="L18" s="87" t="s">
        <v>27</v>
      </c>
      <c r="M18" s="87" t="s">
        <v>54</v>
      </c>
      <c r="N18" s="95" t="s">
        <v>90</v>
      </c>
      <c r="O18" s="88"/>
      <c r="P18" s="87" t="s">
        <v>9</v>
      </c>
      <c r="Q18" s="87" t="s">
        <v>29</v>
      </c>
      <c r="R18" s="87" t="s">
        <v>13</v>
      </c>
      <c r="S18" s="87" t="s">
        <v>30</v>
      </c>
      <c r="T18" s="87" t="s">
        <v>27</v>
      </c>
      <c r="U18" s="88"/>
      <c r="V18" s="76">
        <v>0.88</v>
      </c>
      <c r="W18" s="76">
        <v>1</v>
      </c>
      <c r="X18" s="76">
        <v>1871.58</v>
      </c>
      <c r="Y18" s="76">
        <v>1206.46</v>
      </c>
      <c r="Z18" s="78">
        <v>1659</v>
      </c>
      <c r="AA18" s="78">
        <v>1209</v>
      </c>
      <c r="AB18" s="87">
        <v>0.30806600000000001</v>
      </c>
      <c r="AC18" s="87">
        <v>0.51318299999999994</v>
      </c>
      <c r="AD18" s="87">
        <v>0.44902500000000001</v>
      </c>
      <c r="AE18" s="87">
        <v>0.485066</v>
      </c>
      <c r="AF18" s="87">
        <v>0.36427700000000002</v>
      </c>
      <c r="AG18" s="87">
        <v>0.19719200000000001</v>
      </c>
      <c r="AH18" s="87">
        <v>0.82340000000000002</v>
      </c>
      <c r="AI18" s="87">
        <v>0.59470000000000001</v>
      </c>
      <c r="AJ18" s="87">
        <v>6.6500000000000004E-2</v>
      </c>
      <c r="AK18" s="87">
        <v>0</v>
      </c>
      <c r="AL18" s="87">
        <v>0</v>
      </c>
      <c r="AM18" s="87">
        <v>0.52356000000000003</v>
      </c>
      <c r="AN18" s="88" t="s">
        <v>225</v>
      </c>
      <c r="AO18" s="88" t="s">
        <v>225</v>
      </c>
      <c r="AP18" s="88" t="s">
        <v>225</v>
      </c>
      <c r="AQ18" s="88" t="s">
        <v>225</v>
      </c>
      <c r="AR18" s="88" t="s">
        <v>225</v>
      </c>
      <c r="AS18" s="88" t="s">
        <v>225</v>
      </c>
      <c r="AT18" s="88" t="s">
        <v>225</v>
      </c>
      <c r="AU18" s="88" t="s">
        <v>225</v>
      </c>
      <c r="AV18" s="87" t="s">
        <v>3</v>
      </c>
      <c r="AW18" s="30">
        <v>106</v>
      </c>
      <c r="AX18" s="30">
        <v>117</v>
      </c>
      <c r="AY18" s="30">
        <v>112</v>
      </c>
      <c r="AZ18" s="30">
        <v>55</v>
      </c>
      <c r="BA18" s="30">
        <v>65</v>
      </c>
      <c r="BB18" s="30">
        <v>53</v>
      </c>
      <c r="BC18" s="30">
        <v>55</v>
      </c>
      <c r="BD18" s="87">
        <v>113</v>
      </c>
      <c r="BE18" s="87">
        <v>106</v>
      </c>
      <c r="BF18" s="87">
        <v>111</v>
      </c>
      <c r="BG18" s="87">
        <v>115</v>
      </c>
      <c r="BH18" s="54">
        <v>94</v>
      </c>
      <c r="BI18" s="54">
        <v>101</v>
      </c>
      <c r="BJ18" s="54">
        <v>98</v>
      </c>
      <c r="BK18" s="54">
        <v>88</v>
      </c>
      <c r="BL18" s="87"/>
    </row>
    <row r="19" spans="1:64" x14ac:dyDescent="0.25">
      <c r="A19" s="87">
        <v>22</v>
      </c>
      <c r="B19" s="87"/>
      <c r="C19" s="87">
        <v>1</v>
      </c>
      <c r="D19" s="87" t="s">
        <v>24</v>
      </c>
      <c r="E19" s="87">
        <v>8.2163000000000004</v>
      </c>
      <c r="F19" s="87" t="s">
        <v>26</v>
      </c>
      <c r="G19" s="87" t="s">
        <v>29</v>
      </c>
      <c r="H19" s="87" t="s">
        <v>29</v>
      </c>
      <c r="I19" s="87" t="s">
        <v>99</v>
      </c>
      <c r="J19" s="87" t="s">
        <v>27</v>
      </c>
      <c r="K19" s="87" t="s">
        <v>27</v>
      </c>
      <c r="L19" s="87" t="s">
        <v>27</v>
      </c>
      <c r="M19" s="87" t="s">
        <v>34</v>
      </c>
      <c r="N19" s="87" t="s">
        <v>100</v>
      </c>
      <c r="O19" s="88"/>
      <c r="P19" s="87" t="s">
        <v>10</v>
      </c>
      <c r="Q19" s="87" t="s">
        <v>29</v>
      </c>
      <c r="R19" s="87" t="s">
        <v>12</v>
      </c>
      <c r="S19" s="87" t="s">
        <v>30</v>
      </c>
      <c r="T19" s="87" t="s">
        <v>27</v>
      </c>
      <c r="U19" s="88"/>
      <c r="V19" s="76">
        <v>0.73</v>
      </c>
      <c r="W19" s="76">
        <v>0.81</v>
      </c>
      <c r="X19" s="76">
        <v>2354.23</v>
      </c>
      <c r="Y19" s="76">
        <v>2128.04</v>
      </c>
      <c r="Z19" s="78">
        <v>2449.5</v>
      </c>
      <c r="AA19" s="78">
        <v>1992.5</v>
      </c>
      <c r="AB19" s="87">
        <v>1.3920520000000001</v>
      </c>
      <c r="AC19" s="87">
        <v>1.8707290000000001</v>
      </c>
      <c r="AD19" s="87">
        <v>5.2925250000000004</v>
      </c>
      <c r="AE19" s="87">
        <v>3.8952689999999999</v>
      </c>
      <c r="AF19" s="87">
        <v>2.468537</v>
      </c>
      <c r="AG19" s="87">
        <v>2.3312970000000002</v>
      </c>
      <c r="AH19" s="87">
        <v>4.1859999999999999</v>
      </c>
      <c r="AI19" s="87">
        <v>4.0953999999999997</v>
      </c>
      <c r="AJ19" s="87">
        <v>0.73609999999999998</v>
      </c>
      <c r="AK19" s="87">
        <v>20</v>
      </c>
      <c r="AL19" s="87">
        <v>0</v>
      </c>
      <c r="AM19" s="87">
        <v>10.994764</v>
      </c>
      <c r="AN19" s="88" t="s">
        <v>225</v>
      </c>
      <c r="AO19" s="88" t="s">
        <v>225</v>
      </c>
      <c r="AP19" s="88" t="s">
        <v>225</v>
      </c>
      <c r="AQ19" s="88" t="s">
        <v>225</v>
      </c>
      <c r="AR19" s="88" t="s">
        <v>225</v>
      </c>
      <c r="AS19" s="88" t="s">
        <v>225</v>
      </c>
      <c r="AT19" s="88" t="s">
        <v>225</v>
      </c>
      <c r="AU19" s="88" t="s">
        <v>225</v>
      </c>
      <c r="AV19" s="87" t="s">
        <v>3</v>
      </c>
      <c r="AW19" s="30">
        <v>119</v>
      </c>
      <c r="AX19" s="30">
        <v>106</v>
      </c>
      <c r="AY19" s="30">
        <v>114</v>
      </c>
      <c r="AZ19" s="30">
        <v>53</v>
      </c>
      <c r="BA19" s="30">
        <v>61</v>
      </c>
      <c r="BB19" s="30">
        <v>70</v>
      </c>
      <c r="BC19" s="30">
        <v>48</v>
      </c>
      <c r="BD19" s="87">
        <v>98</v>
      </c>
      <c r="BE19" s="87">
        <v>114</v>
      </c>
      <c r="BF19" s="96">
        <v>88</v>
      </c>
      <c r="BG19" s="87">
        <v>121</v>
      </c>
      <c r="BH19" s="54" t="s">
        <v>218</v>
      </c>
      <c r="BI19" s="54" t="s">
        <v>218</v>
      </c>
      <c r="BJ19" s="54">
        <v>98</v>
      </c>
      <c r="BK19" s="54" t="s">
        <v>218</v>
      </c>
      <c r="BL19" s="87"/>
    </row>
    <row r="20" spans="1:64" x14ac:dyDescent="0.25">
      <c r="A20" s="87">
        <v>62</v>
      </c>
      <c r="B20" s="87"/>
      <c r="C20" s="87">
        <v>1</v>
      </c>
      <c r="D20" s="87" t="s">
        <v>24</v>
      </c>
      <c r="E20" s="87">
        <v>7.9938000000000002</v>
      </c>
      <c r="F20" s="87" t="s">
        <v>26</v>
      </c>
      <c r="G20" s="87" t="s">
        <v>29</v>
      </c>
      <c r="H20" s="87" t="s">
        <v>29</v>
      </c>
      <c r="I20" s="87" t="s">
        <v>33</v>
      </c>
      <c r="J20" s="87" t="s">
        <v>27</v>
      </c>
      <c r="K20" s="87" t="s">
        <v>27</v>
      </c>
      <c r="L20" s="87" t="s">
        <v>27</v>
      </c>
      <c r="M20" s="87" t="s">
        <v>34</v>
      </c>
      <c r="N20" s="87" t="s">
        <v>35</v>
      </c>
      <c r="O20" s="88"/>
      <c r="P20" s="87" t="s">
        <v>9</v>
      </c>
      <c r="Q20" s="87" t="s">
        <v>29</v>
      </c>
      <c r="R20" s="87" t="s">
        <v>12</v>
      </c>
      <c r="S20" s="87" t="s">
        <v>30</v>
      </c>
      <c r="T20" s="87" t="s">
        <v>31</v>
      </c>
      <c r="U20" s="88"/>
      <c r="V20" s="76">
        <v>0.77</v>
      </c>
      <c r="W20" s="76">
        <v>0.92</v>
      </c>
      <c r="X20" s="76">
        <v>2690.19</v>
      </c>
      <c r="Y20" s="76">
        <v>2624.04</v>
      </c>
      <c r="Z20" s="78">
        <v>2990</v>
      </c>
      <c r="AA20" s="78">
        <v>2576</v>
      </c>
      <c r="AB20" s="87">
        <v>0.54351000000000005</v>
      </c>
      <c r="AC20" s="87">
        <v>2.1126779999999998</v>
      </c>
      <c r="AD20" s="87">
        <v>1.6846019999999999</v>
      </c>
      <c r="AE20" s="87">
        <v>4.9942780000000004</v>
      </c>
      <c r="AF20" s="87">
        <v>0.97567599999999999</v>
      </c>
      <c r="AG20" s="87">
        <v>0.45766299999999999</v>
      </c>
      <c r="AH20" s="87">
        <v>4.7335000000000003</v>
      </c>
      <c r="AI20" s="87">
        <v>2.5379999999999998</v>
      </c>
      <c r="AJ20" s="87">
        <v>0.29549999999999998</v>
      </c>
      <c r="AK20" s="87">
        <v>5</v>
      </c>
      <c r="AL20" s="87">
        <v>0</v>
      </c>
      <c r="AM20" s="87">
        <v>3.1413609999999998</v>
      </c>
      <c r="AN20" s="88" t="s">
        <v>225</v>
      </c>
      <c r="AO20" s="88" t="s">
        <v>225</v>
      </c>
      <c r="AP20" s="88" t="s">
        <v>225</v>
      </c>
      <c r="AQ20" s="88" t="s">
        <v>225</v>
      </c>
      <c r="AR20" s="88" t="s">
        <v>225</v>
      </c>
      <c r="AS20" s="88" t="s">
        <v>225</v>
      </c>
      <c r="AT20" s="88" t="s">
        <v>225</v>
      </c>
      <c r="AU20" s="88" t="s">
        <v>225</v>
      </c>
      <c r="AV20" s="87" t="s">
        <v>3</v>
      </c>
      <c r="AW20" s="30">
        <v>123</v>
      </c>
      <c r="AX20" s="30">
        <v>111</v>
      </c>
      <c r="AY20" s="30">
        <v>120</v>
      </c>
      <c r="AZ20" s="30">
        <v>69</v>
      </c>
      <c r="BA20" s="30">
        <v>58</v>
      </c>
      <c r="BB20" s="30">
        <v>59</v>
      </c>
      <c r="BC20" s="30">
        <v>57</v>
      </c>
      <c r="BD20" s="96">
        <v>115</v>
      </c>
      <c r="BE20" s="96">
        <v>100</v>
      </c>
      <c r="BF20" s="96">
        <v>100</v>
      </c>
      <c r="BG20" s="87">
        <v>105</v>
      </c>
      <c r="BH20" s="54">
        <v>120</v>
      </c>
      <c r="BI20" s="54">
        <v>93</v>
      </c>
      <c r="BJ20" s="54">
        <v>83</v>
      </c>
      <c r="BK20" s="54">
        <v>110</v>
      </c>
      <c r="BL20" s="87"/>
    </row>
    <row r="21" spans="1:64" x14ac:dyDescent="0.25">
      <c r="A21" s="87">
        <v>108</v>
      </c>
      <c r="B21" s="87"/>
      <c r="C21" s="87">
        <v>1</v>
      </c>
      <c r="D21" s="87" t="s">
        <v>24</v>
      </c>
      <c r="E21" s="87">
        <v>7.3231000000000002</v>
      </c>
      <c r="F21" s="87" t="s">
        <v>26</v>
      </c>
      <c r="G21" s="87" t="s">
        <v>29</v>
      </c>
      <c r="H21" s="87" t="s">
        <v>29</v>
      </c>
      <c r="I21" s="87" t="s">
        <v>27</v>
      </c>
      <c r="J21" s="87" t="s">
        <v>27</v>
      </c>
      <c r="K21" s="87" t="s">
        <v>27</v>
      </c>
      <c r="L21" s="87" t="s">
        <v>27</v>
      </c>
      <c r="M21" s="87" t="s">
        <v>38</v>
      </c>
      <c r="N21" s="87" t="s">
        <v>39</v>
      </c>
      <c r="O21" s="88"/>
      <c r="P21" s="87" t="s">
        <v>10</v>
      </c>
      <c r="Q21" s="87" t="s">
        <v>29</v>
      </c>
      <c r="R21" s="87" t="s">
        <v>12</v>
      </c>
      <c r="S21" s="87" t="s">
        <v>30</v>
      </c>
      <c r="T21" s="87" t="s">
        <v>27</v>
      </c>
      <c r="U21" s="88"/>
      <c r="V21" s="76">
        <v>0.92</v>
      </c>
      <c r="W21" s="76">
        <v>0.88</v>
      </c>
      <c r="X21" s="76">
        <v>2667.5</v>
      </c>
      <c r="Y21" s="76">
        <v>1861.65</v>
      </c>
      <c r="Z21" s="78">
        <v>2600</v>
      </c>
      <c r="AA21" s="78">
        <v>1898.5</v>
      </c>
      <c r="AB21" s="87">
        <v>0.86434100000000003</v>
      </c>
      <c r="AC21" s="87">
        <v>0.52399700000000005</v>
      </c>
      <c r="AD21" s="87">
        <v>1.221668</v>
      </c>
      <c r="AE21" s="87">
        <v>3.6842489999999999</v>
      </c>
      <c r="AF21" s="87">
        <v>0.80029300000000003</v>
      </c>
      <c r="AG21" s="87">
        <v>1.467363</v>
      </c>
      <c r="AH21" s="87">
        <v>4.1155999999999997</v>
      </c>
      <c r="AI21" s="87">
        <v>1.5221</v>
      </c>
      <c r="AJ21" s="87">
        <v>0.30499999999999999</v>
      </c>
      <c r="AK21" s="87">
        <v>0</v>
      </c>
      <c r="AL21" s="87">
        <v>0</v>
      </c>
      <c r="AM21" s="87">
        <v>0.52356000000000003</v>
      </c>
      <c r="AN21" s="88" t="s">
        <v>225</v>
      </c>
      <c r="AO21" s="88" t="s">
        <v>225</v>
      </c>
      <c r="AP21" s="88" t="s">
        <v>225</v>
      </c>
      <c r="AQ21" s="88" t="s">
        <v>225</v>
      </c>
      <c r="AR21" s="88" t="s">
        <v>225</v>
      </c>
      <c r="AS21" s="88" t="s">
        <v>225</v>
      </c>
      <c r="AT21" s="88" t="s">
        <v>225</v>
      </c>
      <c r="AU21" s="88" t="s">
        <v>225</v>
      </c>
      <c r="AV21" s="87" t="s">
        <v>3</v>
      </c>
      <c r="AW21" s="30">
        <v>132</v>
      </c>
      <c r="AX21" s="30">
        <v>111</v>
      </c>
      <c r="AY21" s="30">
        <v>125</v>
      </c>
      <c r="AZ21" s="30">
        <v>72</v>
      </c>
      <c r="BA21" s="30">
        <v>44</v>
      </c>
      <c r="BB21" s="30">
        <v>64</v>
      </c>
      <c r="BC21" s="30">
        <v>71</v>
      </c>
      <c r="BD21" s="87">
        <v>125</v>
      </c>
      <c r="BE21" s="87">
        <v>129</v>
      </c>
      <c r="BF21" s="96">
        <v>120</v>
      </c>
      <c r="BG21" s="87">
        <v>123</v>
      </c>
      <c r="BH21" s="54">
        <v>104</v>
      </c>
      <c r="BI21" s="54">
        <v>122</v>
      </c>
      <c r="BJ21" s="54">
        <v>89</v>
      </c>
      <c r="BK21" s="54">
        <v>77</v>
      </c>
      <c r="BL21" s="87"/>
    </row>
    <row r="22" spans="1:64" x14ac:dyDescent="0.25">
      <c r="A22" s="87">
        <v>111</v>
      </c>
      <c r="B22" s="87"/>
      <c r="C22" s="87">
        <v>3</v>
      </c>
      <c r="D22" s="87" t="s">
        <v>24</v>
      </c>
      <c r="E22" s="87">
        <v>11.7502</v>
      </c>
      <c r="F22" s="87" t="s">
        <v>26</v>
      </c>
      <c r="G22" s="87" t="s">
        <v>29</v>
      </c>
      <c r="H22" s="87" t="s">
        <v>29</v>
      </c>
      <c r="I22" s="87" t="s">
        <v>27</v>
      </c>
      <c r="J22" s="87" t="s">
        <v>27</v>
      </c>
      <c r="K22" s="87" t="s">
        <v>27</v>
      </c>
      <c r="L22" s="87" t="s">
        <v>27</v>
      </c>
      <c r="M22" s="87" t="s">
        <v>27</v>
      </c>
      <c r="N22" s="95" t="s">
        <v>101</v>
      </c>
      <c r="O22" s="88"/>
      <c r="P22" s="87" t="s">
        <v>9</v>
      </c>
      <c r="Q22" s="93" t="s">
        <v>28</v>
      </c>
      <c r="R22" s="87" t="s">
        <v>13</v>
      </c>
      <c r="S22" s="87" t="s">
        <v>30</v>
      </c>
      <c r="T22" s="87" t="s">
        <v>27</v>
      </c>
      <c r="U22" s="88"/>
      <c r="V22" s="76">
        <v>0.88</v>
      </c>
      <c r="W22" s="76">
        <v>0.96</v>
      </c>
      <c r="X22" s="76">
        <v>1699.77</v>
      </c>
      <c r="Y22" s="76">
        <v>1539.35</v>
      </c>
      <c r="Z22" s="78">
        <v>1658.5</v>
      </c>
      <c r="AA22" s="78">
        <v>1426</v>
      </c>
      <c r="AB22" s="87">
        <v>0.45347500000000002</v>
      </c>
      <c r="AC22" s="87">
        <v>0.44526500000000002</v>
      </c>
      <c r="AD22" s="87">
        <v>1.612296</v>
      </c>
      <c r="AE22" s="87">
        <v>3.1738620000000002</v>
      </c>
      <c r="AF22" s="87">
        <v>1.0760959999999999</v>
      </c>
      <c r="AG22" s="87">
        <v>1.3758969999999999</v>
      </c>
      <c r="AH22" s="87">
        <v>3.77</v>
      </c>
      <c r="AI22" s="87">
        <v>2.5314999999999999</v>
      </c>
      <c r="AJ22" s="87">
        <v>0.20380000000000001</v>
      </c>
      <c r="AK22" s="87">
        <v>2</v>
      </c>
      <c r="AL22" s="87">
        <v>0</v>
      </c>
      <c r="AM22" s="87">
        <v>1.587302</v>
      </c>
      <c r="AN22" s="88" t="s">
        <v>225</v>
      </c>
      <c r="AO22" s="88" t="s">
        <v>225</v>
      </c>
      <c r="AP22" s="88" t="s">
        <v>225</v>
      </c>
      <c r="AQ22" s="88" t="s">
        <v>225</v>
      </c>
      <c r="AR22" s="88" t="s">
        <v>225</v>
      </c>
      <c r="AS22" s="88" t="s">
        <v>225</v>
      </c>
      <c r="AT22" s="88" t="s">
        <v>225</v>
      </c>
      <c r="AU22" s="88" t="s">
        <v>225</v>
      </c>
      <c r="AV22" s="87" t="s">
        <v>3</v>
      </c>
      <c r="AW22" s="30">
        <v>131</v>
      </c>
      <c r="AX22" s="30">
        <v>101</v>
      </c>
      <c r="AY22" s="30">
        <v>117</v>
      </c>
      <c r="AZ22" s="30">
        <v>60</v>
      </c>
      <c r="BA22" s="30">
        <v>49</v>
      </c>
      <c r="BB22" s="30">
        <v>75</v>
      </c>
      <c r="BC22" s="30">
        <v>53</v>
      </c>
      <c r="BD22" s="87">
        <v>112</v>
      </c>
      <c r="BE22" s="87">
        <v>117</v>
      </c>
      <c r="BF22" s="87">
        <v>107</v>
      </c>
      <c r="BG22" s="87">
        <v>114</v>
      </c>
      <c r="BH22" s="54">
        <v>105</v>
      </c>
      <c r="BI22" s="54">
        <v>85</v>
      </c>
      <c r="BJ22" s="54">
        <v>91</v>
      </c>
      <c r="BK22" s="54">
        <v>75</v>
      </c>
      <c r="BL22" s="87"/>
    </row>
    <row r="23" spans="1:64" x14ac:dyDescent="0.25">
      <c r="A23" s="87">
        <v>254</v>
      </c>
      <c r="B23" s="87"/>
      <c r="C23" s="87">
        <v>1</v>
      </c>
      <c r="D23" s="87" t="s">
        <v>24</v>
      </c>
      <c r="E23" s="87">
        <v>8.2245000000000008</v>
      </c>
      <c r="F23" s="87" t="s">
        <v>26</v>
      </c>
      <c r="G23" s="87" t="s">
        <v>29</v>
      </c>
      <c r="H23" s="87" t="s">
        <v>29</v>
      </c>
      <c r="I23" s="87" t="s">
        <v>27</v>
      </c>
      <c r="J23" s="87" t="s">
        <v>27</v>
      </c>
      <c r="K23" s="87" t="s">
        <v>27</v>
      </c>
      <c r="L23" s="87" t="s">
        <v>40</v>
      </c>
      <c r="M23" s="87" t="s">
        <v>34</v>
      </c>
      <c r="N23" s="87" t="s">
        <v>41</v>
      </c>
      <c r="O23" s="88"/>
      <c r="P23" s="87" t="s">
        <v>9</v>
      </c>
      <c r="Q23" s="87" t="s">
        <v>29</v>
      </c>
      <c r="R23" s="87" t="s">
        <v>12</v>
      </c>
      <c r="S23" s="87" t="s">
        <v>30</v>
      </c>
      <c r="T23" s="87" t="s">
        <v>42</v>
      </c>
      <c r="U23" s="88"/>
      <c r="V23" s="76">
        <v>0.81</v>
      </c>
      <c r="W23" s="76">
        <v>0.88</v>
      </c>
      <c r="X23" s="76">
        <v>2875.42</v>
      </c>
      <c r="Y23" s="76">
        <v>1845.62</v>
      </c>
      <c r="Z23" s="78">
        <v>3063.5</v>
      </c>
      <c r="AA23" s="78">
        <v>1829.5</v>
      </c>
      <c r="AB23" s="87">
        <v>0.24676000000000001</v>
      </c>
      <c r="AC23" s="87">
        <v>0.61506400000000006</v>
      </c>
      <c r="AD23" s="87">
        <v>2.4738389999999999</v>
      </c>
      <c r="AE23" s="87">
        <v>1.6582840000000001</v>
      </c>
      <c r="AF23" s="87">
        <v>0.43030400000000002</v>
      </c>
      <c r="AG23" s="87">
        <v>0.78705800000000004</v>
      </c>
      <c r="AH23" s="87">
        <v>2.7648000000000001</v>
      </c>
      <c r="AI23" s="87">
        <v>2.1057999999999999</v>
      </c>
      <c r="AJ23" s="87">
        <v>0.10059999999999999</v>
      </c>
      <c r="AK23" s="87">
        <v>1</v>
      </c>
      <c r="AL23" s="87">
        <v>0</v>
      </c>
      <c r="AM23" s="87">
        <v>1.0471200000000001</v>
      </c>
      <c r="AN23" s="88" t="s">
        <v>225</v>
      </c>
      <c r="AO23" s="88" t="s">
        <v>225</v>
      </c>
      <c r="AP23" s="88" t="s">
        <v>225</v>
      </c>
      <c r="AQ23" s="88" t="s">
        <v>225</v>
      </c>
      <c r="AR23" s="88" t="s">
        <v>225</v>
      </c>
      <c r="AS23" s="88" t="s">
        <v>225</v>
      </c>
      <c r="AT23" s="88" t="s">
        <v>225</v>
      </c>
      <c r="AU23" s="88" t="s">
        <v>225</v>
      </c>
      <c r="AV23" s="87" t="s">
        <v>3</v>
      </c>
      <c r="AW23" s="30">
        <v>111</v>
      </c>
      <c r="AX23" s="30">
        <v>140</v>
      </c>
      <c r="AY23" s="30">
        <v>128</v>
      </c>
      <c r="AZ23" s="30">
        <v>59</v>
      </c>
      <c r="BA23" s="30">
        <v>80</v>
      </c>
      <c r="BB23" s="30">
        <v>56</v>
      </c>
      <c r="BC23" s="30">
        <v>63</v>
      </c>
      <c r="BD23" s="87">
        <v>122</v>
      </c>
      <c r="BE23" s="87">
        <v>84</v>
      </c>
      <c r="BF23" s="87">
        <v>117</v>
      </c>
      <c r="BG23" s="87">
        <v>118</v>
      </c>
      <c r="BH23" s="54" t="s">
        <v>218</v>
      </c>
      <c r="BI23" s="54">
        <v>93</v>
      </c>
      <c r="BJ23" s="54">
        <v>110</v>
      </c>
      <c r="BK23" s="54">
        <v>105</v>
      </c>
      <c r="BL23" s="87"/>
    </row>
    <row r="24" spans="1:64" x14ac:dyDescent="0.25">
      <c r="A24" s="87">
        <v>257</v>
      </c>
      <c r="B24" s="87"/>
      <c r="C24" s="87">
        <v>1</v>
      </c>
      <c r="D24" s="87" t="s">
        <v>24</v>
      </c>
      <c r="E24" s="87">
        <v>7.9938000000000002</v>
      </c>
      <c r="F24" s="87" t="s">
        <v>26</v>
      </c>
      <c r="G24" s="87" t="s">
        <v>29</v>
      </c>
      <c r="H24" s="87" t="s">
        <v>29</v>
      </c>
      <c r="I24" s="87" t="s">
        <v>92</v>
      </c>
      <c r="J24" s="87" t="s">
        <v>91</v>
      </c>
      <c r="K24" s="87" t="s">
        <v>91</v>
      </c>
      <c r="L24" s="87" t="s">
        <v>93</v>
      </c>
      <c r="M24" s="87" t="s">
        <v>38</v>
      </c>
      <c r="N24" s="87" t="s">
        <v>94</v>
      </c>
      <c r="O24" s="88"/>
      <c r="P24" s="87" t="s">
        <v>9</v>
      </c>
      <c r="Q24" s="87" t="s">
        <v>29</v>
      </c>
      <c r="R24" s="87" t="s">
        <v>12</v>
      </c>
      <c r="S24" s="87" t="s">
        <v>30</v>
      </c>
      <c r="T24" s="87" t="s">
        <v>42</v>
      </c>
      <c r="U24" s="88"/>
      <c r="V24" s="76">
        <v>0.54</v>
      </c>
      <c r="W24" s="76">
        <v>0.85</v>
      </c>
      <c r="X24" s="76">
        <v>2257.46</v>
      </c>
      <c r="Y24" s="76">
        <v>2249.15</v>
      </c>
      <c r="Z24" s="78">
        <v>2880</v>
      </c>
      <c r="AA24" s="78">
        <v>2275</v>
      </c>
      <c r="AB24" s="87">
        <v>1.2929809999999999</v>
      </c>
      <c r="AC24" s="87">
        <v>2.8587039999999999</v>
      </c>
      <c r="AD24" s="87">
        <v>1.793194</v>
      </c>
      <c r="AE24" s="87">
        <v>5.0979229999999998</v>
      </c>
      <c r="AF24" s="87">
        <v>1.9300809999999999</v>
      </c>
      <c r="AG24" s="87">
        <v>1.347297</v>
      </c>
      <c r="AH24" s="87">
        <v>5.2245999999999997</v>
      </c>
      <c r="AI24" s="87">
        <v>4.6360999999999999</v>
      </c>
      <c r="AJ24" s="87">
        <v>0.43840000000000001</v>
      </c>
      <c r="AK24" s="87">
        <v>10</v>
      </c>
      <c r="AL24" s="87">
        <v>0</v>
      </c>
      <c r="AM24" s="87">
        <v>5.7591619999999999</v>
      </c>
      <c r="AN24" s="88" t="s">
        <v>225</v>
      </c>
      <c r="AO24" s="88" t="s">
        <v>225</v>
      </c>
      <c r="AP24" s="88" t="s">
        <v>225</v>
      </c>
      <c r="AQ24" s="88" t="s">
        <v>225</v>
      </c>
      <c r="AR24" s="88" t="s">
        <v>225</v>
      </c>
      <c r="AS24" s="88" t="s">
        <v>225</v>
      </c>
      <c r="AT24" s="88" t="s">
        <v>225</v>
      </c>
      <c r="AU24" s="88" t="s">
        <v>225</v>
      </c>
      <c r="AV24" s="30" t="s">
        <v>4</v>
      </c>
      <c r="AW24" s="30">
        <v>128</v>
      </c>
      <c r="AX24" s="30">
        <v>100</v>
      </c>
      <c r="AY24" s="30">
        <v>115</v>
      </c>
      <c r="AZ24" s="30">
        <v>72</v>
      </c>
      <c r="BA24" s="30">
        <v>56</v>
      </c>
      <c r="BB24" s="30">
        <v>60</v>
      </c>
      <c r="BC24" s="30">
        <v>45</v>
      </c>
      <c r="BD24" s="87">
        <v>129</v>
      </c>
      <c r="BE24" s="87">
        <v>95</v>
      </c>
      <c r="BF24" s="87">
        <v>120</v>
      </c>
      <c r="BG24" s="87">
        <v>99</v>
      </c>
      <c r="BH24" s="54">
        <v>136</v>
      </c>
      <c r="BI24" s="54">
        <v>118</v>
      </c>
      <c r="BJ24" s="54">
        <v>98</v>
      </c>
      <c r="BK24" s="54">
        <v>129</v>
      </c>
      <c r="BL24" s="87"/>
    </row>
    <row r="25" spans="1:64" x14ac:dyDescent="0.25">
      <c r="A25" s="87">
        <v>303</v>
      </c>
      <c r="B25" s="87"/>
      <c r="C25" s="87">
        <v>2</v>
      </c>
      <c r="D25" s="87" t="s">
        <v>24</v>
      </c>
      <c r="E25" s="87">
        <v>9.4244000000000003</v>
      </c>
      <c r="F25" s="87" t="s">
        <v>26</v>
      </c>
      <c r="G25" s="87" t="s">
        <v>29</v>
      </c>
      <c r="H25" s="87" t="s">
        <v>29</v>
      </c>
      <c r="I25" s="87" t="s">
        <v>27</v>
      </c>
      <c r="J25" s="87" t="s">
        <v>27</v>
      </c>
      <c r="K25" s="87" t="s">
        <v>27</v>
      </c>
      <c r="L25" s="87" t="s">
        <v>27</v>
      </c>
      <c r="M25" s="87" t="s">
        <v>38</v>
      </c>
      <c r="N25" s="87" t="s">
        <v>43</v>
      </c>
      <c r="O25" s="88"/>
      <c r="P25" s="87" t="s">
        <v>9</v>
      </c>
      <c r="Q25" s="87" t="s">
        <v>29</v>
      </c>
      <c r="R25" s="87" t="s">
        <v>12</v>
      </c>
      <c r="S25" s="87" t="s">
        <v>30</v>
      </c>
      <c r="T25" s="87" t="s">
        <v>27</v>
      </c>
      <c r="U25" s="88"/>
      <c r="V25" s="76">
        <v>0.38</v>
      </c>
      <c r="W25" s="76">
        <v>0.69</v>
      </c>
      <c r="X25" s="76">
        <v>1492.27</v>
      </c>
      <c r="Y25" s="76">
        <v>2751.65</v>
      </c>
      <c r="Z25" s="78">
        <v>187</v>
      </c>
      <c r="AA25" s="78">
        <v>3100.5</v>
      </c>
      <c r="AB25" s="87">
        <v>0.429641</v>
      </c>
      <c r="AC25" s="87">
        <v>0.17382</v>
      </c>
      <c r="AD25" s="87">
        <v>1.0050239999999999</v>
      </c>
      <c r="AE25" s="87">
        <v>0.85058500000000004</v>
      </c>
      <c r="AF25" s="87">
        <v>0.63024100000000005</v>
      </c>
      <c r="AG25" s="87">
        <v>1.238788</v>
      </c>
      <c r="AH25" s="87">
        <v>1.3496999999999999</v>
      </c>
      <c r="AI25" s="87">
        <v>0.91479999999999995</v>
      </c>
      <c r="AJ25" s="87">
        <v>0.12740000000000001</v>
      </c>
      <c r="AK25" s="87">
        <v>0</v>
      </c>
      <c r="AL25" s="87">
        <v>0</v>
      </c>
      <c r="AM25" s="87">
        <v>0.52356000000000003</v>
      </c>
      <c r="AN25" s="88" t="s">
        <v>225</v>
      </c>
      <c r="AO25" s="88" t="s">
        <v>225</v>
      </c>
      <c r="AP25" s="88" t="s">
        <v>225</v>
      </c>
      <c r="AQ25" s="88" t="s">
        <v>225</v>
      </c>
      <c r="AR25" s="88" t="s">
        <v>225</v>
      </c>
      <c r="AS25" s="88" t="s">
        <v>225</v>
      </c>
      <c r="AT25" s="88" t="s">
        <v>225</v>
      </c>
      <c r="AU25" s="88" t="s">
        <v>225</v>
      </c>
      <c r="AV25" s="87" t="s">
        <v>3</v>
      </c>
      <c r="AW25" s="30">
        <v>132</v>
      </c>
      <c r="AX25" s="30">
        <v>107</v>
      </c>
      <c r="AY25" s="30">
        <v>122</v>
      </c>
      <c r="AZ25" s="30">
        <v>63</v>
      </c>
      <c r="BA25" s="30">
        <v>52</v>
      </c>
      <c r="BB25" s="30">
        <v>73</v>
      </c>
      <c r="BC25" s="30">
        <v>58</v>
      </c>
      <c r="BD25" s="87">
        <v>108</v>
      </c>
      <c r="BE25" s="87">
        <v>104</v>
      </c>
      <c r="BF25" s="87">
        <v>51</v>
      </c>
      <c r="BG25" s="87">
        <v>121</v>
      </c>
      <c r="BH25" s="54">
        <v>113</v>
      </c>
      <c r="BI25" s="54">
        <v>90</v>
      </c>
      <c r="BJ25" s="54">
        <v>113</v>
      </c>
      <c r="BK25" s="54">
        <v>75</v>
      </c>
      <c r="BL25" s="87"/>
    </row>
    <row r="26" spans="1:64" x14ac:dyDescent="0.25">
      <c r="A26" s="87">
        <v>318</v>
      </c>
      <c r="B26" s="87"/>
      <c r="C26" s="87">
        <v>2</v>
      </c>
      <c r="D26" s="87" t="s">
        <v>24</v>
      </c>
      <c r="E26" s="87">
        <v>11.9582</v>
      </c>
      <c r="F26" s="87" t="s">
        <v>26</v>
      </c>
      <c r="G26" s="87" t="s">
        <v>29</v>
      </c>
      <c r="H26" s="87" t="s">
        <v>29</v>
      </c>
      <c r="I26" s="87" t="s">
        <v>27</v>
      </c>
      <c r="J26" s="87" t="s">
        <v>27</v>
      </c>
      <c r="K26" s="87" t="s">
        <v>27</v>
      </c>
      <c r="L26" s="87" t="s">
        <v>27</v>
      </c>
      <c r="M26" s="87" t="s">
        <v>44</v>
      </c>
      <c r="N26" s="87" t="s">
        <v>45</v>
      </c>
      <c r="O26" s="88"/>
      <c r="P26" s="87" t="s">
        <v>9</v>
      </c>
      <c r="Q26" s="87" t="s">
        <v>29</v>
      </c>
      <c r="R26" s="87" t="s">
        <v>13</v>
      </c>
      <c r="S26" s="87" t="s">
        <v>30</v>
      </c>
      <c r="T26" s="87" t="s">
        <v>27</v>
      </c>
      <c r="U26" s="88"/>
      <c r="V26" s="76">
        <v>0.96</v>
      </c>
      <c r="W26" s="76">
        <v>1</v>
      </c>
      <c r="X26" s="76">
        <v>1832.42</v>
      </c>
      <c r="Y26" s="76">
        <v>1661.42</v>
      </c>
      <c r="Z26" s="78">
        <v>1633.5</v>
      </c>
      <c r="AA26" s="78">
        <v>1643.5</v>
      </c>
      <c r="AB26" s="87">
        <v>0.54562900000000003</v>
      </c>
      <c r="AC26" s="87">
        <v>1.0101169999999999</v>
      </c>
      <c r="AD26" s="87">
        <v>4.6180870000000001</v>
      </c>
      <c r="AE26" s="87">
        <v>4.5796330000000003</v>
      </c>
      <c r="AF26" s="87">
        <v>1.704907</v>
      </c>
      <c r="AG26" s="87">
        <v>1.3475820000000001</v>
      </c>
      <c r="AH26" s="87">
        <v>4.8971999999999998</v>
      </c>
      <c r="AI26" s="87">
        <v>3.8077999999999999</v>
      </c>
      <c r="AJ26" s="87">
        <v>0.36609999999999998</v>
      </c>
      <c r="AK26" s="87">
        <v>7</v>
      </c>
      <c r="AL26" s="87">
        <v>0</v>
      </c>
      <c r="AM26" s="87">
        <v>4.1884819999999996</v>
      </c>
      <c r="AN26" s="88" t="s">
        <v>225</v>
      </c>
      <c r="AO26" s="88" t="s">
        <v>225</v>
      </c>
      <c r="AP26" s="88" t="s">
        <v>225</v>
      </c>
      <c r="AQ26" s="88" t="s">
        <v>225</v>
      </c>
      <c r="AR26" s="88" t="s">
        <v>225</v>
      </c>
      <c r="AS26" s="88" t="s">
        <v>225</v>
      </c>
      <c r="AT26" s="88" t="s">
        <v>225</v>
      </c>
      <c r="AU26" s="88" t="s">
        <v>225</v>
      </c>
      <c r="AV26" s="87" t="s">
        <v>3</v>
      </c>
      <c r="AW26" s="30">
        <v>125</v>
      </c>
      <c r="AX26" s="30">
        <v>109</v>
      </c>
      <c r="AY26" s="30">
        <v>119</v>
      </c>
      <c r="AZ26" s="30">
        <v>62</v>
      </c>
      <c r="BA26" s="30">
        <v>56</v>
      </c>
      <c r="BB26" s="30">
        <v>67</v>
      </c>
      <c r="BC26" s="30">
        <v>57</v>
      </c>
      <c r="BD26" s="87">
        <v>118</v>
      </c>
      <c r="BE26" s="87">
        <v>113</v>
      </c>
      <c r="BF26" s="87">
        <v>120</v>
      </c>
      <c r="BG26" s="87">
        <v>118</v>
      </c>
      <c r="BH26" s="54">
        <v>94</v>
      </c>
      <c r="BI26" s="54">
        <v>101</v>
      </c>
      <c r="BJ26" s="54">
        <v>75</v>
      </c>
      <c r="BK26" s="54">
        <v>81</v>
      </c>
      <c r="BL26" s="87"/>
    </row>
    <row r="27" spans="1:64" x14ac:dyDescent="0.25">
      <c r="A27" s="87">
        <v>329</v>
      </c>
      <c r="B27" s="87"/>
      <c r="C27" s="87">
        <v>3</v>
      </c>
      <c r="D27" s="87" t="s">
        <v>24</v>
      </c>
      <c r="E27" s="87">
        <v>11.238200000000001</v>
      </c>
      <c r="F27" s="87" t="s">
        <v>36</v>
      </c>
      <c r="G27" s="87" t="s">
        <v>29</v>
      </c>
      <c r="H27" s="87" t="s">
        <v>29</v>
      </c>
      <c r="I27" s="87" t="s">
        <v>27</v>
      </c>
      <c r="J27" s="87" t="s">
        <v>27</v>
      </c>
      <c r="K27" s="87" t="s">
        <v>27</v>
      </c>
      <c r="L27" s="87" t="s">
        <v>27</v>
      </c>
      <c r="M27" s="87" t="s">
        <v>54</v>
      </c>
      <c r="N27" s="87" t="s">
        <v>95</v>
      </c>
      <c r="O27" s="88"/>
      <c r="P27" s="87" t="s">
        <v>9</v>
      </c>
      <c r="Q27" s="87" t="s">
        <v>29</v>
      </c>
      <c r="R27" s="87" t="s">
        <v>13</v>
      </c>
      <c r="S27" s="87" t="s">
        <v>30</v>
      </c>
      <c r="T27" s="87" t="s">
        <v>27</v>
      </c>
      <c r="U27" s="88"/>
      <c r="V27" s="76">
        <v>0.96</v>
      </c>
      <c r="W27" s="76">
        <v>1</v>
      </c>
      <c r="X27" s="76">
        <v>2164</v>
      </c>
      <c r="Y27" s="76">
        <v>1951.08</v>
      </c>
      <c r="Z27" s="78">
        <v>1988</v>
      </c>
      <c r="AA27" s="78">
        <v>1780</v>
      </c>
      <c r="AB27" s="87">
        <v>0.48056900000000002</v>
      </c>
      <c r="AC27" s="87">
        <v>1.1192690000000001</v>
      </c>
      <c r="AD27" s="87">
        <v>2.6208689999999999</v>
      </c>
      <c r="AE27" s="87">
        <v>3.9750839999999998</v>
      </c>
      <c r="AF27" s="87">
        <v>0.45765899999999998</v>
      </c>
      <c r="AG27" s="87">
        <v>0.40271400000000002</v>
      </c>
      <c r="AH27" s="87">
        <v>3.4205999999999999</v>
      </c>
      <c r="AI27" s="87">
        <v>3.1375000000000002</v>
      </c>
      <c r="AJ27" s="87">
        <v>0.26790000000000003</v>
      </c>
      <c r="AK27" s="87">
        <v>6</v>
      </c>
      <c r="AL27" s="87">
        <v>0</v>
      </c>
      <c r="AM27" s="87">
        <v>3.6649210000000001</v>
      </c>
      <c r="AN27" s="88" t="s">
        <v>225</v>
      </c>
      <c r="AO27" s="88" t="s">
        <v>225</v>
      </c>
      <c r="AP27" s="88" t="s">
        <v>225</v>
      </c>
      <c r="AQ27" s="88" t="s">
        <v>225</v>
      </c>
      <c r="AR27" s="88" t="s">
        <v>225</v>
      </c>
      <c r="AS27" s="88" t="s">
        <v>225</v>
      </c>
      <c r="AT27" s="88" t="s">
        <v>225</v>
      </c>
      <c r="AU27" s="88" t="s">
        <v>225</v>
      </c>
      <c r="AV27" s="87" t="s">
        <v>3</v>
      </c>
      <c r="AW27" s="30">
        <v>126</v>
      </c>
      <c r="AX27" s="30">
        <v>134</v>
      </c>
      <c r="AY27" s="30">
        <v>134</v>
      </c>
      <c r="AZ27" s="30">
        <v>66</v>
      </c>
      <c r="BA27" s="30">
        <v>74</v>
      </c>
      <c r="BB27" s="30">
        <v>64</v>
      </c>
      <c r="BC27" s="30">
        <v>63</v>
      </c>
      <c r="BD27" s="87">
        <v>118</v>
      </c>
      <c r="BE27" s="87">
        <v>140</v>
      </c>
      <c r="BF27" s="87">
        <v>118</v>
      </c>
      <c r="BG27" s="87">
        <v>125</v>
      </c>
      <c r="BH27" s="54">
        <v>129</v>
      </c>
      <c r="BI27" s="54">
        <v>85</v>
      </c>
      <c r="BJ27" s="54">
        <v>114</v>
      </c>
      <c r="BK27" s="54" t="s">
        <v>219</v>
      </c>
      <c r="BL27" s="87"/>
    </row>
    <row r="28" spans="1:64" x14ac:dyDescent="0.25">
      <c r="A28" s="87">
        <v>346</v>
      </c>
      <c r="B28" s="87"/>
      <c r="C28" s="87">
        <v>1</v>
      </c>
      <c r="D28" s="87" t="s">
        <v>24</v>
      </c>
      <c r="E28" s="87">
        <v>9.0985999999999994</v>
      </c>
      <c r="F28" s="87" t="s">
        <v>26</v>
      </c>
      <c r="G28" s="87" t="s">
        <v>29</v>
      </c>
      <c r="H28" s="87" t="s">
        <v>29</v>
      </c>
      <c r="I28" s="87" t="s">
        <v>27</v>
      </c>
      <c r="J28" s="87" t="s">
        <v>27</v>
      </c>
      <c r="K28" s="87" t="s">
        <v>27</v>
      </c>
      <c r="L28" s="87" t="s">
        <v>27</v>
      </c>
      <c r="M28" s="87" t="s">
        <v>44</v>
      </c>
      <c r="N28" s="87" t="s">
        <v>102</v>
      </c>
      <c r="O28" s="88"/>
      <c r="P28" s="87" t="s">
        <v>9</v>
      </c>
      <c r="Q28" s="87" t="s">
        <v>29</v>
      </c>
      <c r="R28" s="87" t="s">
        <v>12</v>
      </c>
      <c r="S28" s="87" t="s">
        <v>30</v>
      </c>
      <c r="T28" s="87" t="s">
        <v>42</v>
      </c>
      <c r="U28" s="88"/>
      <c r="V28" s="76">
        <v>0.46</v>
      </c>
      <c r="W28" s="76">
        <v>0.65</v>
      </c>
      <c r="X28" s="76">
        <v>2420.81</v>
      </c>
      <c r="Y28" s="76">
        <v>3090.77</v>
      </c>
      <c r="Z28" s="78">
        <v>3193.5</v>
      </c>
      <c r="AA28" s="78">
        <v>3188</v>
      </c>
      <c r="AB28" s="87">
        <v>0.16294</v>
      </c>
      <c r="AC28" s="87">
        <v>0.82953399999999999</v>
      </c>
      <c r="AD28" s="87">
        <v>1.2972349999999999</v>
      </c>
      <c r="AE28" s="87">
        <v>0.835256</v>
      </c>
      <c r="AF28" s="87">
        <v>0.40371299999999999</v>
      </c>
      <c r="AG28" s="87">
        <v>0.60014299999999998</v>
      </c>
      <c r="AH28" s="87">
        <v>1.3713</v>
      </c>
      <c r="AI28" s="87">
        <v>0.69799999999999995</v>
      </c>
      <c r="AJ28" s="87">
        <v>0.15329999999999999</v>
      </c>
      <c r="AK28" s="87">
        <v>0</v>
      </c>
      <c r="AL28" s="87">
        <v>0</v>
      </c>
      <c r="AM28" s="87">
        <v>0.52356000000000003</v>
      </c>
      <c r="AN28" s="88" t="s">
        <v>225</v>
      </c>
      <c r="AO28" s="88" t="s">
        <v>225</v>
      </c>
      <c r="AP28" s="88" t="s">
        <v>225</v>
      </c>
      <c r="AQ28" s="88" t="s">
        <v>225</v>
      </c>
      <c r="AR28" s="88" t="s">
        <v>225</v>
      </c>
      <c r="AS28" s="88" t="s">
        <v>225</v>
      </c>
      <c r="AT28" s="88" t="s">
        <v>225</v>
      </c>
      <c r="AU28" s="88" t="s">
        <v>225</v>
      </c>
      <c r="AV28" s="30" t="s">
        <v>4</v>
      </c>
      <c r="AW28" s="30">
        <v>117</v>
      </c>
      <c r="AX28" s="30">
        <v>118</v>
      </c>
      <c r="AY28" s="30">
        <v>119</v>
      </c>
      <c r="AZ28" s="30">
        <v>61</v>
      </c>
      <c r="BA28" s="30">
        <v>57</v>
      </c>
      <c r="BB28" s="30">
        <v>60</v>
      </c>
      <c r="BC28" s="30">
        <v>64</v>
      </c>
      <c r="BD28" s="87">
        <v>93</v>
      </c>
      <c r="BE28" s="87">
        <v>88</v>
      </c>
      <c r="BF28" s="87">
        <v>115</v>
      </c>
      <c r="BG28" s="87">
        <v>103</v>
      </c>
      <c r="BH28" s="54">
        <v>93</v>
      </c>
      <c r="BI28" s="54">
        <v>82</v>
      </c>
      <c r="BJ28" s="54">
        <v>71</v>
      </c>
      <c r="BK28" s="54">
        <v>70</v>
      </c>
      <c r="BL28" s="87"/>
    </row>
    <row r="29" spans="1:64" x14ac:dyDescent="0.25">
      <c r="A29" s="87">
        <v>350</v>
      </c>
      <c r="B29" s="87"/>
      <c r="C29" s="87">
        <v>2</v>
      </c>
      <c r="D29" s="87" t="s">
        <v>24</v>
      </c>
      <c r="E29" s="87">
        <v>11.6516</v>
      </c>
      <c r="F29" s="87" t="s">
        <v>26</v>
      </c>
      <c r="G29" s="87" t="s">
        <v>29</v>
      </c>
      <c r="H29" s="87" t="s">
        <v>29</v>
      </c>
      <c r="I29" s="87" t="s">
        <v>96</v>
      </c>
      <c r="J29" s="87" t="s">
        <v>27</v>
      </c>
      <c r="K29" s="87" t="s">
        <v>27</v>
      </c>
      <c r="L29" s="87" t="s">
        <v>27</v>
      </c>
      <c r="M29" s="87" t="s">
        <v>44</v>
      </c>
      <c r="N29" s="87" t="s">
        <v>97</v>
      </c>
      <c r="O29" s="88"/>
      <c r="P29" s="87" t="s">
        <v>9</v>
      </c>
      <c r="Q29" s="87" t="s">
        <v>29</v>
      </c>
      <c r="R29" s="87" t="s">
        <v>13</v>
      </c>
      <c r="S29" s="87" t="s">
        <v>30</v>
      </c>
      <c r="T29" s="87" t="s">
        <v>27</v>
      </c>
      <c r="U29" s="88"/>
      <c r="V29" s="76">
        <v>0.88</v>
      </c>
      <c r="W29" s="76">
        <v>1</v>
      </c>
      <c r="X29" s="76">
        <v>2777.23</v>
      </c>
      <c r="Y29" s="76">
        <v>2343.77</v>
      </c>
      <c r="Z29" s="78">
        <v>2788.5</v>
      </c>
      <c r="AA29" s="78">
        <v>2244</v>
      </c>
      <c r="AB29" s="87">
        <v>9.2797000000000004E-2</v>
      </c>
      <c r="AC29" s="87">
        <v>0.246783</v>
      </c>
      <c r="AD29" s="87">
        <v>0.22330700000000001</v>
      </c>
      <c r="AE29" s="87">
        <v>0.85183200000000003</v>
      </c>
      <c r="AF29" s="87">
        <v>0.21429899999999999</v>
      </c>
      <c r="AG29" s="87">
        <v>0.213284</v>
      </c>
      <c r="AH29" s="87">
        <v>1.0204</v>
      </c>
      <c r="AI29" s="87">
        <v>0.1023</v>
      </c>
      <c r="AJ29" s="87">
        <v>4.2500000000000003E-2</v>
      </c>
      <c r="AK29" s="87">
        <v>0</v>
      </c>
      <c r="AL29" s="87">
        <v>0</v>
      </c>
      <c r="AM29" s="87">
        <v>0.52356000000000003</v>
      </c>
      <c r="AN29" s="88" t="s">
        <v>225</v>
      </c>
      <c r="AO29" s="88" t="s">
        <v>225</v>
      </c>
      <c r="AP29" s="88" t="s">
        <v>225</v>
      </c>
      <c r="AQ29" s="88" t="s">
        <v>225</v>
      </c>
      <c r="AR29" s="88" t="s">
        <v>225</v>
      </c>
      <c r="AS29" s="88" t="s">
        <v>225</v>
      </c>
      <c r="AT29" s="88" t="s">
        <v>225</v>
      </c>
      <c r="AU29" s="88" t="s">
        <v>225</v>
      </c>
      <c r="AV29" s="30" t="s">
        <v>4</v>
      </c>
      <c r="AW29" s="30">
        <v>98</v>
      </c>
      <c r="AX29" s="30">
        <v>75</v>
      </c>
      <c r="AY29" s="30">
        <v>85</v>
      </c>
      <c r="AZ29" s="30">
        <v>47</v>
      </c>
      <c r="BA29" s="30">
        <v>38</v>
      </c>
      <c r="BB29" s="30">
        <v>51</v>
      </c>
      <c r="BC29" s="30">
        <v>28</v>
      </c>
      <c r="BD29" s="87">
        <v>96</v>
      </c>
      <c r="BE29" s="87">
        <v>90</v>
      </c>
      <c r="BF29" s="87">
        <v>84</v>
      </c>
      <c r="BG29" s="87">
        <v>78</v>
      </c>
      <c r="BH29" s="54">
        <v>101</v>
      </c>
      <c r="BI29" s="54">
        <v>89</v>
      </c>
      <c r="BJ29" s="54">
        <v>71</v>
      </c>
      <c r="BK29" s="54">
        <v>72</v>
      </c>
      <c r="BL29" s="87"/>
    </row>
    <row r="30" spans="1:64" x14ac:dyDescent="0.25">
      <c r="A30" s="87">
        <v>405</v>
      </c>
      <c r="B30" s="87"/>
      <c r="C30" s="87">
        <v>2</v>
      </c>
      <c r="D30" s="87" t="s">
        <v>24</v>
      </c>
      <c r="E30" s="87">
        <v>10.955500000000001</v>
      </c>
      <c r="F30" s="87" t="s">
        <v>26</v>
      </c>
      <c r="G30" s="87" t="s">
        <v>29</v>
      </c>
      <c r="H30" s="87" t="s">
        <v>29</v>
      </c>
      <c r="I30" s="87" t="s">
        <v>29</v>
      </c>
      <c r="J30" s="87" t="s">
        <v>29</v>
      </c>
      <c r="K30" s="87" t="s">
        <v>29</v>
      </c>
      <c r="L30" s="87" t="s">
        <v>46</v>
      </c>
      <c r="M30" s="87" t="s">
        <v>34</v>
      </c>
      <c r="N30" s="87" t="s">
        <v>47</v>
      </c>
      <c r="O30" s="88"/>
      <c r="P30" s="87" t="s">
        <v>9</v>
      </c>
      <c r="Q30" s="87" t="s">
        <v>29</v>
      </c>
      <c r="R30" s="87" t="s">
        <v>13</v>
      </c>
      <c r="S30" s="87" t="s">
        <v>30</v>
      </c>
      <c r="T30" s="87" t="s">
        <v>27</v>
      </c>
      <c r="U30" s="88"/>
      <c r="V30" s="76">
        <v>0.96</v>
      </c>
      <c r="W30" s="76">
        <v>1</v>
      </c>
      <c r="X30" s="76">
        <v>2500.54</v>
      </c>
      <c r="Y30" s="76">
        <v>1946.54</v>
      </c>
      <c r="Z30" s="78">
        <v>2304.5</v>
      </c>
      <c r="AA30" s="78">
        <v>1828.5</v>
      </c>
      <c r="AB30" s="87">
        <v>0.16900399999999999</v>
      </c>
      <c r="AC30" s="87">
        <v>0.59331299999999998</v>
      </c>
      <c r="AD30" s="87">
        <v>1.0391170000000001</v>
      </c>
      <c r="AE30" s="87">
        <v>1.251728</v>
      </c>
      <c r="AF30" s="87">
        <v>0.63351199999999996</v>
      </c>
      <c r="AG30" s="87">
        <v>1.399834</v>
      </c>
      <c r="AH30" s="87">
        <v>1.1315</v>
      </c>
      <c r="AI30" s="87">
        <v>1.2325999999999999</v>
      </c>
      <c r="AJ30" s="87">
        <v>0.15909999999999999</v>
      </c>
      <c r="AK30" s="87">
        <v>0</v>
      </c>
      <c r="AL30" s="87">
        <v>0</v>
      </c>
      <c r="AM30" s="87">
        <v>0.52356000000000003</v>
      </c>
      <c r="AN30" s="88" t="s">
        <v>225</v>
      </c>
      <c r="AO30" s="88" t="s">
        <v>225</v>
      </c>
      <c r="AP30" s="88" t="s">
        <v>225</v>
      </c>
      <c r="AQ30" s="88" t="s">
        <v>225</v>
      </c>
      <c r="AR30" s="88" t="s">
        <v>225</v>
      </c>
      <c r="AS30" s="88" t="s">
        <v>225</v>
      </c>
      <c r="AT30" s="88" t="s">
        <v>225</v>
      </c>
      <c r="AU30" s="88" t="s">
        <v>225</v>
      </c>
      <c r="AV30" s="87" t="s">
        <v>3</v>
      </c>
      <c r="AW30" s="30">
        <v>130</v>
      </c>
      <c r="AX30" s="30">
        <v>119</v>
      </c>
      <c r="AY30" s="30">
        <v>128</v>
      </c>
      <c r="AZ30" s="30">
        <v>70</v>
      </c>
      <c r="BA30" s="30">
        <v>60</v>
      </c>
      <c r="BB30" s="30">
        <v>64</v>
      </c>
      <c r="BC30" s="30">
        <v>63</v>
      </c>
      <c r="BD30" s="87">
        <v>124</v>
      </c>
      <c r="BE30" s="87">
        <v>93</v>
      </c>
      <c r="BF30" s="87">
        <v>120</v>
      </c>
      <c r="BG30" s="87">
        <v>141</v>
      </c>
      <c r="BH30" s="54">
        <v>110</v>
      </c>
      <c r="BI30" s="54">
        <v>93</v>
      </c>
      <c r="BJ30" s="54">
        <v>101</v>
      </c>
      <c r="BK30" s="54">
        <v>105</v>
      </c>
      <c r="BL30" s="87"/>
    </row>
    <row r="31" spans="1:64" x14ac:dyDescent="0.25">
      <c r="A31" s="87">
        <v>423</v>
      </c>
      <c r="B31" s="87"/>
      <c r="C31" s="87">
        <v>2</v>
      </c>
      <c r="D31" s="87" t="s">
        <v>24</v>
      </c>
      <c r="E31" s="87">
        <v>10.7255</v>
      </c>
      <c r="F31" s="87" t="s">
        <v>26</v>
      </c>
      <c r="G31" s="87" t="s">
        <v>29</v>
      </c>
      <c r="H31" s="87" t="s">
        <v>29</v>
      </c>
      <c r="I31" s="87" t="s">
        <v>48</v>
      </c>
      <c r="J31" s="87" t="s">
        <v>48</v>
      </c>
      <c r="K31" s="87" t="s">
        <v>48</v>
      </c>
      <c r="L31" s="87" t="s">
        <v>49</v>
      </c>
      <c r="M31" s="87" t="s">
        <v>37</v>
      </c>
      <c r="N31" s="87" t="s">
        <v>50</v>
      </c>
      <c r="O31" s="88"/>
      <c r="P31" s="87" t="s">
        <v>9</v>
      </c>
      <c r="Q31" s="87" t="s">
        <v>29</v>
      </c>
      <c r="R31" s="87" t="s">
        <v>13</v>
      </c>
      <c r="S31" s="87" t="s">
        <v>30</v>
      </c>
      <c r="T31" s="87" t="s">
        <v>27</v>
      </c>
      <c r="U31" s="88"/>
      <c r="V31" s="76">
        <v>0.65</v>
      </c>
      <c r="W31" s="76">
        <v>0.84</v>
      </c>
      <c r="X31" s="76">
        <v>2433.5</v>
      </c>
      <c r="Y31" s="76">
        <v>2290.6799999999998</v>
      </c>
      <c r="Z31" s="78">
        <v>2775</v>
      </c>
      <c r="AA31" s="78">
        <v>2086</v>
      </c>
      <c r="AB31" s="87">
        <v>1.048338</v>
      </c>
      <c r="AC31" s="87">
        <v>1.3456790000000001</v>
      </c>
      <c r="AD31" s="87">
        <v>5.8772950000000002</v>
      </c>
      <c r="AE31" s="87">
        <v>5.3806310000000002</v>
      </c>
      <c r="AF31" s="87">
        <v>2.676787</v>
      </c>
      <c r="AG31" s="87">
        <v>0.754112</v>
      </c>
      <c r="AH31" s="87">
        <v>5.9131999999999998</v>
      </c>
      <c r="AI31" s="87">
        <v>4.0296000000000003</v>
      </c>
      <c r="AJ31" s="87">
        <v>0.42980000000000002</v>
      </c>
      <c r="AK31" s="87">
        <v>13</v>
      </c>
      <c r="AL31" s="87">
        <v>0</v>
      </c>
      <c r="AM31" s="87">
        <v>7.3298430000000003</v>
      </c>
      <c r="AN31" s="88" t="s">
        <v>225</v>
      </c>
      <c r="AO31" s="88" t="s">
        <v>225</v>
      </c>
      <c r="AP31" s="88" t="s">
        <v>225</v>
      </c>
      <c r="AQ31" s="88" t="s">
        <v>225</v>
      </c>
      <c r="AR31" s="88" t="s">
        <v>225</v>
      </c>
      <c r="AS31" s="88" t="s">
        <v>225</v>
      </c>
      <c r="AT31" s="88" t="s">
        <v>225</v>
      </c>
      <c r="AU31" s="88" t="s">
        <v>225</v>
      </c>
      <c r="AV31" s="87" t="s">
        <v>3</v>
      </c>
      <c r="AW31" s="30">
        <v>128</v>
      </c>
      <c r="AX31" s="30">
        <v>119</v>
      </c>
      <c r="AY31" s="30">
        <v>127</v>
      </c>
      <c r="AZ31" s="30">
        <v>72</v>
      </c>
      <c r="BA31" s="30">
        <v>60</v>
      </c>
      <c r="BB31" s="30">
        <v>60</v>
      </c>
      <c r="BC31" s="30">
        <v>63</v>
      </c>
      <c r="BD31" s="87">
        <v>114</v>
      </c>
      <c r="BE31" s="87">
        <v>83</v>
      </c>
      <c r="BF31" s="87">
        <v>117</v>
      </c>
      <c r="BG31" s="87">
        <v>112</v>
      </c>
      <c r="BH31" s="54">
        <v>107</v>
      </c>
      <c r="BI31" s="54">
        <v>85</v>
      </c>
      <c r="BJ31" s="54">
        <v>88</v>
      </c>
      <c r="BK31" s="54">
        <v>105</v>
      </c>
      <c r="BL31" s="87"/>
    </row>
    <row r="32" spans="1:64" x14ac:dyDescent="0.25">
      <c r="A32" s="87">
        <v>433</v>
      </c>
      <c r="B32" s="87"/>
      <c r="C32" s="87">
        <v>1</v>
      </c>
      <c r="D32" s="87" t="s">
        <v>24</v>
      </c>
      <c r="E32" s="87">
        <v>8.7829999999999995</v>
      </c>
      <c r="F32" s="87" t="s">
        <v>26</v>
      </c>
      <c r="G32" s="87" t="s">
        <v>29</v>
      </c>
      <c r="H32" s="87" t="s">
        <v>29</v>
      </c>
      <c r="I32" s="87" t="s">
        <v>27</v>
      </c>
      <c r="J32" s="87" t="s">
        <v>27</v>
      </c>
      <c r="K32" s="87" t="s">
        <v>27</v>
      </c>
      <c r="L32" s="87" t="s">
        <v>51</v>
      </c>
      <c r="M32" s="87" t="s">
        <v>34</v>
      </c>
      <c r="N32" s="87" t="s">
        <v>52</v>
      </c>
      <c r="O32" s="88"/>
      <c r="P32" s="87" t="s">
        <v>10</v>
      </c>
      <c r="Q32" s="87" t="s">
        <v>29</v>
      </c>
      <c r="R32" s="87" t="s">
        <v>12</v>
      </c>
      <c r="S32" s="87" t="s">
        <v>30</v>
      </c>
      <c r="T32" s="87" t="s">
        <v>27</v>
      </c>
      <c r="U32" s="88"/>
      <c r="V32" s="76">
        <v>0.92</v>
      </c>
      <c r="W32" s="76">
        <v>0.96</v>
      </c>
      <c r="X32" s="76">
        <v>2024.65</v>
      </c>
      <c r="Y32" s="76">
        <v>1587.92</v>
      </c>
      <c r="Z32" s="78">
        <v>2004</v>
      </c>
      <c r="AA32" s="78">
        <v>1552</v>
      </c>
      <c r="AB32" s="87">
        <v>2.1941190000000002</v>
      </c>
      <c r="AC32" s="87">
        <v>5.6109</v>
      </c>
      <c r="AD32" s="87">
        <v>10.887435999999999</v>
      </c>
      <c r="AE32" s="87">
        <v>10.609068000000001</v>
      </c>
      <c r="AF32" s="87">
        <v>2.6810200000000002</v>
      </c>
      <c r="AG32" s="87">
        <v>3.1407219999999998</v>
      </c>
      <c r="AH32" s="87">
        <v>10.6896</v>
      </c>
      <c r="AI32" s="87">
        <v>10.6424</v>
      </c>
      <c r="AJ32" s="87">
        <v>0.82689999999999997</v>
      </c>
      <c r="AK32" s="87">
        <v>23</v>
      </c>
      <c r="AL32" s="87">
        <v>6</v>
      </c>
      <c r="AM32" s="87">
        <v>14.659686000000001</v>
      </c>
      <c r="AN32" s="88" t="s">
        <v>225</v>
      </c>
      <c r="AO32" s="88" t="s">
        <v>225</v>
      </c>
      <c r="AP32" s="88" t="s">
        <v>225</v>
      </c>
      <c r="AQ32" s="88" t="s">
        <v>225</v>
      </c>
      <c r="AR32" s="88" t="s">
        <v>225</v>
      </c>
      <c r="AS32" s="88" t="s">
        <v>225</v>
      </c>
      <c r="AT32" s="88" t="s">
        <v>225</v>
      </c>
      <c r="AU32" s="88" t="s">
        <v>225</v>
      </c>
      <c r="AV32" s="87" t="s">
        <v>3</v>
      </c>
      <c r="AW32" s="30">
        <v>107</v>
      </c>
      <c r="AX32" s="30">
        <v>135</v>
      </c>
      <c r="AY32" s="30">
        <v>123</v>
      </c>
      <c r="AZ32" s="30">
        <v>55</v>
      </c>
      <c r="BA32" s="30">
        <v>74</v>
      </c>
      <c r="BB32" s="30">
        <v>54</v>
      </c>
      <c r="BC32" s="30">
        <v>64</v>
      </c>
      <c r="BD32" s="87">
        <v>108</v>
      </c>
      <c r="BE32" s="87">
        <v>119</v>
      </c>
      <c r="BF32" s="87">
        <v>116</v>
      </c>
      <c r="BG32" s="87">
        <v>121</v>
      </c>
      <c r="BH32" s="54">
        <v>93</v>
      </c>
      <c r="BI32" s="54">
        <v>93</v>
      </c>
      <c r="BJ32" s="54">
        <v>125</v>
      </c>
      <c r="BK32" s="54">
        <v>115</v>
      </c>
      <c r="BL32" s="87"/>
    </row>
    <row r="33" spans="1:64" ht="15.75" thickBot="1" x14ac:dyDescent="0.3">
      <c r="A33" s="87">
        <v>457</v>
      </c>
      <c r="B33" s="87"/>
      <c r="C33" s="87">
        <v>2</v>
      </c>
      <c r="D33" s="87" t="s">
        <v>24</v>
      </c>
      <c r="E33" s="87">
        <v>9.0245999999999995</v>
      </c>
      <c r="F33" s="87" t="s">
        <v>26</v>
      </c>
      <c r="G33" s="87" t="s">
        <v>29</v>
      </c>
      <c r="H33" s="87" t="s">
        <v>29</v>
      </c>
      <c r="I33" s="87" t="s">
        <v>27</v>
      </c>
      <c r="J33" s="87" t="s">
        <v>27</v>
      </c>
      <c r="K33" s="87" t="s">
        <v>27</v>
      </c>
      <c r="L33" s="87" t="s">
        <v>27</v>
      </c>
      <c r="M33" s="87" t="s">
        <v>37</v>
      </c>
      <c r="N33" s="87" t="s">
        <v>53</v>
      </c>
      <c r="O33" s="88"/>
      <c r="P33" s="87" t="s">
        <v>9</v>
      </c>
      <c r="Q33" s="93" t="s">
        <v>28</v>
      </c>
      <c r="R33" s="87" t="s">
        <v>13</v>
      </c>
      <c r="S33" s="87" t="s">
        <v>30</v>
      </c>
      <c r="T33" s="87" t="s">
        <v>27</v>
      </c>
      <c r="U33" s="88"/>
      <c r="V33" s="77">
        <v>0.62</v>
      </c>
      <c r="W33" s="77">
        <v>0.88</v>
      </c>
      <c r="X33" s="77">
        <v>2652.08</v>
      </c>
      <c r="Y33" s="77">
        <v>2349.85</v>
      </c>
      <c r="Z33" s="78">
        <v>3255</v>
      </c>
      <c r="AA33" s="78">
        <v>2244</v>
      </c>
      <c r="AB33" s="87">
        <v>3.4017469999999999</v>
      </c>
      <c r="AC33" s="87">
        <v>5.410819</v>
      </c>
      <c r="AD33" s="87">
        <v>5.9927929999999998</v>
      </c>
      <c r="AE33" s="87">
        <v>3.562497</v>
      </c>
      <c r="AF33" s="87">
        <v>2.398304</v>
      </c>
      <c r="AG33" s="87">
        <v>1.3536189999999999</v>
      </c>
      <c r="AH33" s="87">
        <v>6.4291</v>
      </c>
      <c r="AI33" s="87">
        <v>5.9916</v>
      </c>
      <c r="AJ33" s="87">
        <v>0.75929999999999997</v>
      </c>
      <c r="AK33" s="87">
        <v>18</v>
      </c>
      <c r="AL33" s="87">
        <v>0</v>
      </c>
      <c r="AM33" s="87">
        <v>9.9476440000000004</v>
      </c>
      <c r="AN33" s="88" t="s">
        <v>225</v>
      </c>
      <c r="AO33" s="88" t="s">
        <v>225</v>
      </c>
      <c r="AP33" s="88" t="s">
        <v>225</v>
      </c>
      <c r="AQ33" s="88" t="s">
        <v>225</v>
      </c>
      <c r="AR33" s="88" t="s">
        <v>225</v>
      </c>
      <c r="AS33" s="88" t="s">
        <v>225</v>
      </c>
      <c r="AT33" s="88" t="s">
        <v>225</v>
      </c>
      <c r="AU33" s="88" t="s">
        <v>225</v>
      </c>
      <c r="AV33" s="87" t="s">
        <v>3</v>
      </c>
      <c r="AW33" s="30">
        <v>137</v>
      </c>
      <c r="AX33" s="30">
        <v>128</v>
      </c>
      <c r="AY33" s="30">
        <v>137</v>
      </c>
      <c r="AZ33" s="30">
        <v>64</v>
      </c>
      <c r="BA33" s="30">
        <v>67</v>
      </c>
      <c r="BB33" s="30">
        <v>77</v>
      </c>
      <c r="BC33" s="30">
        <v>64</v>
      </c>
      <c r="BD33" s="87">
        <v>122</v>
      </c>
      <c r="BE33" s="87">
        <v>127</v>
      </c>
      <c r="BF33" s="87">
        <v>126</v>
      </c>
      <c r="BG33" s="87">
        <v>131</v>
      </c>
      <c r="BH33" s="54">
        <v>141</v>
      </c>
      <c r="BI33" s="54">
        <v>70</v>
      </c>
      <c r="BJ33" s="54">
        <v>87</v>
      </c>
      <c r="BK33" s="54">
        <v>87</v>
      </c>
      <c r="BL33" s="87"/>
    </row>
  </sheetData>
  <conditionalFormatting sqref="AM1:AM4 AM12:AM17 AM6:AM10">
    <cfRule type="cellIs" dxfId="11" priority="13" operator="greaterThan">
      <formula>15</formula>
    </cfRule>
  </conditionalFormatting>
  <conditionalFormatting sqref="AB1:AG4 AB12:AG17 AB6:AG10">
    <cfRule type="cellIs" dxfId="10" priority="12" operator="greaterThan">
      <formula>10</formula>
    </cfRule>
  </conditionalFormatting>
  <conditionalFormatting sqref="AW1:AY4 AW12:AY17 AW6:AY10">
    <cfRule type="cellIs" dxfId="9" priority="11" operator="between">
      <formula>1</formula>
      <formula>70</formula>
    </cfRule>
  </conditionalFormatting>
  <conditionalFormatting sqref="V12:AA17 V1:Z1 V9:AA10 V2:W8 Z2:AA8 X2:Y7">
    <cfRule type="cellIs" dxfId="8" priority="10" operator="between">
      <formula>0.01</formula>
      <formula>0.5</formula>
    </cfRule>
  </conditionalFormatting>
  <conditionalFormatting sqref="AM11">
    <cfRule type="cellIs" dxfId="7" priority="9" operator="greaterThan">
      <formula>15</formula>
    </cfRule>
  </conditionalFormatting>
  <conditionalFormatting sqref="AB11:AG11">
    <cfRule type="cellIs" dxfId="6" priority="8" operator="greaterThan">
      <formula>10</formula>
    </cfRule>
  </conditionalFormatting>
  <conditionalFormatting sqref="AW11:AY11">
    <cfRule type="cellIs" dxfId="5" priority="7" operator="between">
      <formula>1</formula>
      <formula>70</formula>
    </cfRule>
  </conditionalFormatting>
  <conditionalFormatting sqref="V11:AA11">
    <cfRule type="cellIs" dxfId="4" priority="6" operator="between">
      <formula>0.01</formula>
      <formula>0.5</formula>
    </cfRule>
  </conditionalFormatting>
  <conditionalFormatting sqref="AM5">
    <cfRule type="cellIs" dxfId="3" priority="5" operator="greaterThan">
      <formula>15</formula>
    </cfRule>
  </conditionalFormatting>
  <conditionalFormatting sqref="AB5:AG5">
    <cfRule type="cellIs" dxfId="2" priority="4" operator="greaterThan">
      <formula>10</formula>
    </cfRule>
  </conditionalFormatting>
  <conditionalFormatting sqref="AW5:AY5">
    <cfRule type="cellIs" dxfId="1" priority="3" operator="between">
      <formula>1</formula>
      <formula>70</formula>
    </cfRule>
  </conditionalFormatting>
  <conditionalFormatting sqref="AA1">
    <cfRule type="cellIs" dxfId="0" priority="1" operator="between">
      <formula>0.01</formula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V19" sqref="V19"/>
    </sheetView>
  </sheetViews>
  <sheetFormatPr defaultRowHeight="15" x14ac:dyDescent="0.25"/>
  <cols>
    <col min="2" max="2" width="14" customWidth="1"/>
  </cols>
  <sheetData>
    <row r="1" spans="1:17" x14ac:dyDescent="0.25">
      <c r="A1" t="s">
        <v>0</v>
      </c>
      <c r="B1" t="s">
        <v>239</v>
      </c>
      <c r="C1" t="s">
        <v>133</v>
      </c>
      <c r="D1" t="s">
        <v>134</v>
      </c>
      <c r="E1" t="s">
        <v>7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</row>
    <row r="2" spans="1:17" x14ac:dyDescent="0.25">
      <c r="A2">
        <v>4000</v>
      </c>
      <c r="B2" t="s">
        <v>25</v>
      </c>
      <c r="C2">
        <v>111</v>
      </c>
      <c r="D2">
        <v>77</v>
      </c>
      <c r="E2">
        <v>93</v>
      </c>
      <c r="F2">
        <v>56</v>
      </c>
      <c r="G2">
        <v>37</v>
      </c>
      <c r="H2">
        <v>59</v>
      </c>
      <c r="I2">
        <v>33</v>
      </c>
      <c r="J2">
        <v>115</v>
      </c>
      <c r="K2">
        <v>120</v>
      </c>
      <c r="L2">
        <v>106</v>
      </c>
      <c r="M2">
        <v>81</v>
      </c>
      <c r="N2">
        <v>137</v>
      </c>
      <c r="O2">
        <v>60</v>
      </c>
      <c r="P2">
        <v>61</v>
      </c>
      <c r="Q2">
        <v>72</v>
      </c>
    </row>
    <row r="3" spans="1:17" x14ac:dyDescent="0.25">
      <c r="A3">
        <v>4017</v>
      </c>
      <c r="B3" t="s">
        <v>25</v>
      </c>
      <c r="C3">
        <v>95</v>
      </c>
      <c r="D3">
        <v>95</v>
      </c>
      <c r="E3">
        <v>94</v>
      </c>
      <c r="F3">
        <v>49</v>
      </c>
      <c r="G3">
        <v>37</v>
      </c>
      <c r="H3">
        <v>44</v>
      </c>
      <c r="I3">
        <v>57</v>
      </c>
      <c r="J3">
        <v>115</v>
      </c>
      <c r="K3">
        <v>82</v>
      </c>
      <c r="L3">
        <v>92</v>
      </c>
      <c r="M3">
        <v>92</v>
      </c>
      <c r="N3">
        <v>81</v>
      </c>
      <c r="O3">
        <v>86</v>
      </c>
      <c r="P3" t="s">
        <v>158</v>
      </c>
      <c r="Q3">
        <v>83</v>
      </c>
    </row>
    <row r="4" spans="1:17" x14ac:dyDescent="0.25">
      <c r="A4">
        <v>4020</v>
      </c>
      <c r="B4" t="s">
        <v>25</v>
      </c>
      <c r="C4">
        <v>109</v>
      </c>
      <c r="D4">
        <v>116</v>
      </c>
      <c r="E4">
        <v>114</v>
      </c>
      <c r="F4">
        <v>56</v>
      </c>
      <c r="G4">
        <v>53</v>
      </c>
      <c r="H4">
        <v>56</v>
      </c>
      <c r="I4">
        <v>66</v>
      </c>
      <c r="J4">
        <v>128</v>
      </c>
      <c r="K4">
        <v>130</v>
      </c>
      <c r="L4">
        <v>111</v>
      </c>
      <c r="M4">
        <v>130</v>
      </c>
      <c r="N4">
        <v>117</v>
      </c>
      <c r="O4">
        <v>69</v>
      </c>
      <c r="P4">
        <v>95</v>
      </c>
      <c r="Q4">
        <v>134</v>
      </c>
    </row>
    <row r="5" spans="1:17" x14ac:dyDescent="0.25">
      <c r="A5">
        <v>4021</v>
      </c>
      <c r="B5" t="s">
        <v>25</v>
      </c>
      <c r="C5">
        <v>137</v>
      </c>
      <c r="D5">
        <v>128</v>
      </c>
      <c r="E5">
        <v>137</v>
      </c>
      <c r="F5">
        <v>73</v>
      </c>
      <c r="G5">
        <v>61</v>
      </c>
      <c r="H5">
        <v>68</v>
      </c>
      <c r="I5">
        <v>70</v>
      </c>
      <c r="J5">
        <v>112</v>
      </c>
      <c r="K5">
        <v>92</v>
      </c>
      <c r="L5">
        <v>123</v>
      </c>
      <c r="M5">
        <v>117</v>
      </c>
      <c r="N5">
        <v>141</v>
      </c>
      <c r="O5">
        <v>78</v>
      </c>
      <c r="P5">
        <v>110</v>
      </c>
      <c r="Q5">
        <v>95</v>
      </c>
    </row>
    <row r="6" spans="1:17" x14ac:dyDescent="0.25">
      <c r="A6">
        <v>4026</v>
      </c>
      <c r="B6" t="s">
        <v>25</v>
      </c>
      <c r="C6">
        <v>95</v>
      </c>
      <c r="D6">
        <v>135</v>
      </c>
      <c r="E6">
        <v>114</v>
      </c>
      <c r="F6">
        <v>43</v>
      </c>
      <c r="G6">
        <v>76</v>
      </c>
      <c r="H6">
        <v>51</v>
      </c>
      <c r="I6">
        <v>62</v>
      </c>
      <c r="J6">
        <v>100</v>
      </c>
      <c r="K6">
        <v>94</v>
      </c>
      <c r="L6" s="79">
        <v>91</v>
      </c>
      <c r="M6">
        <v>120</v>
      </c>
      <c r="N6">
        <v>100</v>
      </c>
      <c r="O6">
        <v>108</v>
      </c>
      <c r="P6">
        <v>85</v>
      </c>
      <c r="Q6">
        <v>89</v>
      </c>
    </row>
    <row r="7" spans="1:17" x14ac:dyDescent="0.25">
      <c r="A7">
        <v>4028</v>
      </c>
      <c r="B7" t="s">
        <v>25</v>
      </c>
      <c r="C7">
        <v>106</v>
      </c>
      <c r="D7">
        <v>147</v>
      </c>
      <c r="E7">
        <v>128</v>
      </c>
      <c r="F7">
        <v>67</v>
      </c>
      <c r="G7">
        <v>80</v>
      </c>
      <c r="H7">
        <v>40</v>
      </c>
      <c r="I7">
        <v>70</v>
      </c>
      <c r="J7">
        <v>131</v>
      </c>
      <c r="K7">
        <v>114</v>
      </c>
      <c r="L7" s="79">
        <v>95</v>
      </c>
      <c r="M7">
        <v>129</v>
      </c>
      <c r="N7">
        <v>113</v>
      </c>
      <c r="O7">
        <v>103</v>
      </c>
      <c r="P7">
        <v>119</v>
      </c>
      <c r="Q7">
        <v>104</v>
      </c>
    </row>
    <row r="8" spans="1:17" x14ac:dyDescent="0.25">
      <c r="A8">
        <v>4030</v>
      </c>
      <c r="B8" t="s">
        <v>25</v>
      </c>
      <c r="C8">
        <v>93</v>
      </c>
      <c r="D8">
        <v>106</v>
      </c>
      <c r="E8">
        <v>100</v>
      </c>
      <c r="F8">
        <v>37</v>
      </c>
      <c r="G8">
        <v>48</v>
      </c>
      <c r="H8">
        <v>54</v>
      </c>
      <c r="I8">
        <v>60</v>
      </c>
      <c r="J8">
        <v>109</v>
      </c>
      <c r="K8">
        <v>152</v>
      </c>
      <c r="L8">
        <v>100</v>
      </c>
      <c r="M8">
        <v>145</v>
      </c>
      <c r="N8">
        <v>140</v>
      </c>
      <c r="O8">
        <v>139</v>
      </c>
      <c r="P8">
        <v>108</v>
      </c>
      <c r="Q8">
        <v>119</v>
      </c>
    </row>
    <row r="9" spans="1:17" x14ac:dyDescent="0.25">
      <c r="A9">
        <v>4034</v>
      </c>
      <c r="B9" t="s">
        <v>25</v>
      </c>
      <c r="C9">
        <v>113</v>
      </c>
      <c r="D9">
        <v>114</v>
      </c>
      <c r="E9">
        <v>115</v>
      </c>
      <c r="F9">
        <v>61</v>
      </c>
      <c r="G9">
        <v>56</v>
      </c>
      <c r="H9">
        <v>56</v>
      </c>
      <c r="I9">
        <v>61</v>
      </c>
      <c r="J9">
        <v>123</v>
      </c>
      <c r="K9">
        <v>116</v>
      </c>
      <c r="L9">
        <v>125</v>
      </c>
      <c r="M9">
        <v>117</v>
      </c>
      <c r="N9">
        <v>129</v>
      </c>
      <c r="O9">
        <v>85</v>
      </c>
      <c r="P9">
        <v>114</v>
      </c>
      <c r="Q9">
        <v>105</v>
      </c>
    </row>
    <row r="10" spans="1:17" x14ac:dyDescent="0.25">
      <c r="A10">
        <v>4043</v>
      </c>
      <c r="B10" t="s">
        <v>25</v>
      </c>
      <c r="C10">
        <v>132</v>
      </c>
      <c r="D10">
        <v>109</v>
      </c>
      <c r="E10">
        <v>124</v>
      </c>
      <c r="F10">
        <v>69</v>
      </c>
      <c r="G10">
        <v>54</v>
      </c>
      <c r="H10">
        <v>67</v>
      </c>
      <c r="I10">
        <v>59</v>
      </c>
      <c r="J10">
        <v>115</v>
      </c>
      <c r="K10">
        <v>115</v>
      </c>
      <c r="L10">
        <v>111</v>
      </c>
      <c r="M10">
        <v>118</v>
      </c>
      <c r="N10">
        <v>107</v>
      </c>
      <c r="O10">
        <v>81</v>
      </c>
      <c r="P10">
        <v>78</v>
      </c>
      <c r="Q10">
        <v>105</v>
      </c>
    </row>
    <row r="11" spans="1:17" x14ac:dyDescent="0.25">
      <c r="A11">
        <v>4045</v>
      </c>
      <c r="B11" t="s">
        <v>25</v>
      </c>
      <c r="C11">
        <v>136</v>
      </c>
      <c r="D11">
        <v>129</v>
      </c>
      <c r="E11">
        <v>137</v>
      </c>
      <c r="F11">
        <v>67</v>
      </c>
      <c r="G11">
        <v>65</v>
      </c>
      <c r="H11">
        <v>73</v>
      </c>
      <c r="I11">
        <v>67</v>
      </c>
      <c r="J11">
        <v>113</v>
      </c>
      <c r="K11">
        <v>145</v>
      </c>
      <c r="L11">
        <v>120</v>
      </c>
      <c r="M11">
        <v>138</v>
      </c>
      <c r="N11">
        <v>137</v>
      </c>
      <c r="O11">
        <v>105</v>
      </c>
      <c r="P11">
        <v>134</v>
      </c>
      <c r="Q11">
        <v>143</v>
      </c>
    </row>
    <row r="12" spans="1:17" x14ac:dyDescent="0.25">
      <c r="A12">
        <v>4047</v>
      </c>
      <c r="B12" t="s">
        <v>25</v>
      </c>
      <c r="C12">
        <v>151</v>
      </c>
      <c r="D12">
        <v>102</v>
      </c>
      <c r="E12">
        <v>128</v>
      </c>
      <c r="F12">
        <v>79</v>
      </c>
      <c r="G12">
        <v>43</v>
      </c>
      <c r="H12">
        <v>76</v>
      </c>
      <c r="I12">
        <v>60</v>
      </c>
      <c r="J12">
        <v>114</v>
      </c>
      <c r="K12">
        <v>113</v>
      </c>
      <c r="L12">
        <v>115</v>
      </c>
      <c r="M12">
        <v>141</v>
      </c>
      <c r="N12">
        <v>117</v>
      </c>
      <c r="O12">
        <v>77</v>
      </c>
      <c r="P12">
        <v>111</v>
      </c>
      <c r="Q12">
        <v>119</v>
      </c>
    </row>
    <row r="13" spans="1:17" x14ac:dyDescent="0.25">
      <c r="A13">
        <v>4050</v>
      </c>
      <c r="B13" t="s">
        <v>25</v>
      </c>
      <c r="C13">
        <v>114</v>
      </c>
      <c r="D13">
        <v>129</v>
      </c>
      <c r="E13">
        <v>124</v>
      </c>
      <c r="F13">
        <v>50</v>
      </c>
      <c r="G13">
        <v>61</v>
      </c>
      <c r="H13">
        <v>68</v>
      </c>
      <c r="I13">
        <v>71</v>
      </c>
      <c r="J13">
        <v>125</v>
      </c>
      <c r="K13">
        <v>158</v>
      </c>
      <c r="L13">
        <v>111</v>
      </c>
      <c r="M13">
        <v>143</v>
      </c>
      <c r="N13">
        <v>113</v>
      </c>
      <c r="O13">
        <v>94</v>
      </c>
      <c r="P13">
        <v>81</v>
      </c>
      <c r="Q13">
        <v>77</v>
      </c>
    </row>
    <row r="14" spans="1:17" x14ac:dyDescent="0.25">
      <c r="A14">
        <v>4065</v>
      </c>
      <c r="B14" t="s">
        <v>25</v>
      </c>
      <c r="C14">
        <v>125</v>
      </c>
      <c r="D14">
        <v>149</v>
      </c>
      <c r="E14">
        <v>142</v>
      </c>
      <c r="F14">
        <v>66</v>
      </c>
      <c r="G14">
        <v>80</v>
      </c>
      <c r="H14">
        <v>63</v>
      </c>
      <c r="I14">
        <v>72</v>
      </c>
      <c r="J14">
        <v>128</v>
      </c>
      <c r="K14">
        <v>119</v>
      </c>
      <c r="L14">
        <v>128</v>
      </c>
      <c r="M14">
        <v>125</v>
      </c>
      <c r="N14">
        <v>77</v>
      </c>
      <c r="O14">
        <v>69</v>
      </c>
      <c r="P14">
        <v>83</v>
      </c>
      <c r="Q14">
        <v>91</v>
      </c>
    </row>
    <row r="15" spans="1:17" x14ac:dyDescent="0.25">
      <c r="A15">
        <v>4074</v>
      </c>
      <c r="B15" t="s">
        <v>25</v>
      </c>
      <c r="C15">
        <v>119</v>
      </c>
      <c r="D15">
        <v>106</v>
      </c>
      <c r="E15">
        <v>114</v>
      </c>
      <c r="F15">
        <v>60</v>
      </c>
      <c r="G15">
        <v>53</v>
      </c>
      <c r="H15">
        <v>63</v>
      </c>
      <c r="I15">
        <v>56</v>
      </c>
      <c r="J15">
        <v>116</v>
      </c>
      <c r="K15">
        <v>120</v>
      </c>
      <c r="L15">
        <v>121</v>
      </c>
      <c r="M15">
        <v>123</v>
      </c>
      <c r="N15">
        <v>99</v>
      </c>
      <c r="O15">
        <v>113</v>
      </c>
      <c r="P15">
        <v>101</v>
      </c>
      <c r="Q15">
        <v>85</v>
      </c>
    </row>
    <row r="16" spans="1:17" x14ac:dyDescent="0.25">
      <c r="A16">
        <v>4076</v>
      </c>
      <c r="B16" t="s">
        <v>25</v>
      </c>
      <c r="C16">
        <v>122</v>
      </c>
      <c r="D16">
        <v>143</v>
      </c>
      <c r="E16">
        <v>138</v>
      </c>
      <c r="F16">
        <v>66</v>
      </c>
      <c r="G16">
        <v>78</v>
      </c>
      <c r="H16">
        <v>61</v>
      </c>
      <c r="I16">
        <v>68</v>
      </c>
      <c r="J16">
        <v>122</v>
      </c>
      <c r="K16">
        <v>111</v>
      </c>
      <c r="L16">
        <v>114</v>
      </c>
      <c r="M16">
        <v>137</v>
      </c>
      <c r="N16">
        <v>117</v>
      </c>
      <c r="O16">
        <v>113</v>
      </c>
      <c r="P16">
        <v>64</v>
      </c>
      <c r="Q16">
        <v>87</v>
      </c>
    </row>
    <row r="17" spans="1:17" x14ac:dyDescent="0.25">
      <c r="A17">
        <v>4078</v>
      </c>
      <c r="B17" t="s">
        <v>25</v>
      </c>
      <c r="C17">
        <v>119</v>
      </c>
      <c r="D17">
        <v>119</v>
      </c>
      <c r="E17">
        <v>122</v>
      </c>
      <c r="F17">
        <v>66</v>
      </c>
      <c r="G17">
        <v>61</v>
      </c>
      <c r="H17">
        <v>58</v>
      </c>
      <c r="I17">
        <v>61</v>
      </c>
      <c r="J17">
        <v>118</v>
      </c>
      <c r="K17">
        <v>89</v>
      </c>
      <c r="L17">
        <v>125</v>
      </c>
      <c r="M17">
        <v>116</v>
      </c>
      <c r="N17">
        <v>113</v>
      </c>
      <c r="O17">
        <v>117</v>
      </c>
      <c r="P17">
        <v>101</v>
      </c>
      <c r="Q17">
        <v>71</v>
      </c>
    </row>
    <row r="23" spans="1:17" x14ac:dyDescent="0.25">
      <c r="B23" t="s">
        <v>250</v>
      </c>
    </row>
    <row r="25" spans="1:17" x14ac:dyDescent="0.25">
      <c r="A25" s="100"/>
      <c r="B25" s="100"/>
      <c r="C25" s="97" t="s">
        <v>81</v>
      </c>
      <c r="D25" s="102" t="s">
        <v>80</v>
      </c>
      <c r="E25" s="98" t="s">
        <v>79</v>
      </c>
      <c r="F25" s="100" t="s">
        <v>140</v>
      </c>
      <c r="G25" s="100"/>
      <c r="H25" s="100"/>
    </row>
    <row r="26" spans="1:17" x14ac:dyDescent="0.25">
      <c r="A26" s="100"/>
      <c r="B26" s="100"/>
      <c r="C26" s="97">
        <v>93</v>
      </c>
      <c r="D26" s="102">
        <v>77</v>
      </c>
      <c r="E26" s="98">
        <v>111</v>
      </c>
      <c r="F26" s="100">
        <v>120</v>
      </c>
      <c r="G26" s="100"/>
      <c r="H26" s="100"/>
    </row>
    <row r="27" spans="1:17" x14ac:dyDescent="0.25">
      <c r="A27" s="100"/>
      <c r="B27" s="100"/>
      <c r="C27" s="97">
        <v>94</v>
      </c>
      <c r="D27" s="102">
        <v>95</v>
      </c>
      <c r="E27" s="98">
        <v>95</v>
      </c>
      <c r="F27" s="100">
        <v>82</v>
      </c>
      <c r="H27" s="100"/>
    </row>
    <row r="28" spans="1:17" x14ac:dyDescent="0.25">
      <c r="A28" s="100"/>
      <c r="B28" s="100"/>
      <c r="C28" s="97">
        <v>114</v>
      </c>
      <c r="D28" s="102">
        <v>116</v>
      </c>
      <c r="E28" s="98">
        <v>109</v>
      </c>
      <c r="F28" s="100">
        <v>130</v>
      </c>
      <c r="G28" s="100"/>
      <c r="H28" s="100"/>
    </row>
    <row r="29" spans="1:17" x14ac:dyDescent="0.25">
      <c r="A29" s="100"/>
      <c r="B29" s="100"/>
      <c r="C29" s="97">
        <v>137</v>
      </c>
      <c r="D29" s="102">
        <v>128</v>
      </c>
      <c r="E29" s="98">
        <v>137</v>
      </c>
      <c r="F29" s="100">
        <v>92</v>
      </c>
      <c r="G29" s="100"/>
      <c r="H29" s="100"/>
    </row>
    <row r="30" spans="1:17" x14ac:dyDescent="0.25">
      <c r="A30" s="100"/>
      <c r="B30" s="100"/>
      <c r="C30" s="97">
        <v>114</v>
      </c>
      <c r="D30" s="102">
        <v>135</v>
      </c>
      <c r="E30" s="98">
        <v>95</v>
      </c>
      <c r="F30" s="100">
        <v>94</v>
      </c>
      <c r="G30" s="100"/>
      <c r="H30" s="100"/>
    </row>
    <row r="31" spans="1:17" x14ac:dyDescent="0.25">
      <c r="A31" s="100"/>
      <c r="B31" s="100"/>
      <c r="C31" s="97">
        <v>128</v>
      </c>
      <c r="D31" s="102">
        <v>147</v>
      </c>
      <c r="E31" s="98">
        <v>106</v>
      </c>
      <c r="F31" s="100">
        <v>114</v>
      </c>
      <c r="G31" s="100"/>
      <c r="H31" s="100"/>
    </row>
    <row r="32" spans="1:17" x14ac:dyDescent="0.25">
      <c r="A32" s="100"/>
      <c r="B32" s="100"/>
      <c r="C32" s="97">
        <v>100</v>
      </c>
      <c r="D32" s="102">
        <v>106</v>
      </c>
      <c r="E32" s="98">
        <v>93</v>
      </c>
      <c r="F32" s="100">
        <v>152</v>
      </c>
      <c r="G32" s="100"/>
      <c r="H32" s="100"/>
    </row>
    <row r="33" spans="1:8" x14ac:dyDescent="0.25">
      <c r="A33" s="100"/>
      <c r="B33" s="100"/>
      <c r="C33" s="97">
        <v>115</v>
      </c>
      <c r="D33" s="102">
        <v>114</v>
      </c>
      <c r="E33" s="98">
        <v>113</v>
      </c>
      <c r="F33" s="100">
        <v>116</v>
      </c>
      <c r="G33" s="100"/>
      <c r="H33" s="100"/>
    </row>
    <row r="34" spans="1:8" x14ac:dyDescent="0.25">
      <c r="A34" s="100"/>
      <c r="B34" s="100"/>
      <c r="C34" s="97">
        <v>124</v>
      </c>
      <c r="D34" s="102">
        <v>109</v>
      </c>
      <c r="E34" s="98">
        <v>132</v>
      </c>
      <c r="F34" s="100">
        <v>115</v>
      </c>
      <c r="G34" s="100"/>
      <c r="H34" s="100"/>
    </row>
    <row r="35" spans="1:8" x14ac:dyDescent="0.25">
      <c r="A35" s="100"/>
      <c r="B35" s="100"/>
      <c r="C35" s="97">
        <v>137</v>
      </c>
      <c r="D35" s="102">
        <v>129</v>
      </c>
      <c r="E35" s="98">
        <v>136</v>
      </c>
      <c r="F35" s="100">
        <v>145</v>
      </c>
      <c r="G35" s="100"/>
      <c r="H35" s="100"/>
    </row>
    <row r="36" spans="1:8" x14ac:dyDescent="0.25">
      <c r="A36" s="100"/>
      <c r="B36" s="100"/>
      <c r="C36" s="97">
        <v>128</v>
      </c>
      <c r="D36" s="102">
        <v>102</v>
      </c>
      <c r="E36" s="98">
        <v>151</v>
      </c>
      <c r="F36" s="100">
        <v>113</v>
      </c>
      <c r="G36" s="100"/>
      <c r="H36" s="100"/>
    </row>
    <row r="37" spans="1:8" x14ac:dyDescent="0.25">
      <c r="A37" s="100"/>
      <c r="B37" s="100"/>
      <c r="C37" s="97">
        <v>124</v>
      </c>
      <c r="D37" s="102">
        <v>129</v>
      </c>
      <c r="E37" s="98">
        <v>114</v>
      </c>
      <c r="F37" s="100">
        <v>158</v>
      </c>
      <c r="G37" s="100"/>
      <c r="H37" s="100"/>
    </row>
    <row r="38" spans="1:8" x14ac:dyDescent="0.25">
      <c r="A38" s="100"/>
      <c r="B38" s="100"/>
      <c r="C38" s="97">
        <v>142</v>
      </c>
      <c r="D38" s="102">
        <v>149</v>
      </c>
      <c r="E38" s="98">
        <v>125</v>
      </c>
      <c r="F38" s="100">
        <v>119</v>
      </c>
      <c r="G38" s="100"/>
      <c r="H38" s="100"/>
    </row>
    <row r="39" spans="1:8" x14ac:dyDescent="0.25">
      <c r="A39" s="100"/>
      <c r="B39" s="100"/>
      <c r="C39" s="97">
        <v>114</v>
      </c>
      <c r="D39" s="102">
        <v>106</v>
      </c>
      <c r="E39" s="98">
        <v>119</v>
      </c>
      <c r="F39" s="100">
        <v>120</v>
      </c>
      <c r="G39" s="100"/>
      <c r="H39" s="100"/>
    </row>
    <row r="40" spans="1:8" x14ac:dyDescent="0.25">
      <c r="A40" s="100"/>
      <c r="B40" s="100"/>
      <c r="C40" s="97">
        <v>138</v>
      </c>
      <c r="D40" s="102">
        <v>143</v>
      </c>
      <c r="E40" s="98">
        <v>122</v>
      </c>
      <c r="F40" s="100">
        <v>111</v>
      </c>
      <c r="G40" s="100"/>
      <c r="H40" s="100"/>
    </row>
    <row r="41" spans="1:8" x14ac:dyDescent="0.25">
      <c r="A41" s="100"/>
      <c r="B41" s="100"/>
      <c r="C41" s="97">
        <v>122</v>
      </c>
      <c r="D41" s="102">
        <v>119</v>
      </c>
      <c r="E41" s="98">
        <v>119</v>
      </c>
      <c r="F41" s="100">
        <v>89</v>
      </c>
      <c r="G41" s="100"/>
      <c r="H41" s="100"/>
    </row>
    <row r="42" spans="1:8" s="88" customFormat="1" x14ac:dyDescent="0.25">
      <c r="A42" s="100"/>
      <c r="B42" s="100"/>
      <c r="C42" s="97"/>
      <c r="D42" s="102"/>
      <c r="E42" s="98"/>
      <c r="F42" s="100"/>
      <c r="G42" s="100"/>
      <c r="H42" s="100"/>
    </row>
    <row r="43" spans="1:8" x14ac:dyDescent="0.25">
      <c r="A43" s="100"/>
      <c r="B43" s="100"/>
      <c r="C43" s="100"/>
      <c r="D43" s="100" t="s">
        <v>251</v>
      </c>
      <c r="E43" s="100"/>
      <c r="F43" s="100"/>
      <c r="G43" s="100"/>
      <c r="H43" s="100"/>
    </row>
    <row r="44" spans="1:8" x14ac:dyDescent="0.25">
      <c r="A44" s="100"/>
      <c r="B44" s="100" t="s">
        <v>7</v>
      </c>
      <c r="C44" s="100">
        <f>CORREL(F26:F41,C26:C41)</f>
        <v>4.1673978410769814E-2</v>
      </c>
      <c r="D44" s="100">
        <v>0.878</v>
      </c>
      <c r="E44" s="100"/>
      <c r="F44" s="100"/>
      <c r="G44" s="100"/>
      <c r="H44" s="100"/>
    </row>
    <row r="45" spans="1:8" x14ac:dyDescent="0.25">
      <c r="A45" s="100"/>
      <c r="B45" s="100" t="s">
        <v>134</v>
      </c>
      <c r="C45" s="100">
        <f>CORREL(F26:F41,D26:D41)</f>
        <v>3.1348480064695712E-2</v>
      </c>
      <c r="D45" s="100">
        <v>0.90800000000000003</v>
      </c>
      <c r="E45" s="100"/>
      <c r="F45" s="100"/>
      <c r="G45" s="100"/>
      <c r="H45" s="100"/>
    </row>
    <row r="46" spans="1:8" x14ac:dyDescent="0.25">
      <c r="A46" s="100"/>
      <c r="B46" s="100" t="s">
        <v>133</v>
      </c>
      <c r="C46" s="100">
        <f>CORREL(F26:F41,E26:E41)</f>
        <v>5.7231420803490916E-3</v>
      </c>
      <c r="D46" s="100">
        <v>0.98299999999999998</v>
      </c>
      <c r="E46" s="100"/>
      <c r="F46" s="100"/>
      <c r="G46" s="100"/>
      <c r="H46" s="100"/>
    </row>
    <row r="47" spans="1:8" x14ac:dyDescent="0.25">
      <c r="A47" s="100"/>
      <c r="B47" s="100"/>
      <c r="C47" s="100"/>
      <c r="D47" s="100"/>
      <c r="E47" s="100"/>
      <c r="F47" s="100"/>
      <c r="G47" s="100"/>
      <c r="H47" s="100"/>
    </row>
    <row r="48" spans="1:8" x14ac:dyDescent="0.25">
      <c r="A48" s="100"/>
      <c r="B48" s="100"/>
      <c r="C48" s="100"/>
      <c r="D48" s="100"/>
      <c r="E48" s="100"/>
      <c r="F48" s="100"/>
      <c r="G48" s="100"/>
      <c r="H48" s="100"/>
    </row>
    <row r="49" spans="1:8" x14ac:dyDescent="0.25">
      <c r="A49" s="100"/>
      <c r="B49" s="100"/>
      <c r="C49" s="100"/>
      <c r="D49" s="100"/>
      <c r="E49" s="100"/>
      <c r="F49" s="100"/>
      <c r="G49" s="100"/>
      <c r="H49" s="100"/>
    </row>
    <row r="50" spans="1:8" x14ac:dyDescent="0.25">
      <c r="A50" s="100"/>
      <c r="B50" s="100"/>
      <c r="C50" s="101" t="s">
        <v>260</v>
      </c>
      <c r="D50" s="102" t="s">
        <v>262</v>
      </c>
      <c r="E50" s="98" t="s">
        <v>263</v>
      </c>
      <c r="F50" s="99" t="s">
        <v>261</v>
      </c>
      <c r="G50" s="100" t="s">
        <v>140</v>
      </c>
      <c r="H50" s="100"/>
    </row>
    <row r="51" spans="1:8" x14ac:dyDescent="0.25">
      <c r="A51" s="100"/>
      <c r="B51" s="100"/>
      <c r="C51" s="101">
        <v>137</v>
      </c>
      <c r="D51" s="102">
        <v>60</v>
      </c>
      <c r="E51" s="98">
        <v>61</v>
      </c>
      <c r="F51" s="99">
        <v>72</v>
      </c>
      <c r="G51" s="100">
        <v>120</v>
      </c>
      <c r="H51" s="100"/>
    </row>
    <row r="52" spans="1:8" x14ac:dyDescent="0.25">
      <c r="A52" s="100"/>
      <c r="B52" s="100"/>
      <c r="C52" s="101">
        <v>81</v>
      </c>
      <c r="D52" s="102">
        <v>86</v>
      </c>
      <c r="E52" s="98"/>
      <c r="F52" s="99">
        <v>83</v>
      </c>
      <c r="G52" s="100">
        <v>82</v>
      </c>
      <c r="H52" s="100"/>
    </row>
    <row r="53" spans="1:8" x14ac:dyDescent="0.25">
      <c r="A53" s="100"/>
      <c r="B53" s="100"/>
      <c r="C53" s="101">
        <v>117</v>
      </c>
      <c r="D53" s="102">
        <v>69</v>
      </c>
      <c r="E53" s="98">
        <v>95</v>
      </c>
      <c r="F53" s="99">
        <v>134</v>
      </c>
      <c r="G53" s="100">
        <v>130</v>
      </c>
      <c r="H53" s="100"/>
    </row>
    <row r="54" spans="1:8" x14ac:dyDescent="0.25">
      <c r="A54" s="100"/>
      <c r="B54" s="100"/>
      <c r="C54" s="101">
        <v>141</v>
      </c>
      <c r="D54" s="102">
        <v>78</v>
      </c>
      <c r="E54" s="98">
        <v>110</v>
      </c>
      <c r="F54" s="99">
        <v>95</v>
      </c>
      <c r="G54" s="100">
        <v>92</v>
      </c>
      <c r="H54" s="100"/>
    </row>
    <row r="55" spans="1:8" x14ac:dyDescent="0.25">
      <c r="A55" s="100"/>
      <c r="B55" s="100"/>
      <c r="C55" s="101">
        <v>100</v>
      </c>
      <c r="D55" s="102">
        <v>108</v>
      </c>
      <c r="E55" s="98">
        <v>85</v>
      </c>
      <c r="F55" s="99">
        <v>89</v>
      </c>
      <c r="G55" s="100">
        <v>94</v>
      </c>
      <c r="H55" s="100"/>
    </row>
    <row r="56" spans="1:8" x14ac:dyDescent="0.25">
      <c r="A56" s="100"/>
      <c r="B56" s="100"/>
      <c r="C56" s="101">
        <v>113</v>
      </c>
      <c r="D56" s="102">
        <v>103</v>
      </c>
      <c r="E56" s="98">
        <v>119</v>
      </c>
      <c r="F56" s="99">
        <v>104</v>
      </c>
      <c r="G56" s="100">
        <v>114</v>
      </c>
      <c r="H56" s="100"/>
    </row>
    <row r="57" spans="1:8" x14ac:dyDescent="0.25">
      <c r="A57" s="100"/>
      <c r="B57" s="100"/>
      <c r="C57" s="101">
        <v>140</v>
      </c>
      <c r="D57" s="102">
        <v>139</v>
      </c>
      <c r="E57" s="98">
        <v>108</v>
      </c>
      <c r="F57" s="99">
        <v>119</v>
      </c>
      <c r="G57" s="100">
        <v>152</v>
      </c>
      <c r="H57" s="100"/>
    </row>
    <row r="58" spans="1:8" x14ac:dyDescent="0.25">
      <c r="A58" s="100"/>
      <c r="B58" s="100"/>
      <c r="C58" s="101">
        <v>129</v>
      </c>
      <c r="D58" s="102">
        <v>85</v>
      </c>
      <c r="E58" s="98">
        <v>114</v>
      </c>
      <c r="F58" s="99">
        <v>105</v>
      </c>
      <c r="G58" s="100">
        <v>116</v>
      </c>
      <c r="H58" s="100"/>
    </row>
    <row r="59" spans="1:8" x14ac:dyDescent="0.25">
      <c r="A59" s="100"/>
      <c r="B59" s="100"/>
      <c r="C59" s="101">
        <v>107</v>
      </c>
      <c r="D59" s="102">
        <v>81</v>
      </c>
      <c r="E59" s="98">
        <v>78</v>
      </c>
      <c r="F59" s="99">
        <v>105</v>
      </c>
      <c r="G59" s="100">
        <v>115</v>
      </c>
      <c r="H59" s="100"/>
    </row>
    <row r="60" spans="1:8" x14ac:dyDescent="0.25">
      <c r="A60" s="100"/>
      <c r="B60" s="100"/>
      <c r="C60" s="101">
        <v>137</v>
      </c>
      <c r="D60" s="102">
        <v>105</v>
      </c>
      <c r="E60" s="98">
        <v>134</v>
      </c>
      <c r="F60" s="99">
        <v>143</v>
      </c>
      <c r="G60" s="100">
        <v>145</v>
      </c>
      <c r="H60" s="100"/>
    </row>
    <row r="61" spans="1:8" x14ac:dyDescent="0.25">
      <c r="A61" s="100"/>
      <c r="B61" s="100"/>
      <c r="C61" s="101">
        <v>117</v>
      </c>
      <c r="D61" s="102">
        <v>77</v>
      </c>
      <c r="E61" s="98">
        <v>111</v>
      </c>
      <c r="F61" s="99">
        <v>119</v>
      </c>
      <c r="G61" s="100">
        <v>113</v>
      </c>
      <c r="H61" s="100"/>
    </row>
    <row r="62" spans="1:8" x14ac:dyDescent="0.25">
      <c r="A62" s="100"/>
      <c r="B62" s="100"/>
      <c r="C62" s="101">
        <v>113</v>
      </c>
      <c r="D62" s="102">
        <v>94</v>
      </c>
      <c r="E62" s="98">
        <v>81</v>
      </c>
      <c r="F62" s="99">
        <v>77</v>
      </c>
      <c r="G62" s="100">
        <v>158</v>
      </c>
      <c r="H62" s="100"/>
    </row>
    <row r="63" spans="1:8" x14ac:dyDescent="0.25">
      <c r="A63" s="100"/>
      <c r="B63" s="100"/>
      <c r="C63" s="101">
        <v>77</v>
      </c>
      <c r="D63" s="102">
        <v>69</v>
      </c>
      <c r="E63" s="98">
        <v>83</v>
      </c>
      <c r="F63" s="99">
        <v>91</v>
      </c>
      <c r="G63" s="100">
        <v>119</v>
      </c>
      <c r="H63" s="100"/>
    </row>
    <row r="64" spans="1:8" x14ac:dyDescent="0.25">
      <c r="A64" s="100"/>
      <c r="B64" s="100"/>
      <c r="C64" s="101">
        <v>99</v>
      </c>
      <c r="D64" s="102">
        <v>113</v>
      </c>
      <c r="E64" s="98">
        <v>101</v>
      </c>
      <c r="F64" s="99">
        <v>85</v>
      </c>
      <c r="G64" s="100">
        <v>120</v>
      </c>
      <c r="H64" s="100"/>
    </row>
    <row r="65" spans="1:8" x14ac:dyDescent="0.25">
      <c r="A65" s="100"/>
      <c r="B65" s="100"/>
      <c r="C65" s="101">
        <v>117</v>
      </c>
      <c r="D65" s="102">
        <v>113</v>
      </c>
      <c r="E65" s="98">
        <v>64</v>
      </c>
      <c r="F65" s="99">
        <v>87</v>
      </c>
      <c r="G65" s="100">
        <v>111</v>
      </c>
      <c r="H65" s="100"/>
    </row>
    <row r="66" spans="1:8" x14ac:dyDescent="0.25">
      <c r="A66" s="100"/>
      <c r="B66" s="100"/>
      <c r="C66" s="101">
        <v>113</v>
      </c>
      <c r="D66" s="102">
        <v>117</v>
      </c>
      <c r="E66" s="98">
        <v>101</v>
      </c>
      <c r="F66" s="99">
        <v>71</v>
      </c>
      <c r="G66" s="100">
        <v>89</v>
      </c>
      <c r="H66" s="100"/>
    </row>
    <row r="67" spans="1:8" x14ac:dyDescent="0.25">
      <c r="A67" s="100"/>
      <c r="B67" s="100"/>
      <c r="C67" s="100"/>
      <c r="D67" s="100"/>
      <c r="E67" s="100"/>
      <c r="F67" s="100"/>
      <c r="G67" s="100"/>
      <c r="H67" s="100"/>
    </row>
    <row r="68" spans="1:8" x14ac:dyDescent="0.25">
      <c r="A68" s="100"/>
      <c r="B68" s="100"/>
      <c r="C68" s="100"/>
      <c r="D68" s="100" t="s">
        <v>251</v>
      </c>
      <c r="E68" s="100"/>
      <c r="F68" s="100"/>
      <c r="G68" s="100"/>
      <c r="H68" s="100"/>
    </row>
    <row r="69" spans="1:8" x14ac:dyDescent="0.25">
      <c r="A69" s="100"/>
      <c r="B69" s="100" t="s">
        <v>243</v>
      </c>
      <c r="C69" s="100">
        <f>CORREL(G51:G66,C51:C66)</f>
        <v>0.36432272933629867</v>
      </c>
      <c r="D69" s="100">
        <v>0.16500000000000001</v>
      </c>
      <c r="E69" s="100"/>
      <c r="F69" s="100"/>
      <c r="G69" s="100"/>
      <c r="H69" s="100"/>
    </row>
    <row r="70" spans="1:8" x14ac:dyDescent="0.25">
      <c r="A70" s="100"/>
      <c r="B70" s="100" t="s">
        <v>252</v>
      </c>
      <c r="C70" s="100">
        <f>CORREL(G51:G66,D51:D66)</f>
        <v>0.16207282893145339</v>
      </c>
      <c r="D70" s="100">
        <v>0.54900000000000004</v>
      </c>
      <c r="E70" s="100"/>
      <c r="F70" s="100"/>
      <c r="G70" s="100"/>
      <c r="H70" s="100"/>
    </row>
    <row r="71" spans="1:8" x14ac:dyDescent="0.25">
      <c r="A71" s="100"/>
      <c r="B71" s="100" t="s">
        <v>253</v>
      </c>
      <c r="C71" s="100">
        <f>CORREL(G51:G66,E51:E66)</f>
        <v>9.7034322634666992E-2</v>
      </c>
      <c r="D71" s="100">
        <v>0.72099999999999997</v>
      </c>
      <c r="E71" s="100"/>
      <c r="F71" s="100"/>
      <c r="G71" s="100"/>
      <c r="H71" s="100"/>
    </row>
    <row r="72" spans="1:8" x14ac:dyDescent="0.25">
      <c r="A72" s="100"/>
      <c r="B72" s="103" t="s">
        <v>254</v>
      </c>
      <c r="C72" s="103">
        <f>CORREL(G51:G66,F51:F66)</f>
        <v>0.42742482781927327</v>
      </c>
      <c r="D72" s="103">
        <v>9.8699999999999996E-2</v>
      </c>
      <c r="E72" s="100" t="s">
        <v>255</v>
      </c>
      <c r="F72" s="100"/>
      <c r="G72" s="100"/>
      <c r="H72" s="100"/>
    </row>
    <row r="73" spans="1:8" x14ac:dyDescent="0.25">
      <c r="A73" s="100"/>
      <c r="B73" s="100"/>
      <c r="C73" s="100"/>
      <c r="D73" s="100"/>
      <c r="E73" s="100"/>
      <c r="F73" s="100"/>
      <c r="G73" s="100"/>
      <c r="H73" s="100"/>
    </row>
    <row r="74" spans="1:8" x14ac:dyDescent="0.25">
      <c r="A74" s="100"/>
      <c r="B74" s="100"/>
      <c r="C74" s="100"/>
      <c r="D74" s="100"/>
      <c r="E74" s="100"/>
      <c r="F74" s="100"/>
      <c r="G74" s="100"/>
      <c r="H74" s="100"/>
    </row>
    <row r="75" spans="1:8" x14ac:dyDescent="0.25">
      <c r="A75" s="100"/>
      <c r="B75" s="100"/>
      <c r="C75" s="100"/>
      <c r="D75" s="100"/>
      <c r="E75" s="100"/>
      <c r="F75" s="100"/>
      <c r="G75" s="100"/>
      <c r="H75" s="100"/>
    </row>
    <row r="76" spans="1:8" x14ac:dyDescent="0.25">
      <c r="A76" s="100"/>
      <c r="B76" s="100" t="s">
        <v>259</v>
      </c>
      <c r="C76" s="97" t="s">
        <v>256</v>
      </c>
      <c r="D76" s="102" t="s">
        <v>257</v>
      </c>
      <c r="E76" s="98" t="s">
        <v>264</v>
      </c>
      <c r="F76" s="100" t="s">
        <v>140</v>
      </c>
      <c r="G76" s="100"/>
      <c r="H76" s="100"/>
    </row>
    <row r="77" spans="1:8" x14ac:dyDescent="0.25">
      <c r="C77" s="97">
        <v>20</v>
      </c>
      <c r="D77" s="102">
        <v>15</v>
      </c>
      <c r="E77" s="98">
        <v>8</v>
      </c>
      <c r="F77">
        <v>120</v>
      </c>
    </row>
    <row r="78" spans="1:8" x14ac:dyDescent="0.25">
      <c r="C78" s="97">
        <v>24</v>
      </c>
      <c r="D78" s="102">
        <v>14</v>
      </c>
      <c r="E78" s="98">
        <v>8</v>
      </c>
      <c r="F78">
        <v>82</v>
      </c>
    </row>
    <row r="79" spans="1:8" x14ac:dyDescent="0.25">
      <c r="C79" s="97">
        <v>10</v>
      </c>
      <c r="D79" s="102">
        <v>6</v>
      </c>
      <c r="E79" s="98">
        <v>2</v>
      </c>
      <c r="F79">
        <v>130</v>
      </c>
    </row>
    <row r="80" spans="1:8" x14ac:dyDescent="0.25">
      <c r="C80" s="97">
        <v>19</v>
      </c>
      <c r="D80" s="102">
        <v>16</v>
      </c>
      <c r="E80" s="98">
        <v>2</v>
      </c>
      <c r="F80">
        <v>92</v>
      </c>
    </row>
    <row r="81" spans="2:6" x14ac:dyDescent="0.25">
      <c r="C81" s="97">
        <v>21</v>
      </c>
      <c r="D81" s="102">
        <v>23</v>
      </c>
      <c r="E81" s="98">
        <v>11</v>
      </c>
      <c r="F81">
        <v>94</v>
      </c>
    </row>
    <row r="82" spans="2:6" x14ac:dyDescent="0.25">
      <c r="C82" s="97">
        <v>6</v>
      </c>
      <c r="D82" s="102">
        <v>1</v>
      </c>
      <c r="E82" s="98">
        <v>1</v>
      </c>
      <c r="F82">
        <v>114</v>
      </c>
    </row>
    <row r="83" spans="2:6" x14ac:dyDescent="0.25">
      <c r="C83" s="97">
        <v>27</v>
      </c>
      <c r="D83" s="102">
        <v>20</v>
      </c>
      <c r="E83" s="98">
        <v>6</v>
      </c>
      <c r="F83">
        <v>152</v>
      </c>
    </row>
    <row r="84" spans="2:6" x14ac:dyDescent="0.25">
      <c r="C84" s="97">
        <v>18</v>
      </c>
      <c r="D84" s="102">
        <v>16</v>
      </c>
      <c r="E84" s="98">
        <v>9</v>
      </c>
      <c r="F84">
        <v>116</v>
      </c>
    </row>
    <row r="85" spans="2:6" x14ac:dyDescent="0.25">
      <c r="C85" s="97">
        <v>18</v>
      </c>
      <c r="D85" s="102">
        <v>16</v>
      </c>
      <c r="E85" s="98">
        <v>9</v>
      </c>
      <c r="F85">
        <v>115</v>
      </c>
    </row>
    <row r="86" spans="2:6" x14ac:dyDescent="0.25">
      <c r="C86" s="97">
        <v>26</v>
      </c>
      <c r="D86" s="102">
        <v>22</v>
      </c>
      <c r="E86" s="98">
        <v>6</v>
      </c>
      <c r="F86">
        <v>145</v>
      </c>
    </row>
    <row r="87" spans="2:6" x14ac:dyDescent="0.25">
      <c r="C87" s="97">
        <v>25</v>
      </c>
      <c r="D87" s="102">
        <v>20</v>
      </c>
      <c r="E87" s="98">
        <v>7</v>
      </c>
      <c r="F87">
        <v>113</v>
      </c>
    </row>
    <row r="88" spans="2:6" x14ac:dyDescent="0.25">
      <c r="C88" s="97">
        <v>13</v>
      </c>
      <c r="D88" s="102">
        <v>11</v>
      </c>
      <c r="E88" s="98">
        <v>3</v>
      </c>
      <c r="F88">
        <v>158</v>
      </c>
    </row>
    <row r="89" spans="2:6" x14ac:dyDescent="0.25">
      <c r="C89" s="97">
        <v>19</v>
      </c>
      <c r="D89" s="102">
        <v>16</v>
      </c>
      <c r="E89" s="98">
        <v>10</v>
      </c>
      <c r="F89">
        <v>119</v>
      </c>
    </row>
    <row r="90" spans="2:6" x14ac:dyDescent="0.25">
      <c r="C90" s="97">
        <v>22</v>
      </c>
      <c r="D90" s="102">
        <v>19</v>
      </c>
      <c r="E90" s="98">
        <v>4</v>
      </c>
      <c r="F90">
        <v>120</v>
      </c>
    </row>
    <row r="91" spans="2:6" x14ac:dyDescent="0.25">
      <c r="C91" s="97">
        <v>16</v>
      </c>
      <c r="D91" s="102">
        <v>7</v>
      </c>
      <c r="E91" s="98">
        <v>2</v>
      </c>
      <c r="F91">
        <v>111</v>
      </c>
    </row>
    <row r="92" spans="2:6" x14ac:dyDescent="0.25">
      <c r="C92" s="97">
        <v>18</v>
      </c>
      <c r="D92" s="102">
        <v>15</v>
      </c>
      <c r="E92" s="98">
        <v>4</v>
      </c>
      <c r="F92">
        <v>89</v>
      </c>
    </row>
    <row r="93" spans="2:6" s="88" customFormat="1" x14ac:dyDescent="0.25"/>
    <row r="94" spans="2:6" x14ac:dyDescent="0.25">
      <c r="D94" t="s">
        <v>251</v>
      </c>
    </row>
    <row r="95" spans="2:6" x14ac:dyDescent="0.25">
      <c r="B95" t="s">
        <v>256</v>
      </c>
      <c r="C95">
        <f>CORREL(F77:F92,C77:C92)</f>
        <v>-1.7353862392112052E-2</v>
      </c>
      <c r="D95">
        <v>0.94899999999999995</v>
      </c>
    </row>
    <row r="96" spans="2:6" x14ac:dyDescent="0.25">
      <c r="B96" t="s">
        <v>257</v>
      </c>
      <c r="C96">
        <f>CORREL(F77:F92,D77:D92)</f>
        <v>-1.721764995278637E-3</v>
      </c>
      <c r="D96">
        <v>0.995</v>
      </c>
    </row>
    <row r="97" spans="2:4" x14ac:dyDescent="0.25">
      <c r="B97" t="s">
        <v>258</v>
      </c>
      <c r="C97">
        <f>CORREL(F77:F92,E77:E92)</f>
        <v>-0.16137913829662881</v>
      </c>
      <c r="D97">
        <v>0.55100000000000005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F20" sqref="F20"/>
    </sheetView>
  </sheetViews>
  <sheetFormatPr defaultRowHeight="15" x14ac:dyDescent="0.25"/>
  <sheetData>
    <row r="1" spans="1:11" x14ac:dyDescent="0.25">
      <c r="A1" s="85" t="s">
        <v>0</v>
      </c>
      <c r="B1" s="85" t="s">
        <v>55</v>
      </c>
      <c r="C1" s="2" t="s">
        <v>239</v>
      </c>
      <c r="D1" s="84" t="s">
        <v>79</v>
      </c>
      <c r="E1" s="84" t="s">
        <v>80</v>
      </c>
      <c r="F1" s="84" t="s">
        <v>81</v>
      </c>
      <c r="G1" s="85" t="s">
        <v>87</v>
      </c>
      <c r="H1" s="2" t="s">
        <v>143</v>
      </c>
      <c r="I1" s="2" t="s">
        <v>144</v>
      </c>
      <c r="J1" s="2" t="s">
        <v>145</v>
      </c>
      <c r="K1" s="2" t="s">
        <v>146</v>
      </c>
    </row>
    <row r="2" spans="1:11" x14ac:dyDescent="0.25">
      <c r="A2" s="87">
        <v>21</v>
      </c>
      <c r="B2" s="87">
        <v>3</v>
      </c>
      <c r="C2" s="87" t="s">
        <v>24</v>
      </c>
      <c r="D2" s="30">
        <v>106</v>
      </c>
      <c r="E2" s="30">
        <v>117</v>
      </c>
      <c r="F2" s="30">
        <v>112</v>
      </c>
      <c r="G2" s="87">
        <v>106</v>
      </c>
      <c r="H2" s="54">
        <v>94</v>
      </c>
      <c r="I2" s="54">
        <v>101</v>
      </c>
      <c r="J2" s="54">
        <v>98</v>
      </c>
      <c r="K2" s="54">
        <v>88</v>
      </c>
    </row>
    <row r="3" spans="1:11" x14ac:dyDescent="0.25">
      <c r="A3" s="87">
        <v>22</v>
      </c>
      <c r="B3" s="87">
        <v>1</v>
      </c>
      <c r="C3" s="87" t="s">
        <v>24</v>
      </c>
      <c r="D3" s="30">
        <v>119</v>
      </c>
      <c r="E3" s="30">
        <v>106</v>
      </c>
      <c r="F3" s="30">
        <v>114</v>
      </c>
      <c r="G3" s="87">
        <v>114</v>
      </c>
      <c r="H3" s="54" t="s">
        <v>218</v>
      </c>
      <c r="I3" s="54" t="s">
        <v>218</v>
      </c>
      <c r="J3" s="54">
        <v>98</v>
      </c>
      <c r="K3" s="54" t="s">
        <v>218</v>
      </c>
    </row>
    <row r="4" spans="1:11" x14ac:dyDescent="0.25">
      <c r="A4" s="87">
        <v>62</v>
      </c>
      <c r="B4" s="87">
        <v>1</v>
      </c>
      <c r="C4" s="87" t="s">
        <v>24</v>
      </c>
      <c r="D4" s="30">
        <v>123</v>
      </c>
      <c r="E4" s="30">
        <v>111</v>
      </c>
      <c r="F4" s="30">
        <v>120</v>
      </c>
      <c r="G4" s="87">
        <v>103</v>
      </c>
      <c r="H4" s="54">
        <v>120</v>
      </c>
      <c r="I4" s="54">
        <v>93</v>
      </c>
      <c r="J4" s="54">
        <v>83</v>
      </c>
      <c r="K4" s="54">
        <v>110</v>
      </c>
    </row>
    <row r="5" spans="1:11" x14ac:dyDescent="0.25">
      <c r="A5" s="87">
        <v>108</v>
      </c>
      <c r="B5" s="87">
        <v>1</v>
      </c>
      <c r="C5" s="87" t="s">
        <v>24</v>
      </c>
      <c r="D5" s="30">
        <v>132</v>
      </c>
      <c r="E5" s="30">
        <v>111</v>
      </c>
      <c r="F5" s="30">
        <v>125</v>
      </c>
      <c r="G5" s="87">
        <v>129</v>
      </c>
      <c r="H5" s="54">
        <v>104</v>
      </c>
      <c r="I5" s="54">
        <v>122</v>
      </c>
      <c r="J5" s="54">
        <v>89</v>
      </c>
      <c r="K5" s="54">
        <v>77</v>
      </c>
    </row>
    <row r="6" spans="1:11" x14ac:dyDescent="0.25">
      <c r="A6" s="87">
        <v>111</v>
      </c>
      <c r="B6" s="87">
        <v>3</v>
      </c>
      <c r="C6" s="87" t="s">
        <v>24</v>
      </c>
      <c r="D6" s="30">
        <v>131</v>
      </c>
      <c r="E6" s="30">
        <v>101</v>
      </c>
      <c r="F6" s="30">
        <v>117</v>
      </c>
      <c r="G6" s="87">
        <v>117</v>
      </c>
      <c r="H6" s="54">
        <v>105</v>
      </c>
      <c r="I6" s="54">
        <v>85</v>
      </c>
      <c r="J6" s="54">
        <v>91</v>
      </c>
      <c r="K6" s="54">
        <v>75</v>
      </c>
    </row>
    <row r="7" spans="1:11" x14ac:dyDescent="0.25">
      <c r="A7" s="87">
        <v>254</v>
      </c>
      <c r="B7" s="87">
        <v>1</v>
      </c>
      <c r="C7" s="87" t="s">
        <v>24</v>
      </c>
      <c r="D7" s="30">
        <v>111</v>
      </c>
      <c r="E7" s="30">
        <v>140</v>
      </c>
      <c r="F7" s="30">
        <v>128</v>
      </c>
      <c r="G7" s="87">
        <v>84</v>
      </c>
      <c r="H7" s="54" t="s">
        <v>218</v>
      </c>
      <c r="I7" s="54">
        <v>93</v>
      </c>
      <c r="J7" s="54">
        <v>110</v>
      </c>
      <c r="K7" s="54">
        <v>105</v>
      </c>
    </row>
    <row r="8" spans="1:11" x14ac:dyDescent="0.25">
      <c r="A8" s="87">
        <v>257</v>
      </c>
      <c r="B8" s="87">
        <v>1</v>
      </c>
      <c r="C8" s="87" t="s">
        <v>24</v>
      </c>
      <c r="D8" s="30">
        <v>128</v>
      </c>
      <c r="E8" s="30">
        <v>100</v>
      </c>
      <c r="F8" s="30">
        <v>115</v>
      </c>
      <c r="G8" s="87">
        <v>95</v>
      </c>
      <c r="H8" s="54">
        <v>136</v>
      </c>
      <c r="I8" s="54">
        <v>118</v>
      </c>
      <c r="J8" s="54">
        <v>98</v>
      </c>
      <c r="K8" s="54">
        <v>129</v>
      </c>
    </row>
    <row r="9" spans="1:11" x14ac:dyDescent="0.25">
      <c r="A9" s="87">
        <v>303</v>
      </c>
      <c r="B9" s="87">
        <v>2</v>
      </c>
      <c r="C9" s="87" t="s">
        <v>24</v>
      </c>
      <c r="D9" s="30">
        <v>132</v>
      </c>
      <c r="E9" s="30">
        <v>107</v>
      </c>
      <c r="F9" s="30">
        <v>122</v>
      </c>
      <c r="G9" s="87">
        <v>104</v>
      </c>
      <c r="H9" s="54">
        <v>113</v>
      </c>
      <c r="I9" s="54">
        <v>90</v>
      </c>
      <c r="J9" s="54">
        <v>113</v>
      </c>
      <c r="K9" s="54">
        <v>75</v>
      </c>
    </row>
    <row r="10" spans="1:11" x14ac:dyDescent="0.25">
      <c r="A10" s="87">
        <v>318</v>
      </c>
      <c r="B10" s="87">
        <v>2</v>
      </c>
      <c r="C10" s="87" t="s">
        <v>24</v>
      </c>
      <c r="D10" s="30">
        <v>125</v>
      </c>
      <c r="E10" s="30">
        <v>109</v>
      </c>
      <c r="F10" s="30">
        <v>119</v>
      </c>
      <c r="G10" s="87">
        <v>113</v>
      </c>
      <c r="H10" s="54">
        <v>94</v>
      </c>
      <c r="I10" s="54">
        <v>101</v>
      </c>
      <c r="J10" s="54">
        <v>75</v>
      </c>
      <c r="K10" s="54">
        <v>81</v>
      </c>
    </row>
    <row r="11" spans="1:11" x14ac:dyDescent="0.25">
      <c r="A11" s="87">
        <v>329</v>
      </c>
      <c r="B11" s="87">
        <v>3</v>
      </c>
      <c r="C11" s="87" t="s">
        <v>24</v>
      </c>
      <c r="D11" s="30">
        <v>126</v>
      </c>
      <c r="E11" s="30">
        <v>134</v>
      </c>
      <c r="F11" s="30">
        <v>134</v>
      </c>
      <c r="G11" s="87">
        <v>140</v>
      </c>
      <c r="H11" s="54">
        <v>129</v>
      </c>
      <c r="I11" s="54">
        <v>85</v>
      </c>
      <c r="J11" s="54">
        <v>114</v>
      </c>
      <c r="K11" s="54" t="s">
        <v>219</v>
      </c>
    </row>
    <row r="12" spans="1:11" x14ac:dyDescent="0.25">
      <c r="A12" s="87">
        <v>346</v>
      </c>
      <c r="B12" s="87">
        <v>1</v>
      </c>
      <c r="C12" s="87" t="s">
        <v>24</v>
      </c>
      <c r="D12" s="30">
        <v>117</v>
      </c>
      <c r="E12" s="30">
        <v>118</v>
      </c>
      <c r="F12" s="30">
        <v>119</v>
      </c>
      <c r="G12" s="87">
        <v>88</v>
      </c>
      <c r="H12" s="54">
        <v>93</v>
      </c>
      <c r="I12" s="54">
        <v>82</v>
      </c>
      <c r="J12" s="54">
        <v>71</v>
      </c>
      <c r="K12" s="54">
        <v>70</v>
      </c>
    </row>
    <row r="13" spans="1:11" x14ac:dyDescent="0.25">
      <c r="A13" s="87">
        <v>350</v>
      </c>
      <c r="B13" s="87">
        <v>2</v>
      </c>
      <c r="C13" s="87" t="s">
        <v>24</v>
      </c>
      <c r="D13" s="30">
        <v>98</v>
      </c>
      <c r="E13" s="30">
        <v>75</v>
      </c>
      <c r="F13" s="30">
        <v>85</v>
      </c>
      <c r="G13" s="87">
        <v>90</v>
      </c>
      <c r="H13" s="54">
        <v>101</v>
      </c>
      <c r="I13" s="54">
        <v>89</v>
      </c>
      <c r="J13" s="54">
        <v>71</v>
      </c>
      <c r="K13" s="54">
        <v>72</v>
      </c>
    </row>
    <row r="14" spans="1:11" x14ac:dyDescent="0.25">
      <c r="A14" s="87">
        <v>405</v>
      </c>
      <c r="B14" s="87">
        <v>2</v>
      </c>
      <c r="C14" s="87" t="s">
        <v>24</v>
      </c>
      <c r="D14" s="30">
        <v>130</v>
      </c>
      <c r="E14" s="30">
        <v>119</v>
      </c>
      <c r="F14" s="30">
        <v>128</v>
      </c>
      <c r="G14" s="87">
        <v>93</v>
      </c>
      <c r="H14" s="54">
        <v>110</v>
      </c>
      <c r="I14" s="54">
        <v>93</v>
      </c>
      <c r="J14" s="54">
        <v>101</v>
      </c>
      <c r="K14" s="54">
        <v>105</v>
      </c>
    </row>
    <row r="15" spans="1:11" x14ac:dyDescent="0.25">
      <c r="A15" s="87">
        <v>423</v>
      </c>
      <c r="B15" s="87">
        <v>2</v>
      </c>
      <c r="C15" s="87" t="s">
        <v>24</v>
      </c>
      <c r="D15" s="30">
        <v>128</v>
      </c>
      <c r="E15" s="30">
        <v>119</v>
      </c>
      <c r="F15" s="30">
        <v>127</v>
      </c>
      <c r="G15" s="87">
        <v>83</v>
      </c>
      <c r="H15" s="54">
        <v>107</v>
      </c>
      <c r="I15" s="54">
        <v>85</v>
      </c>
      <c r="J15" s="54">
        <v>88</v>
      </c>
      <c r="K15" s="54">
        <v>105</v>
      </c>
    </row>
    <row r="16" spans="1:11" x14ac:dyDescent="0.25">
      <c r="A16" s="87">
        <v>433</v>
      </c>
      <c r="B16" s="87">
        <v>1</v>
      </c>
      <c r="C16" s="87" t="s">
        <v>24</v>
      </c>
      <c r="D16" s="30">
        <v>107</v>
      </c>
      <c r="E16" s="30">
        <v>135</v>
      </c>
      <c r="F16" s="30">
        <v>123</v>
      </c>
      <c r="G16" s="87">
        <v>119</v>
      </c>
      <c r="H16" s="54">
        <v>93</v>
      </c>
      <c r="I16" s="54">
        <v>93</v>
      </c>
      <c r="J16" s="54">
        <v>125</v>
      </c>
      <c r="K16" s="54">
        <v>115</v>
      </c>
    </row>
    <row r="17" spans="1:11" x14ac:dyDescent="0.25">
      <c r="A17" s="87">
        <v>457</v>
      </c>
      <c r="B17" s="87">
        <v>2</v>
      </c>
      <c r="C17" s="87" t="s">
        <v>24</v>
      </c>
      <c r="D17" s="30">
        <v>137</v>
      </c>
      <c r="E17" s="30">
        <v>128</v>
      </c>
      <c r="F17" s="30">
        <v>137</v>
      </c>
      <c r="G17" s="87">
        <v>127</v>
      </c>
      <c r="H17" s="54">
        <v>141</v>
      </c>
      <c r="I17" s="54">
        <v>70</v>
      </c>
      <c r="J17" s="54">
        <v>87</v>
      </c>
      <c r="K17" s="54">
        <v>87</v>
      </c>
    </row>
    <row r="20" spans="1:11" x14ac:dyDescent="0.25">
      <c r="F20" s="85" t="s">
        <v>87</v>
      </c>
      <c r="G20" s="84" t="s">
        <v>81</v>
      </c>
      <c r="H20" s="84" t="s">
        <v>80</v>
      </c>
      <c r="I20" s="84" t="s">
        <v>79</v>
      </c>
    </row>
    <row r="21" spans="1:11" x14ac:dyDescent="0.25">
      <c r="F21" s="87">
        <v>106</v>
      </c>
      <c r="G21" s="30">
        <v>112</v>
      </c>
      <c r="H21" s="30">
        <v>117</v>
      </c>
      <c r="I21" s="30">
        <v>106</v>
      </c>
    </row>
    <row r="22" spans="1:11" x14ac:dyDescent="0.25">
      <c r="F22" s="87">
        <v>114</v>
      </c>
      <c r="G22" s="30">
        <v>114</v>
      </c>
      <c r="H22" s="30">
        <v>106</v>
      </c>
      <c r="I22" s="30">
        <v>119</v>
      </c>
    </row>
    <row r="23" spans="1:11" x14ac:dyDescent="0.25">
      <c r="F23" s="87">
        <v>103</v>
      </c>
      <c r="G23" s="30">
        <v>120</v>
      </c>
      <c r="H23" s="30">
        <v>111</v>
      </c>
      <c r="I23" s="30">
        <v>123</v>
      </c>
    </row>
    <row r="24" spans="1:11" x14ac:dyDescent="0.25">
      <c r="F24" s="87">
        <v>129</v>
      </c>
      <c r="G24" s="30">
        <v>125</v>
      </c>
      <c r="H24" s="30">
        <v>111</v>
      </c>
      <c r="I24" s="30">
        <v>132</v>
      </c>
    </row>
    <row r="25" spans="1:11" x14ac:dyDescent="0.25">
      <c r="F25" s="87">
        <v>117</v>
      </c>
      <c r="G25" s="30">
        <v>117</v>
      </c>
      <c r="H25" s="30">
        <v>101</v>
      </c>
      <c r="I25" s="30">
        <v>131</v>
      </c>
    </row>
    <row r="26" spans="1:11" x14ac:dyDescent="0.25">
      <c r="F26" s="87">
        <v>84</v>
      </c>
      <c r="G26" s="30">
        <v>128</v>
      </c>
      <c r="H26" s="30">
        <v>140</v>
      </c>
      <c r="I26" s="30">
        <v>111</v>
      </c>
    </row>
    <row r="27" spans="1:11" x14ac:dyDescent="0.25">
      <c r="F27" s="87">
        <v>95</v>
      </c>
      <c r="G27" s="30">
        <v>115</v>
      </c>
      <c r="H27" s="30">
        <v>100</v>
      </c>
      <c r="I27" s="30">
        <v>128</v>
      </c>
    </row>
    <row r="28" spans="1:11" x14ac:dyDescent="0.25">
      <c r="F28" s="87">
        <v>104</v>
      </c>
      <c r="G28" s="30">
        <v>122</v>
      </c>
      <c r="H28" s="30">
        <v>107</v>
      </c>
      <c r="I28" s="30">
        <v>132</v>
      </c>
    </row>
    <row r="29" spans="1:11" x14ac:dyDescent="0.25">
      <c r="F29" s="87">
        <v>113</v>
      </c>
      <c r="G29" s="30">
        <v>119</v>
      </c>
      <c r="H29" s="30">
        <v>109</v>
      </c>
      <c r="I29" s="30">
        <v>125</v>
      </c>
    </row>
    <row r="30" spans="1:11" x14ac:dyDescent="0.25">
      <c r="F30" s="87">
        <v>140</v>
      </c>
      <c r="G30" s="30">
        <v>134</v>
      </c>
      <c r="H30" s="30">
        <v>134</v>
      </c>
      <c r="I30" s="30">
        <v>126</v>
      </c>
    </row>
    <row r="31" spans="1:11" x14ac:dyDescent="0.25">
      <c r="F31" s="87">
        <v>88</v>
      </c>
      <c r="G31" s="30">
        <v>119</v>
      </c>
      <c r="H31" s="30">
        <v>118</v>
      </c>
      <c r="I31" s="30">
        <v>117</v>
      </c>
    </row>
    <row r="32" spans="1:11" x14ac:dyDescent="0.25">
      <c r="F32" s="87">
        <v>90</v>
      </c>
      <c r="G32" s="30">
        <v>85</v>
      </c>
      <c r="H32" s="30">
        <v>75</v>
      </c>
      <c r="I32" s="30">
        <v>98</v>
      </c>
    </row>
    <row r="33" spans="5:10" x14ac:dyDescent="0.25">
      <c r="F33" s="87">
        <v>93</v>
      </c>
      <c r="G33" s="30">
        <v>128</v>
      </c>
      <c r="H33" s="30">
        <v>119</v>
      </c>
      <c r="I33" s="30">
        <v>130</v>
      </c>
    </row>
    <row r="34" spans="5:10" x14ac:dyDescent="0.25">
      <c r="F34" s="87">
        <v>83</v>
      </c>
      <c r="G34" s="30">
        <v>127</v>
      </c>
      <c r="H34" s="30">
        <v>119</v>
      </c>
      <c r="I34" s="30">
        <v>128</v>
      </c>
    </row>
    <row r="35" spans="5:10" x14ac:dyDescent="0.25">
      <c r="F35" s="87">
        <v>119</v>
      </c>
      <c r="G35" s="30">
        <v>123</v>
      </c>
      <c r="H35" s="30">
        <v>135</v>
      </c>
      <c r="I35" s="30">
        <v>107</v>
      </c>
    </row>
    <row r="36" spans="5:10" x14ac:dyDescent="0.25">
      <c r="F36" s="87">
        <v>127</v>
      </c>
      <c r="G36" s="30">
        <v>137</v>
      </c>
      <c r="H36" s="30">
        <v>128</v>
      </c>
      <c r="I36" s="30">
        <v>137</v>
      </c>
    </row>
    <row r="37" spans="5:10" x14ac:dyDescent="0.25">
      <c r="G37" t="s">
        <v>244</v>
      </c>
    </row>
    <row r="38" spans="5:10" x14ac:dyDescent="0.25">
      <c r="E38" t="s">
        <v>242</v>
      </c>
      <c r="F38">
        <f>CORREL(F21:F36,G21:G36)</f>
        <v>0.35935361943353328</v>
      </c>
      <c r="G38" s="30">
        <v>0.17199999999999999</v>
      </c>
    </row>
    <row r="39" spans="5:10" x14ac:dyDescent="0.25">
      <c r="E39" t="s">
        <v>80</v>
      </c>
      <c r="F39">
        <f>CORREL(F21:F36,H21:H36)</f>
        <v>0.22114775818999749</v>
      </c>
      <c r="G39" s="30">
        <v>0.41</v>
      </c>
    </row>
    <row r="40" spans="5:10" x14ac:dyDescent="0.25">
      <c r="E40" t="s">
        <v>79</v>
      </c>
      <c r="F40">
        <f>CORREL(F21:F36,I21:I36)</f>
        <v>0.33587163177452678</v>
      </c>
      <c r="G40" s="30">
        <v>0.20300000000000001</v>
      </c>
    </row>
    <row r="45" spans="5:10" x14ac:dyDescent="0.25">
      <c r="F45" s="85" t="s">
        <v>87</v>
      </c>
      <c r="G45" s="2" t="s">
        <v>243</v>
      </c>
      <c r="H45" s="2" t="s">
        <v>245</v>
      </c>
      <c r="I45" s="2" t="s">
        <v>246</v>
      </c>
      <c r="J45" s="2" t="s">
        <v>247</v>
      </c>
    </row>
    <row r="46" spans="5:10" x14ac:dyDescent="0.25">
      <c r="F46" s="87">
        <v>106</v>
      </c>
      <c r="G46" s="54">
        <v>94</v>
      </c>
      <c r="H46" s="54">
        <v>101</v>
      </c>
      <c r="I46" s="54">
        <v>98</v>
      </c>
      <c r="J46" s="54">
        <v>88</v>
      </c>
    </row>
    <row r="47" spans="5:10" x14ac:dyDescent="0.25">
      <c r="F47" s="87">
        <v>114</v>
      </c>
      <c r="G47" s="54"/>
      <c r="H47" s="54"/>
      <c r="I47" s="54">
        <v>98</v>
      </c>
      <c r="J47" s="54"/>
    </row>
    <row r="48" spans="5:10" x14ac:dyDescent="0.25">
      <c r="F48" s="87">
        <v>103</v>
      </c>
      <c r="G48" s="54">
        <v>120</v>
      </c>
      <c r="H48" s="54">
        <v>93</v>
      </c>
      <c r="I48" s="54">
        <v>83</v>
      </c>
      <c r="J48" s="54">
        <v>110</v>
      </c>
    </row>
    <row r="49" spans="3:10" x14ac:dyDescent="0.25">
      <c r="F49" s="87">
        <v>129</v>
      </c>
      <c r="G49" s="54">
        <v>104</v>
      </c>
      <c r="H49" s="54">
        <v>122</v>
      </c>
      <c r="I49" s="54">
        <v>89</v>
      </c>
      <c r="J49" s="54">
        <v>77</v>
      </c>
    </row>
    <row r="50" spans="3:10" x14ac:dyDescent="0.25">
      <c r="F50" s="87">
        <v>117</v>
      </c>
      <c r="G50" s="54">
        <v>105</v>
      </c>
      <c r="H50" s="54">
        <v>85</v>
      </c>
      <c r="I50" s="54">
        <v>91</v>
      </c>
      <c r="J50" s="54">
        <v>75</v>
      </c>
    </row>
    <row r="51" spans="3:10" x14ac:dyDescent="0.25">
      <c r="F51" s="87">
        <v>84</v>
      </c>
      <c r="G51" s="54"/>
      <c r="H51" s="54">
        <v>93</v>
      </c>
      <c r="I51" s="54">
        <v>110</v>
      </c>
      <c r="J51" s="54">
        <v>105</v>
      </c>
    </row>
    <row r="52" spans="3:10" x14ac:dyDescent="0.25">
      <c r="F52" s="87">
        <v>95</v>
      </c>
      <c r="G52" s="54">
        <v>136</v>
      </c>
      <c r="H52" s="54">
        <v>118</v>
      </c>
      <c r="I52" s="54">
        <v>98</v>
      </c>
      <c r="J52" s="54">
        <v>129</v>
      </c>
    </row>
    <row r="53" spans="3:10" x14ac:dyDescent="0.25">
      <c r="F53" s="87">
        <v>104</v>
      </c>
      <c r="G53" s="54">
        <v>113</v>
      </c>
      <c r="H53" s="54">
        <v>90</v>
      </c>
      <c r="I53" s="54">
        <v>113</v>
      </c>
      <c r="J53" s="54">
        <v>75</v>
      </c>
    </row>
    <row r="54" spans="3:10" x14ac:dyDescent="0.25">
      <c r="F54" s="87">
        <v>113</v>
      </c>
      <c r="G54" s="54">
        <v>94</v>
      </c>
      <c r="H54" s="54">
        <v>101</v>
      </c>
      <c r="I54" s="54">
        <v>75</v>
      </c>
      <c r="J54" s="54">
        <v>81</v>
      </c>
    </row>
    <row r="55" spans="3:10" x14ac:dyDescent="0.25">
      <c r="F55" s="87">
        <v>140</v>
      </c>
      <c r="G55" s="54">
        <v>129</v>
      </c>
      <c r="H55" s="54">
        <v>85</v>
      </c>
      <c r="I55" s="54">
        <v>114</v>
      </c>
      <c r="J55" s="54"/>
    </row>
    <row r="56" spans="3:10" x14ac:dyDescent="0.25">
      <c r="F56" s="87">
        <v>88</v>
      </c>
      <c r="G56" s="54">
        <v>93</v>
      </c>
      <c r="H56" s="54">
        <v>82</v>
      </c>
      <c r="I56" s="54">
        <v>71</v>
      </c>
      <c r="J56" s="54">
        <v>70</v>
      </c>
    </row>
    <row r="57" spans="3:10" x14ac:dyDescent="0.25">
      <c r="F57" s="87">
        <v>90</v>
      </c>
      <c r="G57" s="54">
        <v>101</v>
      </c>
      <c r="H57" s="54">
        <v>89</v>
      </c>
      <c r="I57" s="54">
        <v>71</v>
      </c>
      <c r="J57" s="54">
        <v>72</v>
      </c>
    </row>
    <row r="58" spans="3:10" x14ac:dyDescent="0.25">
      <c r="F58" s="87">
        <v>93</v>
      </c>
      <c r="G58" s="54">
        <v>110</v>
      </c>
      <c r="H58" s="54">
        <v>93</v>
      </c>
      <c r="I58" s="54">
        <v>101</v>
      </c>
      <c r="J58" s="54">
        <v>105</v>
      </c>
    </row>
    <row r="59" spans="3:10" x14ac:dyDescent="0.25">
      <c r="F59" s="87">
        <v>83</v>
      </c>
      <c r="G59" s="54">
        <v>107</v>
      </c>
      <c r="H59" s="54">
        <v>85</v>
      </c>
      <c r="I59" s="54">
        <v>88</v>
      </c>
      <c r="J59" s="54">
        <v>105</v>
      </c>
    </row>
    <row r="60" spans="3:10" x14ac:dyDescent="0.25">
      <c r="F60" s="87">
        <v>119</v>
      </c>
      <c r="G60" s="54">
        <v>93</v>
      </c>
      <c r="H60" s="54">
        <v>93</v>
      </c>
      <c r="I60" s="54">
        <v>125</v>
      </c>
      <c r="J60" s="54">
        <v>115</v>
      </c>
    </row>
    <row r="61" spans="3:10" x14ac:dyDescent="0.25">
      <c r="F61" s="87">
        <v>127</v>
      </c>
      <c r="G61" s="54">
        <v>141</v>
      </c>
      <c r="H61" s="54">
        <v>70</v>
      </c>
      <c r="I61" s="54">
        <v>87</v>
      </c>
      <c r="J61" s="54">
        <v>87</v>
      </c>
    </row>
    <row r="62" spans="3:10" x14ac:dyDescent="0.25">
      <c r="H62" s="88" t="s">
        <v>244</v>
      </c>
    </row>
    <row r="63" spans="3:10" x14ac:dyDescent="0.25">
      <c r="C63" s="2" t="s">
        <v>143</v>
      </c>
      <c r="G63">
        <f>CORREL(F46:F61,G46:G61)</f>
        <v>0.26999856513753329</v>
      </c>
      <c r="H63" s="54">
        <v>0.35099999999999998</v>
      </c>
    </row>
    <row r="64" spans="3:10" x14ac:dyDescent="0.25">
      <c r="C64" s="2" t="s">
        <v>144</v>
      </c>
      <c r="G64">
        <f>CORREL(F46:F61,H46:H61)</f>
        <v>1.7303312242190134E-2</v>
      </c>
      <c r="H64" s="54">
        <v>0.95099999999999996</v>
      </c>
    </row>
    <row r="65" spans="3:8" x14ac:dyDescent="0.25">
      <c r="C65" s="2" t="s">
        <v>145</v>
      </c>
      <c r="G65">
        <f>CORREL(F46:F61,I46:I61)</f>
        <v>0.27349921417696721</v>
      </c>
      <c r="H65" s="54">
        <v>0.30499999999999999</v>
      </c>
    </row>
    <row r="66" spans="3:8" x14ac:dyDescent="0.25">
      <c r="C66" s="2" t="s">
        <v>146</v>
      </c>
      <c r="G66">
        <f>CORREL(F46:F61,J46:J61)</f>
        <v>-0.22890302573706311</v>
      </c>
      <c r="H66" s="54">
        <v>0.43099999999999999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05-30-2014_selected_subjects</vt:lpstr>
      <vt:lpstr>ASD-16_TD-16_matched</vt:lpstr>
      <vt:lpstr>Sheet1</vt:lpstr>
      <vt:lpstr>pivot_table_WIATII_scores</vt:lpstr>
      <vt:lpstr>sheet_for_pivot_table</vt:lpstr>
      <vt:lpstr>ASD Behavioral Correlations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Katherine M</dc:creator>
  <cp:lastModifiedBy>Samantha Mitsven</cp:lastModifiedBy>
  <dcterms:created xsi:type="dcterms:W3CDTF">2014-05-30T18:00:49Z</dcterms:created>
  <dcterms:modified xsi:type="dcterms:W3CDTF">2016-03-12T02:33:20Z</dcterms:modified>
</cp:coreProperties>
</file>