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\Documents\"/>
    </mc:Choice>
  </mc:AlternateContent>
  <xr:revisionPtr revIDLastSave="0" documentId="13_ncr:1_{C0F0C73A-3A0C-4B79-92E4-1A0D8A31C3BE}" xr6:coauthVersionLast="44" xr6:coauthVersionMax="44" xr10:uidLastSave="{00000000-0000-0000-0000-000000000000}"/>
  <bookViews>
    <workbookView xWindow="-110" yWindow="-110" windowWidth="19420" windowHeight="10420" activeTab="4" xr2:uid="{00000000-000D-0000-FFFF-FFFF00000000}"/>
  </bookViews>
  <sheets>
    <sheet name="categories" sheetId="2" r:id="rId1"/>
    <sheet name="subcategories" sheetId="3" r:id="rId2"/>
    <sheet name="time" sheetId="4" r:id="rId3"/>
    <sheet name="kickstarter" sheetId="1" r:id="rId4"/>
    <sheet name="bonus" sheetId="5" r:id="rId5"/>
  </sheets>
  <definedNames>
    <definedName name="_xlnm._FilterDatabase" localSheetId="3" hidden="1">kickstarter!$A$1:$N$4115</definedName>
  </definedName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C2" i="5"/>
  <c r="D3" i="5"/>
  <c r="D2" i="5"/>
  <c r="C3" i="5"/>
  <c r="B3" i="5"/>
  <c r="B2" i="5"/>
  <c r="D13" i="5"/>
  <c r="D12" i="5"/>
  <c r="D11" i="5"/>
  <c r="D10" i="5"/>
  <c r="D9" i="5"/>
  <c r="D8" i="5"/>
  <c r="D7" i="5"/>
  <c r="D6" i="5"/>
  <c r="D5" i="5"/>
  <c r="D4" i="5"/>
  <c r="C13" i="5"/>
  <c r="C12" i="5"/>
  <c r="C11" i="5"/>
  <c r="C10" i="5"/>
  <c r="C9" i="5"/>
  <c r="C8" i="5"/>
  <c r="C7" i="5"/>
  <c r="C6" i="5"/>
  <c r="C5" i="5"/>
  <c r="C4" i="5"/>
  <c r="B13" i="5"/>
  <c r="B12" i="5"/>
  <c r="B11" i="5"/>
  <c r="B10" i="5"/>
  <c r="B9" i="5"/>
  <c r="B8" i="5"/>
  <c r="B7" i="5"/>
  <c r="B6" i="5"/>
  <c r="B5" i="5"/>
  <c r="B4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<sst xmlns="http://schemas.openxmlformats.org/spreadsheetml/2006/main" count="24821" uniqueCount="8400">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</sst>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1" fillId="0" borderId="0" xfId="0" applyNumberFormat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theme="5"/>
        </patternFill>
      </fill>
    </dxf>
    <dxf>
      <font>
        <color theme="7" tint="0.39994506668294322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[StarterBook.xlsx]categories!PivotTable1</c:name>
    <c:fmtId val="4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07-4ABF-8A05-63CF4E493020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07-4ABF-8A05-63CF4E493020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07-4ABF-8A05-63CF4E493020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07-4ABF-8A05-63CF4E493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6208128"/>
        <c:axId val="551215088"/>
      </c:barChart>
      <c:catAx>
        <c:axId val="61620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15088"/>
        <c:crosses val="autoZero"/>
        <c:auto val="1"/>
        <c:lblAlgn val="ctr"/>
        <c:lblOffset val="100"/>
        <c:noMultiLvlLbl val="0"/>
      </c:catAx>
      <c:valAx>
        <c:axId val="551215088"/>
        <c:scaling>
          <c:orientation val="minMax"/>
          <c:max val="1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208128"/>
        <c:crosses val="autoZero"/>
        <c:crossBetween val="between"/>
        <c:majorUnit val="2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[StarterBook.xlsx]subcategories!PivotTable2</c:name>
    <c:fmtId val="3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subcategories!$B$4:$B$5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1C-49F2-A28E-7E659EAFA162}"/>
            </c:ext>
          </c:extLst>
        </c:ser>
        <c:ser>
          <c:idx val="1"/>
          <c:order val="1"/>
          <c:tx>
            <c:strRef>
              <c:f>subcategories!$C$4:$C$5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1C-49F2-A28E-7E659EAFA162}"/>
            </c:ext>
          </c:extLst>
        </c:ser>
        <c:ser>
          <c:idx val="2"/>
          <c:order val="2"/>
          <c:tx>
            <c:strRef>
              <c:f>subcategories!$D$4:$D$5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1C-49F2-A28E-7E659EAFA162}"/>
            </c:ext>
          </c:extLst>
        </c:ser>
        <c:ser>
          <c:idx val="3"/>
          <c:order val="3"/>
          <c:tx>
            <c:strRef>
              <c:f>subcategories!$E$4:$E$5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1C-49F2-A28E-7E659EAFA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0515296"/>
        <c:axId val="631594512"/>
      </c:barChart>
      <c:catAx>
        <c:axId val="63051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594512"/>
        <c:crosses val="autoZero"/>
        <c:auto val="1"/>
        <c:lblAlgn val="ctr"/>
        <c:lblOffset val="100"/>
        <c:noMultiLvlLbl val="0"/>
      </c:catAx>
      <c:valAx>
        <c:axId val="63159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1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[StarterBook.xlsx]time!PivotTable3</c:name>
    <c:fmtId val="1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24-4E69-8C77-B9147DC110E0}"/>
            </c:ext>
          </c:extLst>
        </c:ser>
        <c:ser>
          <c:idx val="1"/>
          <c:order val="1"/>
          <c:tx>
            <c:strRef>
              <c:f>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24-4E69-8C77-B9147DC110E0}"/>
            </c:ext>
          </c:extLst>
        </c:ser>
        <c:ser>
          <c:idx val="2"/>
          <c:order val="2"/>
          <c:tx>
            <c:strRef>
              <c:f>time!$D$4:$D$5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24-4E69-8C77-B9147DC110E0}"/>
            </c:ext>
          </c:extLst>
        </c:ser>
        <c:ser>
          <c:idx val="3"/>
          <c:order val="3"/>
          <c:tx>
            <c:strRef>
              <c:f>time!$E$4:$E$5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24-4E69-8C77-B9147DC11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986576"/>
        <c:axId val="631569968"/>
      </c:lineChart>
      <c:catAx>
        <c:axId val="62798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569968"/>
        <c:crosses val="autoZero"/>
        <c:auto val="1"/>
        <c:lblAlgn val="ctr"/>
        <c:lblOffset val="100"/>
        <c:noMultiLvlLbl val="0"/>
      </c:catAx>
      <c:valAx>
        <c:axId val="63156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8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of Kickstarter Projects by Goal Amount and Status</a:t>
            </a:r>
          </a:p>
        </c:rich>
      </c:tx>
      <c:layout>
        <c:manualLayout>
          <c:xMode val="edge"/>
          <c:yMode val="edge"/>
          <c:x val="0.1443157500049336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E-49BF-A230-E475FD76C464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AE-49BF-A230-E475FD76C464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AE-49BF-A230-E475FD76C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796736"/>
        <c:axId val="398876640"/>
      </c:lineChart>
      <c:catAx>
        <c:axId val="84979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876640"/>
        <c:crosses val="autoZero"/>
        <c:auto val="1"/>
        <c:lblAlgn val="ctr"/>
        <c:lblOffset val="100"/>
        <c:noMultiLvlLbl val="0"/>
      </c:catAx>
      <c:valAx>
        <c:axId val="3988766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79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1</xdr:row>
      <xdr:rowOff>82550</xdr:rowOff>
    </xdr:from>
    <xdr:to>
      <xdr:col>13</xdr:col>
      <xdr:colOff>520700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A28F3B-6000-4390-B53C-103062E8D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2</xdr:row>
      <xdr:rowOff>63500</xdr:rowOff>
    </xdr:from>
    <xdr:to>
      <xdr:col>20</xdr:col>
      <xdr:colOff>527050</xdr:colOff>
      <xdr:row>19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E76DE6-E23B-4446-8BE6-B3F00A91C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152400</xdr:rowOff>
    </xdr:from>
    <xdr:to>
      <xdr:col>13</xdr:col>
      <xdr:colOff>476250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B0916A-CB83-4D1E-AEF0-7D30CEAF7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212725</xdr:colOff>
      <xdr:row>13</xdr:row>
      <xdr:rowOff>107950</xdr:rowOff>
    </xdr:from>
    <xdr:to>
      <xdr:col>4</xdr:col>
      <xdr:colOff>952500</xdr:colOff>
      <xdr:row>28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78BDBC-51AD-4ACC-8700-15BF3F357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" refreshedDate="43726.460294444441" createdVersion="6" refreshedVersion="6" minRefreshableVersion="3" recordCount="4114" xr:uid="{9E58459C-80D2-4D39-B397-B4F4EF885DF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" refreshedDate="43726.474135648146" createdVersion="6" refreshedVersion="6" minRefreshableVersion="3" recordCount="4114" xr:uid="{03DD528F-0FF4-4545-A375-966005E1191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881CC3-D68E-4639-855C-82EA24023298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F65145-1518-4D8A-8EF3-B46FE5B658F1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id" fld="0" subtotal="count" baseField="17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5C1719-DA19-4415-85B3-B0BFE02DAE26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0" baseItem="37891536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1378E-B8BD-4364-A3E5-4718320EE17A}">
  <dimension ref="A1:F14"/>
  <sheetViews>
    <sheetView topLeftCell="A2" workbookViewId="0">
      <selection activeCell="E20" sqref="E20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8223</v>
      </c>
      <c r="B1" t="s">
        <v>8323</v>
      </c>
    </row>
    <row r="3" spans="1:6" x14ac:dyDescent="0.35">
      <c r="A3" s="6" t="s">
        <v>8322</v>
      </c>
      <c r="B3" s="6" t="s">
        <v>8321</v>
      </c>
    </row>
    <row r="4" spans="1:6" x14ac:dyDescent="0.3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5">
      <c r="A5" s="7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7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7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7" t="s">
        <v>8314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7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E7F0B-5E1C-4F5D-B6A5-814E72657CC9}">
  <dimension ref="A1:F47"/>
  <sheetViews>
    <sheetView topLeftCell="F2" workbookViewId="0">
      <selection activeCell="E6" sqref="E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8308</v>
      </c>
      <c r="B1" t="s">
        <v>8323</v>
      </c>
    </row>
    <row r="2" spans="1:6" x14ac:dyDescent="0.35">
      <c r="A2" s="6" t="s">
        <v>8223</v>
      </c>
      <c r="B2" t="s">
        <v>8323</v>
      </c>
    </row>
    <row r="4" spans="1:6" x14ac:dyDescent="0.35">
      <c r="A4" s="6" t="s">
        <v>8322</v>
      </c>
      <c r="B4" s="6" t="s">
        <v>8321</v>
      </c>
    </row>
    <row r="5" spans="1:6" x14ac:dyDescent="0.3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8325</v>
      </c>
      <c r="B7" s="8">
        <v>20</v>
      </c>
      <c r="C7" s="8"/>
      <c r="D7" s="8"/>
      <c r="E7" s="8"/>
      <c r="F7" s="8">
        <v>20</v>
      </c>
    </row>
    <row r="8" spans="1:6" x14ac:dyDescent="0.35">
      <c r="A8" s="7" t="s">
        <v>8326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8328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7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8331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7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7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7" t="s">
        <v>8340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7" t="s">
        <v>8350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7" t="s">
        <v>8353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7" t="s">
        <v>8354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7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7" t="s">
        <v>8358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7" t="s">
        <v>8359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7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7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7" t="s">
        <v>8364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22DB6-04BE-4DBD-9363-B085027010B7}">
  <dimension ref="A1:F18"/>
  <sheetViews>
    <sheetView workbookViewId="0">
      <selection activeCell="H20" sqref="H20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8308</v>
      </c>
      <c r="B1" t="s">
        <v>8323</v>
      </c>
    </row>
    <row r="2" spans="1:6" x14ac:dyDescent="0.35">
      <c r="A2" s="6" t="s">
        <v>8379</v>
      </c>
      <c r="B2" t="s">
        <v>8323</v>
      </c>
    </row>
    <row r="4" spans="1:6" x14ac:dyDescent="0.35">
      <c r="A4" s="6" t="s">
        <v>8322</v>
      </c>
      <c r="B4" s="6" t="s">
        <v>8321</v>
      </c>
    </row>
    <row r="5" spans="1:6" x14ac:dyDescent="0.3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12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35">
      <c r="A7" s="12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5">
      <c r="A8" s="12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5">
      <c r="A9" s="12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5">
      <c r="A10" s="12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35">
      <c r="A11" s="12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35">
      <c r="A12" s="12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35">
      <c r="A13" s="12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35">
      <c r="A14" s="12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35">
      <c r="A15" s="12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35">
      <c r="A16" s="12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35">
      <c r="A17" s="12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35">
      <c r="A18" s="12" t="s">
        <v>8320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D2" sqref="D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19.453125" customWidth="1"/>
    <col min="13" max="13" width="15.08984375" customWidth="1"/>
    <col min="14" max="14" width="41.1796875" customWidth="1"/>
    <col min="15" max="15" width="9.54296875" bestFit="1" customWidth="1"/>
    <col min="17" max="17" width="12.81640625" customWidth="1"/>
    <col min="18" max="18" width="18" customWidth="1"/>
    <col min="19" max="19" width="23.90625" style="9" customWidth="1"/>
    <col min="20" max="20" width="20.90625" style="9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0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tr">
        <f>LEFT(N2,FIND("/",N2,1)-1)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LEFT(N3,FIND("/",N3,1)-1)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LEFT(N67,FIND("/",N67,1)-1)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LEFT(N131,FIND("/",N131,1)-1)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LEFT(N195,FIND("/",N195,1)-1)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LEFT(N259,FIND("/",N259,1)-1)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LEFT(N323,FIND("/",N323,1)-1)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LEFT(N387,FIND("/",N387,1)-1)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LEFT(N451,FIND("/",N451,1)-1)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LEFT(N515,FIND("/",N515,1)-1)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LEFT(N579,FIND("/",N579,1)-1)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LEFT(N643,FIND("/",N643,1)-1)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LEFT(N707,FIND("/",N707,1)-1)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LEFT(N771,FIND("/",N771,1)-1)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LEFT(N835,FIND("/",N835,1)-1)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LEFT(N899,FIND("/",N899,1)-1)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LEFT(N963,FIND("/",N963,1)-1)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LEFT(N1027,FIND("/",N1027,1)-1)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LEFT(N1091,FIND("/",N1091,1)-1)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LEFT(N1155,FIND("/",N1155,1)-1)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LEFT(N1219,FIND("/",N1219,1)-1)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LEFT(N1283,FIND("/",N1283,1)-1)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LEFT(N1347,FIND("/",N1347,1)-1)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LEFT(N1411,FIND("/",N1411,1)-1)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LEFT(N1475,FIND("/",N1475,1)-1)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LEFT(N1539,FIND("/",N1539,1)-1)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LEFT(N1603,FIND("/",N1603,1)-1)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LEFT(N1667,FIND("/",N1667,1)-1)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LEFT(N1731,FIND("/",N1731,1)-1)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LEFT(N1795,FIND("/",N1795,1)-1)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LEFT(N1859,FIND("/",N1859,1)-1)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LEFT(N1923,FIND("/",N1923,1)-1)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LEFT(N1987,FIND("/",N1987,1)-1)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LEFT(N2051,FIND("/",N2051,1)-1)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LEFT(N2115,FIND("/",N2115,1)-1)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LEFT(N2179,FIND("/",N2179,1)-1)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LEFT(N2243,FIND("/",N2243,1)-1)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LEFT(N2307,FIND("/",N2307,1)-1)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LEFT(N2371,FIND("/",N2371,1)-1)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LEFT(N2435,FIND("/",N2435,1)-1)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LEFT(N2499,FIND("/",N2499,1)-1)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LEFT(N2563,FIND("/",N2563,1)-1)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LEFT(N2627,FIND("/",N2627,1)-1)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LEFT(N2691,FIND("/",N2691,1)-1)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LEFT(N2755,FIND("/",N2755,1)-1)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LEFT(N2819,FIND("/",N2819,1)-1)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LEFT(N2883,FIND("/",N2883,1)-1)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LEFT(N2947,FIND("/",N2947,1)-1)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LEFT(N3011,FIND("/",N3011,1)-1)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LEFT(N3075,FIND("/",N3075,1)-1)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LEFT(N3139,FIND("/",N3139,1)-1)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LEFT(N3203,FIND("/",N3203,1)-1)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LEFT(N3267,FIND("/",N3267,1)-1)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LEFT(N3331,FIND("/",N3331,1)-1)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LEFT(N3395,FIND("/",N3395,1)-1)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LEFT(N3459,FIND("/",N3459,1)-1)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LEFT(N3523,FIND("/",N3523,1)-1)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LEFT(N3587,FIND("/",N3587,1)-1)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LEFT(N3651,FIND("/",N3651,1)-1)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LEFT(N3715,FIND("/",N3715,1)-1)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LEFT(N3779,FIND("/",N3779,1)-1)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LEFT(N3843,FIND("/",N3843,1)-1)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LEFT(N3907,FIND("/",N3907,1)-1)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LEFT(N3971,FIND("/",N3971,1)-1)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LEFT(N4035,FIND("/",N4035,1)-1)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LEFT(N4099,FIND("/",N4099,1)-1)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N4115" xr:uid="{493A750C-4C73-45E7-94B4-7F00BBAD4C76}"/>
  <conditionalFormatting sqref="F1:F4115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AA0C2-42DE-40E3-94C8-5A739C0EF078}">
  <dimension ref="A1:H13"/>
  <sheetViews>
    <sheetView tabSelected="1" topLeftCell="A11" workbookViewId="0">
      <selection activeCell="F19" sqref="F19"/>
    </sheetView>
  </sheetViews>
  <sheetFormatPr defaultRowHeight="14.5" x14ac:dyDescent="0.35"/>
  <cols>
    <col min="1" max="1" width="28.6328125" customWidth="1"/>
    <col min="2" max="2" width="17.6328125" customWidth="1"/>
    <col min="3" max="3" width="15.453125" customWidth="1"/>
    <col min="4" max="4" width="18.36328125" customWidth="1"/>
    <col min="5" max="5" width="15.54296875" customWidth="1"/>
    <col min="6" max="6" width="19.1796875" customWidth="1"/>
    <col min="7" max="7" width="15.36328125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8399</v>
      </c>
      <c r="B2">
        <f>COUNTIFS(kickstarter!$D$2:$D$4115, "&lt; 1000",kickstarter!$F$2:$F$4115, "successful")</f>
        <v>322</v>
      </c>
      <c r="C2">
        <f>COUNTIFS(kickstarter!$D$2:$D$4115, "&lt; 1000",kickstarter!$F$2:$F$4115, "failed")</f>
        <v>113</v>
      </c>
      <c r="D2">
        <f>COUNTIFS(kickstarter!$D$2:$D$4115, "&lt; 1000",kickstarter!$F$2:$F$4115, 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8388</v>
      </c>
      <c r="B3">
        <f>COUNTIFS(kickstarter!$D$2:$D$4115, "&gt;= 1000",kickstarter!$F$2:$F$4115, "successful",kickstarter!$D$2:$D$4115, "&lt;=4999")</f>
        <v>932</v>
      </c>
      <c r="C3">
        <f>COUNTIFS(kickstarter!$D$2:$D$4115, "&gt;= 1000",kickstarter!$F$2:$F$4115, "failed",kickstarter!$D$2:$D$4115, "&lt;=4999")</f>
        <v>420</v>
      </c>
      <c r="D3">
        <f>COUNTIFS(kickstarter!$D$2:$D$4115, "&gt;= 1000",kickstarter!$F$2:$F$4115, "canceled",kickstarter!$D$2:$D$4115, 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t="s">
        <v>8389</v>
      </c>
      <c r="B4">
        <f>COUNTIFS(kickstarter!$D$2:$D$4115, "&gt; 4999",kickstarter!$F$2:$F$4115, "successful",kickstarter!$D$2:$D$4115, "&lt;=9999")</f>
        <v>381</v>
      </c>
      <c r="C4">
        <f>COUNTIFS(kickstarter!$D$2:$D$4115, "&gt; 4999",kickstarter!$F$2:$F$4115, "failed",kickstarter!$D$2:$D$4115, "&lt;=9999")</f>
        <v>283</v>
      </c>
      <c r="D4">
        <f>COUNTIFS(kickstarter!$D$2:$D$4115, "&gt; 4999",kickstarter!$F$2:$F$4115, "canceled",kickstarter!$D$2:$D$4115, 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8390</v>
      </c>
      <c r="B5">
        <f>COUNTIFS(kickstarter!$D$2:$D$4115, "&gt;= 10000",kickstarter!$F$2:$F$4115, "successful",kickstarter!$D$2:$D$4115, "&lt;=14999")</f>
        <v>168</v>
      </c>
      <c r="C5">
        <f>COUNTIFS(kickstarter!$D$2:$D$4115, "&gt;= 10000",kickstarter!$F$2:$F$4115, "failed",kickstarter!$D$2:$D$4115, "&lt;=14999")</f>
        <v>144</v>
      </c>
      <c r="D5">
        <f>COUNTIFS(kickstarter!$D$2:$D$4115, "&gt;= 10000",kickstarter!$F$2:$F$4115, "canceled",kickstarter!$D$2:$D$4115,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8391</v>
      </c>
      <c r="B6">
        <f>COUNTIFS(kickstarter!$D$2:$D$4115, "&gt;= 15000",kickstarter!$F$2:$F$4115, "successful",kickstarter!$D$2:$D$4115, "&lt;=19999")</f>
        <v>94</v>
      </c>
      <c r="C6">
        <f>COUNTIFS(kickstarter!$D$2:$D$4115, "&gt;= 15000",kickstarter!$F$2:$F$4115, "failed",kickstarter!$D$2:$D$4115, "&lt;=19999")</f>
        <v>90</v>
      </c>
      <c r="D6">
        <f>COUNTIFS(kickstarter!$D$2:$D$4115, "&gt;= 15000",kickstarter!$F$2:$F$4115, "canceled",kickstarter!$D$2:$D$4115,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8392</v>
      </c>
      <c r="B7">
        <f>COUNTIFS(kickstarter!$D$2:$D$4115, "&gt;= 20000",kickstarter!$F$2:$F$4115, "successful",kickstarter!$D$2:$D$4115, "&lt;=24999")</f>
        <v>62</v>
      </c>
      <c r="C7">
        <f>COUNTIFS(kickstarter!$D$2:$D$4115, "&gt;= 20000",kickstarter!$F$2:$F$4115, "failed",kickstarter!$D$2:$D$4115, "&lt;=24999")</f>
        <v>72</v>
      </c>
      <c r="D7">
        <f>COUNTIFS(kickstarter!$D$2:$D$4115, "&gt;= 20000",kickstarter!$F$2:$F$4115, "canceled",kickstarter!$D$2:$D$4115,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8393</v>
      </c>
      <c r="B8">
        <f>COUNTIFS(kickstarter!$D$2:$D$4115, "&gt;= 25000",kickstarter!$F$2:$F$4115, "successful",kickstarter!$D$2:$D$4115, "&lt;=29999")</f>
        <v>55</v>
      </c>
      <c r="C8">
        <f>COUNTIFS(kickstarter!$D$2:$D$4115, "&gt;= 25000",kickstarter!$F$2:$F$4115, "failed",kickstarter!$D$2:$D$4115, "&lt;=29999")</f>
        <v>64</v>
      </c>
      <c r="D8">
        <f>COUNTIFS(kickstarter!$D$2:$D$4115, "&gt;= 25000",kickstarter!$F$2:$F$4115, "canceled",kickstarter!$D$2:$D$4115,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8394</v>
      </c>
      <c r="B9">
        <f>COUNTIFS(kickstarter!$D$2:$D$4115, "&gt;= 30000",kickstarter!$F$2:$F$4115, "successful",kickstarter!$D$2:$D$4115, "&lt;=34999")</f>
        <v>32</v>
      </c>
      <c r="C9">
        <f>COUNTIFS(kickstarter!$D$2:$D$4115, "&gt;= 30000",kickstarter!$F$2:$F$4115, "failed",kickstarter!$D$2:$D$4115, "&lt;=34999")</f>
        <v>37</v>
      </c>
      <c r="D9">
        <f>COUNTIFS(kickstarter!$D$2:$D$4115, "&gt;= 30000",kickstarter!$F$2:$F$4115, "canceled",kickstarter!$D$2:$D$4115,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8395</v>
      </c>
      <c r="B10">
        <f>COUNTIFS(kickstarter!$D$2:$D$4115, "&gt;= 35000",kickstarter!$F$2:$F$4115, "successful",kickstarter!$D$2:$D$4115, "&lt;=39999")</f>
        <v>26</v>
      </c>
      <c r="C10">
        <f>COUNTIFS(kickstarter!$D$2:$D$4115, "&gt;= 35000",kickstarter!$F$2:$F$4115, "failed",kickstarter!$D$2:$D$4115, "&lt;=39999")</f>
        <v>22</v>
      </c>
      <c r="D10">
        <f>COUNTIFS(kickstarter!$D$2:$D$4115, "&gt;= 35000",kickstarter!$F$2:$F$4115, "canceled",kickstarter!$D$2:$D$4115,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8396</v>
      </c>
      <c r="B11">
        <f>COUNTIFS(kickstarter!$D$2:$D$4115, "&gt;= 40000",kickstarter!$F$2:$F$4115, "successful",kickstarter!$D$2:$D$4115, "&lt;=44999")</f>
        <v>21</v>
      </c>
      <c r="C11">
        <f>COUNTIFS(kickstarter!$D$2:$D$4115, "&gt;= 40000",kickstarter!$F$2:$F$4115, "failed",kickstarter!$D$2:$D$4115, "&lt;=44999")</f>
        <v>16</v>
      </c>
      <c r="D11">
        <f>COUNTIFS(kickstarter!$D$2:$D$4115, "&gt;= 40000",kickstarter!$F$2:$F$4115, "canceled",kickstarter!$D$2:$D$4115,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8397</v>
      </c>
      <c r="B12">
        <f>COUNTIFS(kickstarter!$D$2:$D$4115, "&gt;= 45000",kickstarter!$F$2:$F$4115, "successful",kickstarter!$D$2:$D$4115, "&lt;=49999")</f>
        <v>6</v>
      </c>
      <c r="C12">
        <f>COUNTIFS(kickstarter!$D$2:$D$4115, "&gt;= 45000",kickstarter!$F$2:$F$4115, "failed",kickstarter!$D$2:$D$4115, "&lt;=49999")</f>
        <v>11</v>
      </c>
      <c r="D12">
        <f>COUNTIFS(kickstarter!$D$2:$D$4115, "&gt;= 45000",kickstarter!$F$2:$F$4115, "canceled",kickstarter!$D$2:$D$4115,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8398</v>
      </c>
      <c r="B13">
        <f>COUNTIFS(kickstarter!$D$2:$D$4115, "&gt;= 50000",kickstarter!$F$2:$F$4115, "successful")</f>
        <v>86</v>
      </c>
      <c r="C13">
        <f>COUNTIFS(kickstarter!$D$2:$D$4115, "&gt;= 50000",kickstarter!$F$2:$F$4115, "failed")</f>
        <v>258</v>
      </c>
      <c r="D13">
        <f>COUNTIFS(kickstarter!$D$2:$D$4115, "&gt;= 50000",kickstarter!$F$2:$F$4115, 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categories</vt:lpstr>
      <vt:lpstr>subcategories</vt:lpstr>
      <vt:lpstr>time</vt:lpstr>
      <vt:lpstr>kickstarter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will</cp:lastModifiedBy>
  <dcterms:created xsi:type="dcterms:W3CDTF">2017-04-20T15:17:24Z</dcterms:created>
  <dcterms:modified xsi:type="dcterms:W3CDTF">2019-09-18T16:49:54Z</dcterms:modified>
</cp:coreProperties>
</file>